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Turen Whisky Administratie\Scraping Excel\"/>
    </mc:Choice>
  </mc:AlternateContent>
  <xr:revisionPtr revIDLastSave="0" documentId="13_ncr:1_{165E37E1-B8D8-4306-9072-F6BDA5601E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ck Overview" sheetId="3" r:id="rId1"/>
    <sheet name="TW 2021" sheetId="10" r:id="rId2"/>
    <sheet name="TW 2022" sheetId="12" r:id="rId3"/>
    <sheet name="Financial Performance" sheetId="13" r:id="rId4"/>
    <sheet name="Overall" sheetId="8" r:id="rId5"/>
  </sheets>
  <definedNames>
    <definedName name="_xlnm._FilterDatabase" localSheetId="0" hidden="1">'Stock Overview'!$A$1:$B$16</definedName>
    <definedName name="_xlnm._FilterDatabase" localSheetId="1" hidden="1">'TW 2021'!$B$1:$M$1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2" l="1"/>
  <c r="L68" i="12"/>
  <c r="L62" i="12"/>
  <c r="L60" i="12" l="1"/>
  <c r="L59" i="12" l="1"/>
  <c r="L58" i="12"/>
  <c r="L57" i="12" l="1"/>
  <c r="L55" i="12"/>
  <c r="L54" i="12"/>
  <c r="L52" i="12" l="1"/>
  <c r="H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3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L51" i="12"/>
  <c r="L53" i="12"/>
  <c r="L56" i="12"/>
  <c r="L61" i="12"/>
  <c r="L63" i="12"/>
  <c r="L64" i="12"/>
  <c r="L65" i="12"/>
  <c r="L66" i="12"/>
  <c r="L67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50" i="12"/>
  <c r="L47" i="12"/>
  <c r="F47" i="12"/>
  <c r="L41" i="12" l="1"/>
  <c r="L39" i="12" l="1"/>
  <c r="L40" i="12"/>
  <c r="L42" i="12"/>
  <c r="L43" i="12"/>
  <c r="L44" i="12"/>
  <c r="L45" i="12"/>
  <c r="L46" i="12"/>
  <c r="L48" i="12"/>
  <c r="L38" i="12"/>
  <c r="G11" i="3" l="1"/>
  <c r="G5" i="3"/>
  <c r="G8" i="3"/>
  <c r="G12" i="3"/>
  <c r="G6" i="3"/>
  <c r="G9" i="3"/>
  <c r="G10" i="3"/>
  <c r="G7" i="3"/>
  <c r="G2" i="3"/>
  <c r="G13" i="3"/>
  <c r="G14" i="3"/>
  <c r="G15" i="3"/>
  <c r="G4" i="3"/>
  <c r="F29" i="12" l="1"/>
  <c r="L29" i="12" s="1"/>
  <c r="F28" i="12"/>
  <c r="L28" i="12" s="1"/>
  <c r="G16" i="3" l="1"/>
  <c r="G3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F24" i="12"/>
  <c r="L24" i="12" s="1"/>
  <c r="M24" i="12" s="1"/>
  <c r="I164" i="3" l="1"/>
  <c r="I100" i="3"/>
  <c r="I52" i="3"/>
  <c r="I139" i="3"/>
  <c r="I83" i="3"/>
  <c r="I151" i="3"/>
  <c r="I127" i="3"/>
  <c r="I7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3" i="3"/>
  <c r="I15" i="3"/>
  <c r="I124" i="3"/>
  <c r="I60" i="3"/>
  <c r="I147" i="3"/>
  <c r="I99" i="3"/>
  <c r="I167" i="3"/>
  <c r="I143" i="3"/>
  <c r="I11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14" i="3"/>
  <c r="I156" i="3"/>
  <c r="I108" i="3"/>
  <c r="I76" i="3"/>
  <c r="I22" i="3"/>
  <c r="I171" i="3"/>
  <c r="I131" i="3"/>
  <c r="I91" i="3"/>
  <c r="I75" i="3"/>
  <c r="I67" i="3"/>
  <c r="I59" i="3"/>
  <c r="I51" i="3"/>
  <c r="I43" i="3"/>
  <c r="I35" i="3"/>
  <c r="I27" i="3"/>
  <c r="I21" i="3"/>
  <c r="I19" i="3"/>
  <c r="I13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6" i="3"/>
  <c r="I148" i="3"/>
  <c r="I132" i="3"/>
  <c r="I84" i="3"/>
  <c r="I36" i="3"/>
  <c r="I155" i="3"/>
  <c r="I115" i="3"/>
  <c r="I169" i="3"/>
  <c r="I153" i="3"/>
  <c r="I137" i="3"/>
  <c r="I121" i="3"/>
  <c r="I113" i="3"/>
  <c r="I97" i="3"/>
  <c r="I89" i="3"/>
  <c r="I81" i="3"/>
  <c r="I73" i="3"/>
  <c r="I57" i="3"/>
  <c r="I49" i="3"/>
  <c r="I41" i="3"/>
  <c r="I33" i="3"/>
  <c r="I25" i="3"/>
  <c r="I18" i="3"/>
  <c r="I2" i="3"/>
  <c r="I116" i="3"/>
  <c r="I44" i="3"/>
  <c r="I123" i="3"/>
  <c r="I161" i="3"/>
  <c r="I145" i="3"/>
  <c r="I129" i="3"/>
  <c r="I105" i="3"/>
  <c r="I65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4" i="3"/>
  <c r="I172" i="3"/>
  <c r="I140" i="3"/>
  <c r="I92" i="3"/>
  <c r="I68" i="3"/>
  <c r="I28" i="3"/>
  <c r="I20" i="3"/>
  <c r="I163" i="3"/>
  <c r="I107" i="3"/>
  <c r="I159" i="3"/>
  <c r="I135" i="3"/>
  <c r="I119" i="3"/>
  <c r="I103" i="3"/>
  <c r="I95" i="3"/>
  <c r="I87" i="3"/>
  <c r="I79" i="3"/>
  <c r="I71" i="3"/>
  <c r="I63" i="3"/>
  <c r="I55" i="3"/>
  <c r="I47" i="3"/>
  <c r="I39" i="3"/>
  <c r="I31" i="3"/>
  <c r="I23" i="3"/>
  <c r="I17" i="3"/>
  <c r="J12" i="13"/>
  <c r="J16" i="13" s="1"/>
  <c r="J18" i="13" s="1"/>
  <c r="J14" i="13" l="1"/>
  <c r="F12" i="13" l="1"/>
  <c r="F14" i="13" s="1"/>
  <c r="B12" i="13"/>
  <c r="B16" i="13" s="1"/>
  <c r="B18" i="13" s="1"/>
  <c r="F2" i="12"/>
  <c r="L2" i="12" s="1"/>
  <c r="M2" i="12" s="1"/>
  <c r="F3" i="12"/>
  <c r="L3" i="12" s="1"/>
  <c r="M3" i="12" s="1"/>
  <c r="F4" i="12"/>
  <c r="L4" i="12" s="1"/>
  <c r="M4" i="12" s="1"/>
  <c r="F5" i="12"/>
  <c r="L5" i="12" s="1"/>
  <c r="M5" i="12" s="1"/>
  <c r="F6" i="12"/>
  <c r="L6" i="12" s="1"/>
  <c r="M6" i="12" s="1"/>
  <c r="F7" i="12"/>
  <c r="L7" i="12" s="1"/>
  <c r="M7" i="12" s="1"/>
  <c r="F8" i="12"/>
  <c r="L8" i="12" s="1"/>
  <c r="M8" i="12" s="1"/>
  <c r="F9" i="12"/>
  <c r="L9" i="12" s="1"/>
  <c r="M9" i="12" s="1"/>
  <c r="F10" i="12"/>
  <c r="L10" i="12" s="1"/>
  <c r="M10" i="12" s="1"/>
  <c r="F11" i="12"/>
  <c r="L11" i="12" s="1"/>
  <c r="M11" i="12" s="1"/>
  <c r="F12" i="12"/>
  <c r="L12" i="12" s="1"/>
  <c r="M12" i="12" s="1"/>
  <c r="F13" i="12"/>
  <c r="L13" i="12" s="1"/>
  <c r="M13" i="12" s="1"/>
  <c r="F14" i="12"/>
  <c r="L14" i="12" s="1"/>
  <c r="M14" i="12" s="1"/>
  <c r="F15" i="12"/>
  <c r="L15" i="12" s="1"/>
  <c r="M15" i="12" s="1"/>
  <c r="F16" i="12"/>
  <c r="L16" i="12" s="1"/>
  <c r="M16" i="12" s="1"/>
  <c r="F17" i="12"/>
  <c r="L17" i="12" s="1"/>
  <c r="M17" i="12" s="1"/>
  <c r="F18" i="12"/>
  <c r="L18" i="12" s="1"/>
  <c r="M18" i="12" s="1"/>
  <c r="F19" i="12"/>
  <c r="L19" i="12" s="1"/>
  <c r="M19" i="12" s="1"/>
  <c r="F20" i="12"/>
  <c r="L20" i="12" s="1"/>
  <c r="M20" i="12" s="1"/>
  <c r="F21" i="12"/>
  <c r="L21" i="12" s="1"/>
  <c r="M21" i="12" s="1"/>
  <c r="F22" i="12"/>
  <c r="L22" i="12" s="1"/>
  <c r="M22" i="12" s="1"/>
  <c r="F23" i="12"/>
  <c r="L23" i="12" s="1"/>
  <c r="M23" i="12" s="1"/>
  <c r="F25" i="12"/>
  <c r="L25" i="12" s="1"/>
  <c r="M25" i="12" s="1"/>
  <c r="F26" i="12"/>
  <c r="L26" i="12" s="1"/>
  <c r="M26" i="12" s="1"/>
  <c r="F27" i="12"/>
  <c r="L27" i="12" s="1"/>
  <c r="M27" i="12" s="1"/>
  <c r="M28" i="12"/>
  <c r="M29" i="12"/>
  <c r="F30" i="12"/>
  <c r="F31" i="12"/>
  <c r="L31" i="12" s="1"/>
  <c r="M31" i="12" s="1"/>
  <c r="F32" i="12"/>
  <c r="L32" i="12" s="1"/>
  <c r="M32" i="12" s="1"/>
  <c r="F33" i="12"/>
  <c r="L33" i="12" s="1"/>
  <c r="M33" i="12" s="1"/>
  <c r="F34" i="12"/>
  <c r="L34" i="12" s="1"/>
  <c r="M34" i="12" s="1"/>
  <c r="F35" i="12"/>
  <c r="F36" i="12"/>
  <c r="F37" i="12"/>
  <c r="F38" i="12"/>
  <c r="M38" i="12" s="1"/>
  <c r="F39" i="12"/>
  <c r="M39" i="12" s="1"/>
  <c r="F40" i="12"/>
  <c r="M40" i="12" s="1"/>
  <c r="F41" i="12"/>
  <c r="M41" i="12" s="1"/>
  <c r="F42" i="12"/>
  <c r="M42" i="12" s="1"/>
  <c r="F43" i="12"/>
  <c r="M43" i="12" s="1"/>
  <c r="F44" i="12"/>
  <c r="M44" i="12" s="1"/>
  <c r="F45" i="12"/>
  <c r="M45" i="12" s="1"/>
  <c r="F46" i="12"/>
  <c r="M46" i="12" s="1"/>
  <c r="M47" i="12"/>
  <c r="F48" i="12"/>
  <c r="M48" i="12" s="1"/>
  <c r="F49" i="12"/>
  <c r="F50" i="12"/>
  <c r="M50" i="12" s="1"/>
  <c r="F51" i="12"/>
  <c r="M51" i="12" s="1"/>
  <c r="F52" i="12"/>
  <c r="M52" i="12" s="1"/>
  <c r="F53" i="12"/>
  <c r="M53" i="12" s="1"/>
  <c r="F54" i="12"/>
  <c r="M54" i="12" s="1"/>
  <c r="F55" i="12"/>
  <c r="M55" i="12" s="1"/>
  <c r="F56" i="12"/>
  <c r="M56" i="12" s="1"/>
  <c r="F57" i="12"/>
  <c r="M57" i="12" s="1"/>
  <c r="F58" i="12"/>
  <c r="M58" i="12"/>
  <c r="F59" i="12"/>
  <c r="M59" i="12" s="1"/>
  <c r="F60" i="12"/>
  <c r="M60" i="12" s="1"/>
  <c r="F61" i="12"/>
  <c r="M61" i="12" s="1"/>
  <c r="F62" i="12"/>
  <c r="M62" i="12" s="1"/>
  <c r="F63" i="12"/>
  <c r="M63" i="12" s="1"/>
  <c r="F64" i="12"/>
  <c r="M64" i="12" s="1"/>
  <c r="F65" i="12"/>
  <c r="M65" i="12" s="1"/>
  <c r="F66" i="12"/>
  <c r="M66" i="12" s="1"/>
  <c r="F67" i="12"/>
  <c r="M67" i="12" s="1"/>
  <c r="F68" i="12"/>
  <c r="M68" i="12" s="1"/>
  <c r="F69" i="12"/>
  <c r="M69" i="12" s="1"/>
  <c r="F70" i="12"/>
  <c r="M70" i="12"/>
  <c r="F71" i="12"/>
  <c r="M71" i="12" s="1"/>
  <c r="F72" i="12"/>
  <c r="M72" i="12" s="1"/>
  <c r="F73" i="12"/>
  <c r="M73" i="12" s="1"/>
  <c r="F74" i="12"/>
  <c r="M74" i="12" s="1"/>
  <c r="F75" i="12"/>
  <c r="M75" i="12" s="1"/>
  <c r="F76" i="12"/>
  <c r="M76" i="12" s="1"/>
  <c r="F77" i="12"/>
  <c r="M77" i="12" s="1"/>
  <c r="F78" i="12"/>
  <c r="M78" i="12" s="1"/>
  <c r="F79" i="12"/>
  <c r="M79" i="12" s="1"/>
  <c r="F80" i="12"/>
  <c r="M80" i="12" s="1"/>
  <c r="F81" i="12"/>
  <c r="M81" i="12" s="1"/>
  <c r="F82" i="12"/>
  <c r="M82" i="12" s="1"/>
  <c r="F83" i="12"/>
  <c r="M83" i="12"/>
  <c r="F84" i="12"/>
  <c r="M84" i="12" s="1"/>
  <c r="F85" i="12"/>
  <c r="M85" i="12" s="1"/>
  <c r="F86" i="12"/>
  <c r="M86" i="12" s="1"/>
  <c r="F87" i="12"/>
  <c r="M87" i="12" s="1"/>
  <c r="F88" i="12"/>
  <c r="M88" i="12" s="1"/>
  <c r="F89" i="12"/>
  <c r="M89" i="12" s="1"/>
  <c r="F90" i="12"/>
  <c r="M90" i="12" s="1"/>
  <c r="F91" i="12"/>
  <c r="M91" i="12" s="1"/>
  <c r="F92" i="12"/>
  <c r="M92" i="12" s="1"/>
  <c r="F93" i="12"/>
  <c r="M93" i="12" s="1"/>
  <c r="F94" i="12"/>
  <c r="M94" i="12" s="1"/>
  <c r="F95" i="12"/>
  <c r="M95" i="12" s="1"/>
  <c r="F96" i="12"/>
  <c r="M96" i="12" s="1"/>
  <c r="F97" i="12"/>
  <c r="M97" i="12" s="1"/>
  <c r="F98" i="12"/>
  <c r="M98" i="12" s="1"/>
  <c r="F99" i="12"/>
  <c r="M99" i="12" s="1"/>
  <c r="F100" i="12"/>
  <c r="M100" i="12" s="1"/>
  <c r="F101" i="12"/>
  <c r="M101" i="12" s="1"/>
  <c r="F102" i="12"/>
  <c r="M102" i="12" s="1"/>
  <c r="F103" i="12"/>
  <c r="M103" i="12" s="1"/>
  <c r="F104" i="12"/>
  <c r="M104" i="12" s="1"/>
  <c r="F105" i="12"/>
  <c r="M105" i="12" s="1"/>
  <c r="F106" i="12"/>
  <c r="M106" i="12" s="1"/>
  <c r="F107" i="12"/>
  <c r="M107" i="12" s="1"/>
  <c r="F108" i="12"/>
  <c r="M108" i="12" s="1"/>
  <c r="F109" i="12"/>
  <c r="M109" i="12"/>
  <c r="F110" i="12"/>
  <c r="M110" i="12" s="1"/>
  <c r="F111" i="12"/>
  <c r="M111" i="12" s="1"/>
  <c r="F112" i="12"/>
  <c r="M112" i="12" s="1"/>
  <c r="F113" i="12"/>
  <c r="M113" i="12" s="1"/>
  <c r="F114" i="12"/>
  <c r="M114" i="12" s="1"/>
  <c r="F115" i="12"/>
  <c r="M115" i="12" s="1"/>
  <c r="F116" i="12"/>
  <c r="M116" i="12" s="1"/>
  <c r="F117" i="12"/>
  <c r="M117" i="12" s="1"/>
  <c r="F118" i="12"/>
  <c r="M118" i="12" s="1"/>
  <c r="F119" i="12"/>
  <c r="M119" i="12" s="1"/>
  <c r="F120" i="12"/>
  <c r="M120" i="12" s="1"/>
  <c r="F121" i="12"/>
  <c r="M121" i="12" s="1"/>
  <c r="F122" i="12"/>
  <c r="M122" i="12" s="1"/>
  <c r="F123" i="12"/>
  <c r="M123" i="12" s="1"/>
  <c r="F124" i="12"/>
  <c r="M124" i="12" s="1"/>
  <c r="F125" i="12"/>
  <c r="M125" i="12" s="1"/>
  <c r="F126" i="12"/>
  <c r="M126" i="12" s="1"/>
  <c r="F127" i="12"/>
  <c r="M127" i="12" s="1"/>
  <c r="F128" i="12"/>
  <c r="M128" i="12" s="1"/>
  <c r="F129" i="12"/>
  <c r="M129" i="12" s="1"/>
  <c r="F130" i="12"/>
  <c r="M130" i="12" s="1"/>
  <c r="F131" i="12"/>
  <c r="M131" i="12" s="1"/>
  <c r="F132" i="12"/>
  <c r="M132" i="12" s="1"/>
  <c r="F133" i="12"/>
  <c r="M133" i="12" s="1"/>
  <c r="F134" i="12"/>
  <c r="M134" i="12" s="1"/>
  <c r="F135" i="12"/>
  <c r="M135" i="12" s="1"/>
  <c r="F136" i="12"/>
  <c r="M136" i="12" s="1"/>
  <c r="F137" i="12"/>
  <c r="M137" i="12" s="1"/>
  <c r="F138" i="12"/>
  <c r="M138" i="12" s="1"/>
  <c r="F139" i="12"/>
  <c r="M139" i="12" s="1"/>
  <c r="F140" i="12"/>
  <c r="M140" i="12" s="1"/>
  <c r="F141" i="12"/>
  <c r="M141" i="12" s="1"/>
  <c r="F142" i="12"/>
  <c r="M142" i="12" s="1"/>
  <c r="F143" i="12"/>
  <c r="M143" i="12" s="1"/>
  <c r="F144" i="12"/>
  <c r="M144" i="12" s="1"/>
  <c r="F145" i="12"/>
  <c r="M145" i="12" s="1"/>
  <c r="F146" i="12"/>
  <c r="M146" i="12" s="1"/>
  <c r="F147" i="12"/>
  <c r="M147" i="12" s="1"/>
  <c r="F148" i="12"/>
  <c r="M148" i="12" s="1"/>
  <c r="F149" i="12"/>
  <c r="M149" i="12" s="1"/>
  <c r="F150" i="12"/>
  <c r="M150" i="12" s="1"/>
  <c r="F151" i="12"/>
  <c r="M151" i="12" s="1"/>
  <c r="F152" i="12"/>
  <c r="M152" i="12" s="1"/>
  <c r="F153" i="12"/>
  <c r="M153" i="12" s="1"/>
  <c r="F154" i="12"/>
  <c r="M154" i="12" s="1"/>
  <c r="F155" i="12"/>
  <c r="M155" i="12" s="1"/>
  <c r="F156" i="12"/>
  <c r="M156" i="12" s="1"/>
  <c r="F157" i="12"/>
  <c r="M157" i="12" s="1"/>
  <c r="F158" i="12"/>
  <c r="M158" i="12" s="1"/>
  <c r="F159" i="12"/>
  <c r="M159" i="12" s="1"/>
  <c r="F160" i="12"/>
  <c r="M160" i="12" s="1"/>
  <c r="F161" i="12"/>
  <c r="M161" i="12" s="1"/>
  <c r="F162" i="12"/>
  <c r="M162" i="12" s="1"/>
  <c r="F163" i="12"/>
  <c r="M163" i="12" s="1"/>
  <c r="F164" i="12"/>
  <c r="M164" i="12" s="1"/>
  <c r="F165" i="12"/>
  <c r="M165" i="12" s="1"/>
  <c r="F166" i="12"/>
  <c r="M166" i="12" s="1"/>
  <c r="F167" i="12"/>
  <c r="M167" i="12" s="1"/>
  <c r="F168" i="12"/>
  <c r="M168" i="12" s="1"/>
  <c r="F169" i="12"/>
  <c r="M169" i="12" s="1"/>
  <c r="F170" i="12"/>
  <c r="M170" i="12" s="1"/>
  <c r="F171" i="12"/>
  <c r="M171" i="12" s="1"/>
  <c r="F172" i="12"/>
  <c r="M172" i="12" s="1"/>
  <c r="F173" i="12"/>
  <c r="M173" i="12" s="1"/>
  <c r="F174" i="12"/>
  <c r="M174" i="12" s="1"/>
  <c r="F175" i="12"/>
  <c r="M175" i="12" s="1"/>
  <c r="C46" i="8"/>
  <c r="C45" i="8"/>
  <c r="E18" i="10"/>
  <c r="K18" i="10" s="1"/>
  <c r="L18" i="10" s="1"/>
  <c r="L37" i="12" l="1"/>
  <c r="M37" i="12" s="1"/>
  <c r="L35" i="12"/>
  <c r="M35" i="12" s="1"/>
  <c r="L49" i="12"/>
  <c r="M49" i="12" s="1"/>
  <c r="L36" i="12"/>
  <c r="M36" i="12" s="1"/>
  <c r="L30" i="12"/>
  <c r="M30" i="12" s="1"/>
  <c r="B14" i="13"/>
  <c r="F16" i="13"/>
  <c r="F18" i="13" s="1"/>
  <c r="E28" i="10"/>
  <c r="K28" i="10" s="1"/>
  <c r="L28" i="10" s="1"/>
  <c r="E19" i="10"/>
  <c r="K19" i="10" s="1"/>
  <c r="L19" i="10" s="1"/>
  <c r="I10" i="3" l="1"/>
  <c r="E3" i="10" l="1"/>
  <c r="K3" i="10" s="1"/>
  <c r="L3" i="10" s="1"/>
  <c r="E4" i="10"/>
  <c r="K4" i="10" s="1"/>
  <c r="L4" i="10" s="1"/>
  <c r="E5" i="10"/>
  <c r="K5" i="10" s="1"/>
  <c r="L5" i="10" s="1"/>
  <c r="E6" i="10"/>
  <c r="K6" i="10" s="1"/>
  <c r="L6" i="10" s="1"/>
  <c r="E7" i="10"/>
  <c r="K7" i="10" s="1"/>
  <c r="L7" i="10" s="1"/>
  <c r="E8" i="10"/>
  <c r="K8" i="10" s="1"/>
  <c r="L8" i="10" s="1"/>
  <c r="E9" i="10"/>
  <c r="K9" i="10" s="1"/>
  <c r="L9" i="10" s="1"/>
  <c r="E10" i="10"/>
  <c r="K10" i="10" s="1"/>
  <c r="L10" i="10" s="1"/>
  <c r="E11" i="10"/>
  <c r="K11" i="10" s="1"/>
  <c r="L11" i="10" s="1"/>
  <c r="E12" i="10"/>
  <c r="K12" i="10" s="1"/>
  <c r="L12" i="10" s="1"/>
  <c r="E13" i="10"/>
  <c r="K13" i="10" s="1"/>
  <c r="L13" i="10" s="1"/>
  <c r="E14" i="10"/>
  <c r="K14" i="10" s="1"/>
  <c r="L14" i="10" s="1"/>
  <c r="E15" i="10"/>
  <c r="K15" i="10" s="1"/>
  <c r="L15" i="10" s="1"/>
  <c r="E16" i="10"/>
  <c r="E17" i="10"/>
  <c r="K17" i="10" s="1"/>
  <c r="L17" i="10" s="1"/>
  <c r="E20" i="10"/>
  <c r="K20" i="10" s="1"/>
  <c r="L20" i="10" s="1"/>
  <c r="E21" i="10"/>
  <c r="K21" i="10" s="1"/>
  <c r="L21" i="10" s="1"/>
  <c r="E22" i="10"/>
  <c r="K22" i="10" s="1"/>
  <c r="L22" i="10" s="1"/>
  <c r="E23" i="10"/>
  <c r="K23" i="10" s="1"/>
  <c r="L23" i="10" s="1"/>
  <c r="E24" i="10"/>
  <c r="K24" i="10" s="1"/>
  <c r="L24" i="10" s="1"/>
  <c r="E25" i="10"/>
  <c r="K25" i="10" s="1"/>
  <c r="E26" i="10"/>
  <c r="E29" i="10"/>
  <c r="K29" i="10" s="1"/>
  <c r="L29" i="10" s="1"/>
  <c r="E30" i="10"/>
  <c r="K30" i="10" s="1"/>
  <c r="L30" i="10" s="1"/>
  <c r="E27" i="10"/>
  <c r="K27" i="10" s="1"/>
  <c r="L27" i="10" s="1"/>
  <c r="E31" i="10"/>
  <c r="K31" i="10" s="1"/>
  <c r="L31" i="10" s="1"/>
  <c r="E32" i="10"/>
  <c r="K32" i="10" s="1"/>
  <c r="L32" i="10" s="1"/>
  <c r="E33" i="10"/>
  <c r="K33" i="10" s="1"/>
  <c r="L33" i="10" s="1"/>
  <c r="E34" i="10"/>
  <c r="K34" i="10" s="1"/>
  <c r="L34" i="10" s="1"/>
  <c r="E35" i="10"/>
  <c r="K35" i="10" s="1"/>
  <c r="L35" i="10" s="1"/>
  <c r="E36" i="10"/>
  <c r="K36" i="10" s="1"/>
  <c r="L36" i="10" s="1"/>
  <c r="E37" i="10"/>
  <c r="K37" i="10" s="1"/>
  <c r="L37" i="10" s="1"/>
  <c r="E38" i="10"/>
  <c r="K38" i="10" s="1"/>
  <c r="L38" i="10" s="1"/>
  <c r="E39" i="10"/>
  <c r="K39" i="10" s="1"/>
  <c r="L39" i="10" s="1"/>
  <c r="E40" i="10"/>
  <c r="K40" i="10" s="1"/>
  <c r="L40" i="10" s="1"/>
  <c r="E41" i="10"/>
  <c r="K41" i="10" s="1"/>
  <c r="L41" i="10" s="1"/>
  <c r="E42" i="10"/>
  <c r="K42" i="10" s="1"/>
  <c r="L42" i="10" s="1"/>
  <c r="E43" i="10"/>
  <c r="K43" i="10" s="1"/>
  <c r="L43" i="10" s="1"/>
  <c r="E44" i="10"/>
  <c r="K44" i="10" s="1"/>
  <c r="L44" i="10" s="1"/>
  <c r="E45" i="10"/>
  <c r="K45" i="10" s="1"/>
  <c r="L45" i="10" s="1"/>
  <c r="E46" i="10"/>
  <c r="K46" i="10" s="1"/>
  <c r="L46" i="10" s="1"/>
  <c r="E47" i="10"/>
  <c r="K47" i="10" s="1"/>
  <c r="L47" i="10" s="1"/>
  <c r="E48" i="10"/>
  <c r="K48" i="10" s="1"/>
  <c r="L48" i="10" s="1"/>
  <c r="E49" i="10"/>
  <c r="K49" i="10" s="1"/>
  <c r="L49" i="10" s="1"/>
  <c r="E50" i="10"/>
  <c r="K50" i="10" s="1"/>
  <c r="L50" i="10" s="1"/>
  <c r="E51" i="10"/>
  <c r="K51" i="10" s="1"/>
  <c r="L51" i="10" s="1"/>
  <c r="E52" i="10"/>
  <c r="K52" i="10" s="1"/>
  <c r="L52" i="10" s="1"/>
  <c r="E53" i="10"/>
  <c r="K53" i="10" s="1"/>
  <c r="L53" i="10" s="1"/>
  <c r="E54" i="10"/>
  <c r="K54" i="10" s="1"/>
  <c r="L54" i="10" s="1"/>
  <c r="E55" i="10"/>
  <c r="K55" i="10" s="1"/>
  <c r="L55" i="10" s="1"/>
  <c r="E56" i="10"/>
  <c r="K56" i="10" s="1"/>
  <c r="L56" i="10" s="1"/>
  <c r="E57" i="10"/>
  <c r="K57" i="10" s="1"/>
  <c r="L57" i="10" s="1"/>
  <c r="E58" i="10"/>
  <c r="K58" i="10" s="1"/>
  <c r="L58" i="10" s="1"/>
  <c r="E59" i="10"/>
  <c r="K59" i="10" s="1"/>
  <c r="L59" i="10" s="1"/>
  <c r="E60" i="10"/>
  <c r="K60" i="10" s="1"/>
  <c r="L60" i="10" s="1"/>
  <c r="E61" i="10"/>
  <c r="K61" i="10" s="1"/>
  <c r="L61" i="10" s="1"/>
  <c r="E62" i="10"/>
  <c r="K62" i="10" s="1"/>
  <c r="L62" i="10" s="1"/>
  <c r="E63" i="10"/>
  <c r="K63" i="10" s="1"/>
  <c r="L63" i="10" s="1"/>
  <c r="E64" i="10"/>
  <c r="K64" i="10" s="1"/>
  <c r="L64" i="10" s="1"/>
  <c r="E65" i="10"/>
  <c r="K65" i="10" s="1"/>
  <c r="L65" i="10" s="1"/>
  <c r="E66" i="10"/>
  <c r="K66" i="10" s="1"/>
  <c r="L66" i="10" s="1"/>
  <c r="E67" i="10"/>
  <c r="K67" i="10" s="1"/>
  <c r="L67" i="10" s="1"/>
  <c r="E68" i="10"/>
  <c r="K68" i="10" s="1"/>
  <c r="L68" i="10" s="1"/>
  <c r="E69" i="10"/>
  <c r="K69" i="10" s="1"/>
  <c r="L69" i="10" s="1"/>
  <c r="E70" i="10"/>
  <c r="K70" i="10" s="1"/>
  <c r="L70" i="10" s="1"/>
  <c r="E71" i="10"/>
  <c r="K71" i="10" s="1"/>
  <c r="L71" i="10" s="1"/>
  <c r="E72" i="10"/>
  <c r="K72" i="10" s="1"/>
  <c r="L72" i="10" s="1"/>
  <c r="E73" i="10"/>
  <c r="K73" i="10" s="1"/>
  <c r="L73" i="10" s="1"/>
  <c r="E74" i="10"/>
  <c r="K74" i="10" s="1"/>
  <c r="L74" i="10" s="1"/>
  <c r="E75" i="10"/>
  <c r="K75" i="10" s="1"/>
  <c r="L75" i="10" s="1"/>
  <c r="E76" i="10"/>
  <c r="K76" i="10" s="1"/>
  <c r="L76" i="10" s="1"/>
  <c r="E77" i="10"/>
  <c r="K77" i="10" s="1"/>
  <c r="L77" i="10" s="1"/>
  <c r="E78" i="10"/>
  <c r="K78" i="10" s="1"/>
  <c r="L78" i="10" s="1"/>
  <c r="E79" i="10"/>
  <c r="K79" i="10" s="1"/>
  <c r="L79" i="10" s="1"/>
  <c r="E80" i="10"/>
  <c r="K80" i="10" s="1"/>
  <c r="L80" i="10" s="1"/>
  <c r="E81" i="10"/>
  <c r="K81" i="10" s="1"/>
  <c r="L81" i="10" s="1"/>
  <c r="E82" i="10"/>
  <c r="K82" i="10" s="1"/>
  <c r="L82" i="10" s="1"/>
  <c r="E83" i="10"/>
  <c r="K83" i="10" s="1"/>
  <c r="L83" i="10" s="1"/>
  <c r="E84" i="10"/>
  <c r="K84" i="10" s="1"/>
  <c r="L84" i="10" s="1"/>
  <c r="E85" i="10"/>
  <c r="K85" i="10" s="1"/>
  <c r="L85" i="10" s="1"/>
  <c r="E86" i="10"/>
  <c r="K86" i="10" s="1"/>
  <c r="L86" i="10" s="1"/>
  <c r="E87" i="10"/>
  <c r="K87" i="10" s="1"/>
  <c r="L87" i="10" s="1"/>
  <c r="E88" i="10"/>
  <c r="K88" i="10" s="1"/>
  <c r="L88" i="10" s="1"/>
  <c r="E89" i="10"/>
  <c r="K89" i="10" s="1"/>
  <c r="L89" i="10" s="1"/>
  <c r="E90" i="10"/>
  <c r="K90" i="10" s="1"/>
  <c r="L90" i="10" s="1"/>
  <c r="E91" i="10"/>
  <c r="K91" i="10" s="1"/>
  <c r="L91" i="10" s="1"/>
  <c r="E92" i="10"/>
  <c r="K92" i="10" s="1"/>
  <c r="L92" i="10" s="1"/>
  <c r="E93" i="10"/>
  <c r="K93" i="10" s="1"/>
  <c r="L93" i="10" s="1"/>
  <c r="E94" i="10"/>
  <c r="K94" i="10" s="1"/>
  <c r="L94" i="10" s="1"/>
  <c r="E95" i="10"/>
  <c r="K95" i="10" s="1"/>
  <c r="L95" i="10" s="1"/>
  <c r="E96" i="10"/>
  <c r="K96" i="10" s="1"/>
  <c r="L96" i="10" s="1"/>
  <c r="E97" i="10"/>
  <c r="K97" i="10" s="1"/>
  <c r="L97" i="10" s="1"/>
  <c r="E98" i="10"/>
  <c r="K98" i="10" s="1"/>
  <c r="L98" i="10" s="1"/>
  <c r="E99" i="10"/>
  <c r="K99" i="10" s="1"/>
  <c r="L99" i="10" s="1"/>
  <c r="E100" i="10"/>
  <c r="K100" i="10" s="1"/>
  <c r="L100" i="10" s="1"/>
  <c r="E101" i="10"/>
  <c r="K101" i="10" s="1"/>
  <c r="L101" i="10" s="1"/>
  <c r="E102" i="10"/>
  <c r="K102" i="10" s="1"/>
  <c r="L102" i="10" s="1"/>
  <c r="E103" i="10"/>
  <c r="K103" i="10" s="1"/>
  <c r="L103" i="10" s="1"/>
  <c r="E104" i="10"/>
  <c r="K104" i="10" s="1"/>
  <c r="L104" i="10" s="1"/>
  <c r="E105" i="10"/>
  <c r="K105" i="10" s="1"/>
  <c r="L105" i="10" s="1"/>
  <c r="E106" i="10"/>
  <c r="K106" i="10" s="1"/>
  <c r="L106" i="10" s="1"/>
  <c r="E107" i="10"/>
  <c r="K107" i="10" s="1"/>
  <c r="L107" i="10" s="1"/>
  <c r="E108" i="10"/>
  <c r="K108" i="10" s="1"/>
  <c r="L108" i="10" s="1"/>
  <c r="E109" i="10"/>
  <c r="K109" i="10" s="1"/>
  <c r="L109" i="10" s="1"/>
  <c r="E110" i="10"/>
  <c r="K110" i="10" s="1"/>
  <c r="L110" i="10" s="1"/>
  <c r="E111" i="10"/>
  <c r="K111" i="10" s="1"/>
  <c r="L111" i="10" s="1"/>
  <c r="E112" i="10"/>
  <c r="K112" i="10" s="1"/>
  <c r="L112" i="10" s="1"/>
  <c r="E113" i="10"/>
  <c r="K113" i="10" s="1"/>
  <c r="L113" i="10" s="1"/>
  <c r="E114" i="10"/>
  <c r="K114" i="10" s="1"/>
  <c r="L114" i="10" s="1"/>
  <c r="E115" i="10"/>
  <c r="K115" i="10" s="1"/>
  <c r="L115" i="10" s="1"/>
  <c r="E116" i="10"/>
  <c r="K116" i="10" s="1"/>
  <c r="L116" i="10" s="1"/>
  <c r="E117" i="10"/>
  <c r="K117" i="10" s="1"/>
  <c r="L117" i="10" s="1"/>
  <c r="E118" i="10"/>
  <c r="K118" i="10" s="1"/>
  <c r="L118" i="10" s="1"/>
  <c r="E119" i="10"/>
  <c r="K119" i="10" s="1"/>
  <c r="L119" i="10" s="1"/>
  <c r="E120" i="10"/>
  <c r="K120" i="10" s="1"/>
  <c r="L120" i="10" s="1"/>
  <c r="E121" i="10"/>
  <c r="K121" i="10" s="1"/>
  <c r="L121" i="10" s="1"/>
  <c r="E122" i="10"/>
  <c r="K122" i="10" s="1"/>
  <c r="L122" i="10" s="1"/>
  <c r="E123" i="10"/>
  <c r="K123" i="10" s="1"/>
  <c r="L123" i="10" s="1"/>
  <c r="E124" i="10"/>
  <c r="K124" i="10" s="1"/>
  <c r="L124" i="10" s="1"/>
  <c r="E125" i="10"/>
  <c r="K125" i="10" s="1"/>
  <c r="L125" i="10" s="1"/>
  <c r="E126" i="10"/>
  <c r="K126" i="10" s="1"/>
  <c r="L126" i="10" s="1"/>
  <c r="E127" i="10"/>
  <c r="K127" i="10" s="1"/>
  <c r="L127" i="10" s="1"/>
  <c r="E128" i="10"/>
  <c r="K128" i="10" s="1"/>
  <c r="L128" i="10" s="1"/>
  <c r="E129" i="10"/>
  <c r="K129" i="10" s="1"/>
  <c r="L129" i="10" s="1"/>
  <c r="E130" i="10"/>
  <c r="K130" i="10" s="1"/>
  <c r="L130" i="10" s="1"/>
  <c r="E131" i="10"/>
  <c r="K131" i="10" s="1"/>
  <c r="L131" i="10" s="1"/>
  <c r="E132" i="10"/>
  <c r="K132" i="10" s="1"/>
  <c r="L132" i="10" s="1"/>
  <c r="E133" i="10"/>
  <c r="K133" i="10" s="1"/>
  <c r="L133" i="10" s="1"/>
  <c r="E134" i="10"/>
  <c r="K134" i="10" s="1"/>
  <c r="L134" i="10" s="1"/>
  <c r="E135" i="10"/>
  <c r="K135" i="10" s="1"/>
  <c r="L135" i="10" s="1"/>
  <c r="E136" i="10"/>
  <c r="K136" i="10" s="1"/>
  <c r="L136" i="10" s="1"/>
  <c r="E137" i="10"/>
  <c r="K137" i="10" s="1"/>
  <c r="L137" i="10" s="1"/>
  <c r="E138" i="10"/>
  <c r="K138" i="10" s="1"/>
  <c r="L138" i="10" s="1"/>
  <c r="E139" i="10"/>
  <c r="K139" i="10" s="1"/>
  <c r="L139" i="10" s="1"/>
  <c r="E140" i="10"/>
  <c r="K140" i="10" s="1"/>
  <c r="L140" i="10" s="1"/>
  <c r="E141" i="10"/>
  <c r="K141" i="10" s="1"/>
  <c r="L141" i="10" s="1"/>
  <c r="E142" i="10"/>
  <c r="K142" i="10" s="1"/>
  <c r="L142" i="10" s="1"/>
  <c r="E143" i="10"/>
  <c r="K143" i="10" s="1"/>
  <c r="L143" i="10" s="1"/>
  <c r="E144" i="10"/>
  <c r="K144" i="10" s="1"/>
  <c r="L144" i="10" s="1"/>
  <c r="E145" i="10"/>
  <c r="K145" i="10" s="1"/>
  <c r="L145" i="10" s="1"/>
  <c r="E146" i="10"/>
  <c r="K146" i="10" s="1"/>
  <c r="L146" i="10" s="1"/>
  <c r="E147" i="10"/>
  <c r="K147" i="10" s="1"/>
  <c r="L147" i="10" s="1"/>
  <c r="E148" i="10"/>
  <c r="K148" i="10" s="1"/>
  <c r="L148" i="10" s="1"/>
  <c r="E149" i="10"/>
  <c r="K149" i="10" s="1"/>
  <c r="L149" i="10" s="1"/>
  <c r="E150" i="10"/>
  <c r="K150" i="10" s="1"/>
  <c r="L150" i="10" s="1"/>
  <c r="E151" i="10"/>
  <c r="K151" i="10" s="1"/>
  <c r="L151" i="10" s="1"/>
  <c r="E152" i="10"/>
  <c r="K152" i="10" s="1"/>
  <c r="L152" i="10" s="1"/>
  <c r="E153" i="10"/>
  <c r="K153" i="10" s="1"/>
  <c r="L153" i="10" s="1"/>
  <c r="E154" i="10"/>
  <c r="K154" i="10" s="1"/>
  <c r="L154" i="10" s="1"/>
  <c r="E155" i="10"/>
  <c r="K155" i="10" s="1"/>
  <c r="L155" i="10" s="1"/>
  <c r="E156" i="10"/>
  <c r="K156" i="10" s="1"/>
  <c r="L156" i="10" s="1"/>
  <c r="E157" i="10"/>
  <c r="K157" i="10" s="1"/>
  <c r="L157" i="10" s="1"/>
  <c r="E158" i="10"/>
  <c r="K158" i="10" s="1"/>
  <c r="L158" i="10" s="1"/>
  <c r="E159" i="10"/>
  <c r="K159" i="10" s="1"/>
  <c r="L159" i="10" s="1"/>
  <c r="E160" i="10"/>
  <c r="K160" i="10" s="1"/>
  <c r="L160" i="10" s="1"/>
  <c r="E161" i="10"/>
  <c r="K161" i="10" s="1"/>
  <c r="L161" i="10" s="1"/>
  <c r="E162" i="10"/>
  <c r="K162" i="10" s="1"/>
  <c r="L162" i="10" s="1"/>
  <c r="E163" i="10"/>
  <c r="K163" i="10" s="1"/>
  <c r="L163" i="10" s="1"/>
  <c r="E164" i="10"/>
  <c r="K164" i="10" s="1"/>
  <c r="L164" i="10" s="1"/>
  <c r="E165" i="10"/>
  <c r="K165" i="10" s="1"/>
  <c r="L165" i="10" s="1"/>
  <c r="E166" i="10"/>
  <c r="K166" i="10" s="1"/>
  <c r="L166" i="10" s="1"/>
  <c r="E167" i="10"/>
  <c r="K167" i="10" s="1"/>
  <c r="L167" i="10" s="1"/>
  <c r="E168" i="10"/>
  <c r="K168" i="10" s="1"/>
  <c r="L168" i="10" s="1"/>
  <c r="E169" i="10"/>
  <c r="K169" i="10" s="1"/>
  <c r="L169" i="10" s="1"/>
  <c r="E170" i="10"/>
  <c r="K170" i="10" s="1"/>
  <c r="L170" i="10" s="1"/>
  <c r="E171" i="10"/>
  <c r="K171" i="10" s="1"/>
  <c r="L171" i="10" s="1"/>
  <c r="E172" i="10"/>
  <c r="K172" i="10" s="1"/>
  <c r="L172" i="10" s="1"/>
  <c r="E173" i="10"/>
  <c r="K173" i="10" s="1"/>
  <c r="L173" i="10" s="1"/>
  <c r="E174" i="10"/>
  <c r="K174" i="10" s="1"/>
  <c r="L174" i="10" s="1"/>
  <c r="E175" i="10"/>
  <c r="K175" i="10" s="1"/>
  <c r="L175" i="10" s="1"/>
  <c r="E176" i="10"/>
  <c r="K176" i="10" s="1"/>
  <c r="L176" i="10" s="1"/>
  <c r="E177" i="10"/>
  <c r="K177" i="10" s="1"/>
  <c r="L177" i="10" s="1"/>
  <c r="E178" i="10"/>
  <c r="K178" i="10" s="1"/>
  <c r="L178" i="10" s="1"/>
  <c r="E179" i="10"/>
  <c r="K179" i="10" s="1"/>
  <c r="L179" i="10" s="1"/>
  <c r="E180" i="10"/>
  <c r="K180" i="10" s="1"/>
  <c r="L180" i="10" s="1"/>
  <c r="E181" i="10"/>
  <c r="K181" i="10" s="1"/>
  <c r="L181" i="10" s="1"/>
  <c r="E182" i="10"/>
  <c r="K182" i="10" s="1"/>
  <c r="L182" i="10" s="1"/>
  <c r="E183" i="10"/>
  <c r="K183" i="10" s="1"/>
  <c r="L183" i="10" s="1"/>
  <c r="E184" i="10"/>
  <c r="K184" i="10" s="1"/>
  <c r="L184" i="10" s="1"/>
  <c r="E185" i="10"/>
  <c r="K185" i="10" s="1"/>
  <c r="L185" i="10" s="1"/>
  <c r="E186" i="10"/>
  <c r="K186" i="10" s="1"/>
  <c r="L186" i="10" s="1"/>
  <c r="E187" i="10"/>
  <c r="K187" i="10" s="1"/>
  <c r="L187" i="10" s="1"/>
  <c r="E188" i="10"/>
  <c r="K188" i="10" s="1"/>
  <c r="L188" i="10" s="1"/>
  <c r="E189" i="10"/>
  <c r="K189" i="10" s="1"/>
  <c r="L189" i="10" s="1"/>
  <c r="E190" i="10"/>
  <c r="K190" i="10" s="1"/>
  <c r="L190" i="10" s="1"/>
  <c r="E191" i="10"/>
  <c r="K191" i="10" s="1"/>
  <c r="L191" i="10" s="1"/>
  <c r="E192" i="10"/>
  <c r="K192" i="10" s="1"/>
  <c r="L192" i="10" s="1"/>
  <c r="E193" i="10"/>
  <c r="K193" i="10" s="1"/>
  <c r="L193" i="10" s="1"/>
  <c r="E194" i="10"/>
  <c r="K194" i="10" s="1"/>
  <c r="L194" i="10" s="1"/>
  <c r="E195" i="10"/>
  <c r="K195" i="10" s="1"/>
  <c r="L195" i="10" s="1"/>
  <c r="E196" i="10"/>
  <c r="K196" i="10" s="1"/>
  <c r="L196" i="10" s="1"/>
  <c r="E197" i="10"/>
  <c r="K197" i="10" s="1"/>
  <c r="L197" i="10" s="1"/>
  <c r="E198" i="10"/>
  <c r="K198" i="10" s="1"/>
  <c r="L198" i="10" s="1"/>
  <c r="E199" i="10"/>
  <c r="K199" i="10" s="1"/>
  <c r="L199" i="10" s="1"/>
  <c r="E200" i="10"/>
  <c r="K200" i="10" s="1"/>
  <c r="L200" i="10" s="1"/>
  <c r="E201" i="10"/>
  <c r="K201" i="10" s="1"/>
  <c r="L201" i="10" s="1"/>
  <c r="E202" i="10"/>
  <c r="K202" i="10" s="1"/>
  <c r="L202" i="10" s="1"/>
  <c r="E203" i="10"/>
  <c r="K203" i="10" s="1"/>
  <c r="L203" i="10" s="1"/>
  <c r="E204" i="10"/>
  <c r="K204" i="10" s="1"/>
  <c r="L204" i="10" s="1"/>
  <c r="E205" i="10"/>
  <c r="K205" i="10" s="1"/>
  <c r="L205" i="10" s="1"/>
  <c r="E206" i="10"/>
  <c r="K206" i="10" s="1"/>
  <c r="L206" i="10" s="1"/>
  <c r="E2" i="10"/>
  <c r="K2" i="10" s="1"/>
  <c r="L2" i="10" s="1"/>
  <c r="K26" i="10" l="1"/>
  <c r="L26" i="10" s="1"/>
  <c r="L25" i="10"/>
  <c r="K16" i="10"/>
  <c r="L16" i="10" s="1"/>
  <c r="I9" i="3" l="1"/>
  <c r="I12" i="3"/>
  <c r="I6" i="3"/>
  <c r="I11" i="3" l="1"/>
  <c r="I5" i="3"/>
  <c r="I8" i="3"/>
</calcChain>
</file>

<file path=xl/sharedStrings.xml><?xml version="1.0" encoding="utf-8"?>
<sst xmlns="http://schemas.openxmlformats.org/spreadsheetml/2006/main" count="704" uniqueCount="467">
  <si>
    <t>Naam</t>
  </si>
  <si>
    <t>Verkoopprijs</t>
  </si>
  <si>
    <t>Laphroaig Cairdeas</t>
  </si>
  <si>
    <t>Macallan Rare Cask</t>
  </si>
  <si>
    <t>Kostprijs</t>
  </si>
  <si>
    <t>Naam klant</t>
  </si>
  <si>
    <t>Adres klant</t>
  </si>
  <si>
    <t>Ardbeg Kildalton</t>
  </si>
  <si>
    <t>Highland Park Yesnaby</t>
  </si>
  <si>
    <t>Ardbeg Ardbog</t>
  </si>
  <si>
    <t>Ardbeg Still Young</t>
  </si>
  <si>
    <t>Glenfiddich Snow Phoenix</t>
  </si>
  <si>
    <t>Land klant</t>
  </si>
  <si>
    <t>Frankrijk</t>
  </si>
  <si>
    <t>Ardbeg Galileo</t>
  </si>
  <si>
    <t>Winst</t>
  </si>
  <si>
    <t>Port Charlotte PC5</t>
  </si>
  <si>
    <t>Ardbeg Rollercoaster</t>
  </si>
  <si>
    <t>Nederland</t>
  </si>
  <si>
    <t>Octomore 03.1</t>
  </si>
  <si>
    <t>Ardbeg Alligator</t>
  </si>
  <si>
    <t>België</t>
  </si>
  <si>
    <t>Percentage</t>
  </si>
  <si>
    <t>Port Charlotte PC6</t>
  </si>
  <si>
    <t>Glendronach Parliament</t>
  </si>
  <si>
    <t>Highland Park Ice</t>
  </si>
  <si>
    <t>Spanje</t>
  </si>
  <si>
    <t>Highland Park Earl Magnus</t>
  </si>
  <si>
    <t>Glenmorangie Ealanta</t>
  </si>
  <si>
    <t>Ardbeg Rollercoaster Committee</t>
  </si>
  <si>
    <t>Macallan Edition 4</t>
  </si>
  <si>
    <t>Macallan Edition 2</t>
  </si>
  <si>
    <t>Ardbeg Kelpie Committee</t>
  </si>
  <si>
    <t>Hibiki 12yr 70cl</t>
  </si>
  <si>
    <t>Highland Park Loki</t>
  </si>
  <si>
    <t>Ardbeg Dark Cove Committee</t>
  </si>
  <si>
    <t>Octomore 02.1</t>
  </si>
  <si>
    <t>Arran Smugglers 1</t>
  </si>
  <si>
    <t>Arran Westie</t>
  </si>
  <si>
    <t>Ardbeg Very Young Committee</t>
  </si>
  <si>
    <t>Macallan Classic Cut 2018</t>
  </si>
  <si>
    <t>Datum</t>
  </si>
  <si>
    <t>Macallan Concept 1</t>
  </si>
  <si>
    <t>Duitsland</t>
  </si>
  <si>
    <t>Highland Park Hjärta</t>
  </si>
  <si>
    <t>Oostenrijk</t>
  </si>
  <si>
    <t>Octomore 01.1</t>
  </si>
  <si>
    <t>Macallan Edition 5</t>
  </si>
  <si>
    <t>Lagavulin Feis 2016</t>
  </si>
  <si>
    <t>voorraad prijs</t>
  </si>
  <si>
    <t>Verkoop prijs</t>
  </si>
  <si>
    <t>Highland Park Hobbister</t>
  </si>
  <si>
    <t>Alphen ad Rijn</t>
  </si>
  <si>
    <t>Braunschweig</t>
  </si>
  <si>
    <t>Bruichladdich Blacker Still</t>
  </si>
  <si>
    <t>Groningen</t>
  </si>
  <si>
    <t>Ardnamurchan Inaugural</t>
  </si>
  <si>
    <t>Glendronach 20yr Tawny Port</t>
  </si>
  <si>
    <t>NcNean</t>
  </si>
  <si>
    <t>Totale kosten</t>
  </si>
  <si>
    <t>München</t>
  </si>
  <si>
    <t>Rotterdam</t>
  </si>
  <si>
    <t>Macallan Concept nr. 2</t>
  </si>
  <si>
    <t>Kilkerran 14yr Open Day 2020</t>
  </si>
  <si>
    <t>Talisker 2006 25</t>
  </si>
  <si>
    <t>Arran Rowan Tree</t>
  </si>
  <si>
    <t>Aachen</t>
  </si>
  <si>
    <t>Ardbeg Naimrig 2006</t>
  </si>
  <si>
    <t>Bunnahabhain Madeira 2020</t>
  </si>
  <si>
    <t>Zaragoza</t>
  </si>
  <si>
    <t>Octomore XV10</t>
  </si>
  <si>
    <t>Wang</t>
  </si>
  <si>
    <t>Bruichladdich 10yr Octomore</t>
  </si>
  <si>
    <t>Lagavulin 2017 Jazz</t>
  </si>
  <si>
    <t>Bruichladdich Golder Still</t>
  </si>
  <si>
    <t>Bruichladdich WMD II 1991</t>
  </si>
  <si>
    <t>Port Charlotte PC5 (no booklet)</t>
  </si>
  <si>
    <t>Laphroaig Batch 2 Cask Strength</t>
  </si>
  <si>
    <t>Macallan Concept nr. 1</t>
  </si>
  <si>
    <t>Macallan 2021 18yr Sherry</t>
  </si>
  <si>
    <t>Auchroisk 30 year</t>
  </si>
  <si>
    <t>Email</t>
  </si>
  <si>
    <t>Lünen</t>
  </si>
  <si>
    <t>info@dasgreif.de</t>
  </si>
  <si>
    <t>Almere</t>
  </si>
  <si>
    <t>Hamburg</t>
  </si>
  <si>
    <t>#</t>
  </si>
  <si>
    <t>alexk841@web.de</t>
  </si>
  <si>
    <t>Arran White Stag IV</t>
  </si>
  <si>
    <t>Chichibu 2019 London</t>
  </si>
  <si>
    <t>Wichelen</t>
  </si>
  <si>
    <t>Norrkoping</t>
  </si>
  <si>
    <t>Sweden</t>
  </si>
  <si>
    <t>elek.prat@gmail.com</t>
  </si>
  <si>
    <t>St Zacharie</t>
  </si>
  <si>
    <t>jlmontjallard@free.fr</t>
  </si>
  <si>
    <t>Balvenie 17 Islay</t>
  </si>
  <si>
    <t>Ardbeg Very Young</t>
  </si>
  <si>
    <t xml:space="preserve">Lagavulin 1996 </t>
  </si>
  <si>
    <t>Halsteren</t>
  </si>
  <si>
    <t>Bad Herrenalb</t>
  </si>
  <si>
    <t>Yde</t>
  </si>
  <si>
    <t>Försheim</t>
  </si>
  <si>
    <t>Clydeside Inaugural</t>
  </si>
  <si>
    <t>Springbank 2020 21 Yr</t>
  </si>
  <si>
    <t>Hibiki Blossom Harmony</t>
  </si>
  <si>
    <t>Arran Smugglers</t>
  </si>
  <si>
    <t>Glendronach Cask 660</t>
  </si>
  <si>
    <t>Springbank 2006 Local Barley 11yr</t>
  </si>
  <si>
    <t>Laphroaig Cask Strength Batch 1</t>
  </si>
  <si>
    <t>Deurningen</t>
  </si>
  <si>
    <t>Bornheim</t>
  </si>
  <si>
    <t>Montlebon</t>
  </si>
  <si>
    <t>Kunreuth</t>
  </si>
  <si>
    <t>Seevetal</t>
  </si>
  <si>
    <t>Radfeld</t>
  </si>
  <si>
    <t>Weinheim</t>
  </si>
  <si>
    <t>SWA</t>
  </si>
  <si>
    <t>Leusden</t>
  </si>
  <si>
    <t>andypg@aol.com</t>
  </si>
  <si>
    <t>Ramesar@gmail.com</t>
  </si>
  <si>
    <t>philip@6241.at</t>
  </si>
  <si>
    <t>kkinhh@gmx.de</t>
  </si>
  <si>
    <t>dietmar.buerkl@gmx.de</t>
  </si>
  <si>
    <t>matuschek.em@gmail.com</t>
  </si>
  <si>
    <t>gruiters@plusmarketing.nl</t>
  </si>
  <si>
    <t>ows2400@gmail.com</t>
  </si>
  <si>
    <t>zhaorong93118@gmail.com</t>
  </si>
  <si>
    <t>rvandernoord@gmail.com</t>
  </si>
  <si>
    <t>dirk.kemper@debeka.de</t>
  </si>
  <si>
    <t>Frankfürt</t>
  </si>
  <si>
    <t>pg_deep@163.com</t>
  </si>
  <si>
    <t>marc@travel4reasons.nl</t>
  </si>
  <si>
    <t>armin.kreuzer@gmx.de</t>
  </si>
  <si>
    <t>hisham@fahmy.eu</t>
  </si>
  <si>
    <t>kynavv@hotmail.com</t>
  </si>
  <si>
    <t>tim@oakrarities.com</t>
  </si>
  <si>
    <t>Voornaam</t>
  </si>
  <si>
    <t>Robert</t>
  </si>
  <si>
    <t>Krause</t>
  </si>
  <si>
    <t>v_vlug@hotmail.com</t>
  </si>
  <si>
    <t>Vincent</t>
  </si>
  <si>
    <t>Vlug</t>
  </si>
  <si>
    <t>Alexander</t>
  </si>
  <si>
    <t>Klass</t>
  </si>
  <si>
    <t>Patrick</t>
  </si>
  <si>
    <t>Praet</t>
  </si>
  <si>
    <t>Tim</t>
  </si>
  <si>
    <t>Gharib</t>
  </si>
  <si>
    <t>Jean-Luc</t>
  </si>
  <si>
    <t>Montjallard</t>
  </si>
  <si>
    <t>Aristide</t>
  </si>
  <si>
    <t>vd Berg</t>
  </si>
  <si>
    <t>Hisham</t>
  </si>
  <si>
    <t>Fahmu</t>
  </si>
  <si>
    <t>Zhefan</t>
  </si>
  <si>
    <t>Xiaoyuyu</t>
  </si>
  <si>
    <t>Marc</t>
  </si>
  <si>
    <t>Tolsma</t>
  </si>
  <si>
    <t>Armin</t>
  </si>
  <si>
    <t>Kreuzer</t>
  </si>
  <si>
    <t>Boxiong</t>
  </si>
  <si>
    <t>Xu</t>
  </si>
  <si>
    <t>van der Noord</t>
  </si>
  <si>
    <t>Zhaorung</t>
  </si>
  <si>
    <t>Chen</t>
  </si>
  <si>
    <t>Dirk</t>
  </si>
  <si>
    <t>Kemper</t>
  </si>
  <si>
    <t>Olivier</t>
  </si>
  <si>
    <t>Matz</t>
  </si>
  <si>
    <t>Jacco</t>
  </si>
  <si>
    <t>Gruiters</t>
  </si>
  <si>
    <t>Erhard</t>
  </si>
  <si>
    <t>Matuschek</t>
  </si>
  <si>
    <t>Dietmar</t>
  </si>
  <si>
    <t>Buerkl</t>
  </si>
  <si>
    <t>Klaus</t>
  </si>
  <si>
    <t>Kantack</t>
  </si>
  <si>
    <t>Philip</t>
  </si>
  <si>
    <t>König</t>
  </si>
  <si>
    <t>Rudolf</t>
  </si>
  <si>
    <t>Ramesar</t>
  </si>
  <si>
    <t>Andreas</t>
  </si>
  <si>
    <t>Günther</t>
  </si>
  <si>
    <t>Dominik</t>
  </si>
  <si>
    <t>Köppel</t>
  </si>
  <si>
    <t>Rene</t>
  </si>
  <si>
    <t>Zwickau</t>
  </si>
  <si>
    <t>Rosental</t>
  </si>
  <si>
    <t>dominik.koeppel@gmx.at</t>
  </si>
  <si>
    <t>krause.zwickau@gmx.de</t>
  </si>
  <si>
    <t>Mathias</t>
  </si>
  <si>
    <t>Schreiner</t>
  </si>
  <si>
    <t>yimin.gong09@hotmail.com</t>
  </si>
  <si>
    <t>P1420</t>
  </si>
  <si>
    <t>P1397</t>
  </si>
  <si>
    <t>P1393</t>
  </si>
  <si>
    <t>P1394</t>
  </si>
  <si>
    <t>P1305</t>
  </si>
  <si>
    <t xml:space="preserve">Lagavulin Feis 2019 </t>
  </si>
  <si>
    <t>Payment Fee</t>
  </si>
  <si>
    <t>Eric</t>
  </si>
  <si>
    <t>Marchal</t>
  </si>
  <si>
    <t>Driebergen</t>
  </si>
  <si>
    <t xml:space="preserve"> marchalec@hotmail.com</t>
  </si>
  <si>
    <t>Dec'21</t>
  </si>
  <si>
    <t>Gross Income</t>
  </si>
  <si>
    <t>Rental costs</t>
  </si>
  <si>
    <t>Google AdWords costs</t>
  </si>
  <si>
    <t>Earnings before taxes</t>
  </si>
  <si>
    <t>Taxes</t>
  </si>
  <si>
    <t>Earnings after taxes</t>
  </si>
  <si>
    <t>Costs</t>
  </si>
  <si>
    <t>Nov'21</t>
  </si>
  <si>
    <t>Total Net Profit</t>
  </si>
  <si>
    <t>Profits</t>
  </si>
  <si>
    <t>Extra VAT costs</t>
  </si>
  <si>
    <t># sold bottles:</t>
  </si>
  <si>
    <t>Average profit per bottle</t>
  </si>
  <si>
    <t>Laphroaig Cairdeas 2009</t>
  </si>
  <si>
    <t>Banking Costs</t>
  </si>
  <si>
    <t>Johann</t>
  </si>
  <si>
    <t>Mitter</t>
  </si>
  <si>
    <t>Buchkirchen</t>
  </si>
  <si>
    <t>j-mitter@gmx.at</t>
  </si>
  <si>
    <t>Guoyou</t>
  </si>
  <si>
    <t>a1094832726@gmail.com</t>
  </si>
  <si>
    <t>Glenfiddich Winter Storm</t>
  </si>
  <si>
    <t>Bernd</t>
  </si>
  <si>
    <t>Griasch</t>
  </si>
  <si>
    <t>Neuenhofen</t>
  </si>
  <si>
    <t>Oliver</t>
  </si>
  <si>
    <t>JenB</t>
  </si>
  <si>
    <t>Schwabach</t>
  </si>
  <si>
    <t>ojenss@web.de</t>
  </si>
  <si>
    <t>Fuchs</t>
  </si>
  <si>
    <t>Kelpie Committee</t>
  </si>
  <si>
    <t>Bad Munstereifel</t>
  </si>
  <si>
    <t>Praag</t>
  </si>
  <si>
    <t>Tsjechië</t>
  </si>
  <si>
    <t>Fabien</t>
  </si>
  <si>
    <t>Pelcat</t>
  </si>
  <si>
    <t>fabien.pelcat@gmail.com</t>
  </si>
  <si>
    <t>fuchs.dirk@gmx.net</t>
  </si>
  <si>
    <t>Simon</t>
  </si>
  <si>
    <t>Prambs</t>
  </si>
  <si>
    <t>Amstorf</t>
  </si>
  <si>
    <t>Chichibu Paris 2020</t>
  </si>
  <si>
    <t>Italie</t>
  </si>
  <si>
    <t>Jan'21</t>
  </si>
  <si>
    <t>Giorgi</t>
  </si>
  <si>
    <t>Paganini</t>
  </si>
  <si>
    <t>Forli</t>
  </si>
  <si>
    <t>Maarten</t>
  </si>
  <si>
    <t>de Graaf</t>
  </si>
  <si>
    <t>Zoetermeer</t>
  </si>
  <si>
    <t>info@maartendegraaf.nl</t>
  </si>
  <si>
    <t>paganini.giorgio@yahoo.it</t>
  </si>
  <si>
    <t>Carsten</t>
  </si>
  <si>
    <t>Kretschmann</t>
  </si>
  <si>
    <t>Weida</t>
  </si>
  <si>
    <t>Liebsdorf@gmail.com</t>
  </si>
  <si>
    <t>Weerselo</t>
  </si>
  <si>
    <t>Luc</t>
  </si>
  <si>
    <t>Snijders</t>
  </si>
  <si>
    <t>lucsnijders8@hotmail.com</t>
  </si>
  <si>
    <t>Hellendoorn</t>
  </si>
  <si>
    <t>Stefano</t>
  </si>
  <si>
    <t>Manenti</t>
  </si>
  <si>
    <t>Monza</t>
  </si>
  <si>
    <t>XiaoXiao</t>
  </si>
  <si>
    <t>Lan</t>
  </si>
  <si>
    <t>Tübingen</t>
  </si>
  <si>
    <t>Scott</t>
  </si>
  <si>
    <t>Vd Kleij</t>
  </si>
  <si>
    <t>scottkley@hotmail.com</t>
  </si>
  <si>
    <t>lxxlola@gmail.com</t>
  </si>
  <si>
    <t>Springbank 12yr Burgundy</t>
  </si>
  <si>
    <t>Paris</t>
  </si>
  <si>
    <t>Jerome</t>
  </si>
  <si>
    <t>Arran Golden Eagle</t>
  </si>
  <si>
    <t>Arran Smugglers I</t>
  </si>
  <si>
    <t>Macallan 2018 Rare Cask Batch 1</t>
  </si>
  <si>
    <t>Ardbeg Blasda</t>
  </si>
  <si>
    <t>Laphroaig Cask Strength batch 1</t>
  </si>
  <si>
    <t>Lagavulin Feis 1995</t>
  </si>
  <si>
    <t>Erich</t>
  </si>
  <si>
    <t>Koetter</t>
  </si>
  <si>
    <t>Ivo</t>
  </si>
  <si>
    <t>Kominek</t>
  </si>
  <si>
    <t>Thomas</t>
  </si>
  <si>
    <t>Nefe</t>
  </si>
  <si>
    <t>Trebic</t>
  </si>
  <si>
    <t>Laballette</t>
  </si>
  <si>
    <t>Michal</t>
  </si>
  <si>
    <t>Pribyl</t>
  </si>
  <si>
    <t>Olomouc</t>
  </si>
  <si>
    <t>Mötzingen</t>
  </si>
  <si>
    <t>Weiden</t>
  </si>
  <si>
    <t>Laphroaig 2009 Feis Cairdeas</t>
  </si>
  <si>
    <t>Macallan A Night on Earth</t>
  </si>
  <si>
    <t>Antoine</t>
  </si>
  <si>
    <t>Laureijns</t>
  </si>
  <si>
    <t>Ophasselt</t>
  </si>
  <si>
    <t>Roland</t>
  </si>
  <si>
    <t>Kalisch</t>
  </si>
  <si>
    <t>Düsseldorf</t>
  </si>
  <si>
    <t>Laschet</t>
  </si>
  <si>
    <t>Guerande</t>
  </si>
  <si>
    <t>Lagavulin Jazz 2019</t>
  </si>
  <si>
    <t>Macallan Classic Cut 2021</t>
  </si>
  <si>
    <t>Norbert</t>
  </si>
  <si>
    <t>Koenekoop</t>
  </si>
  <si>
    <t>Erik</t>
  </si>
  <si>
    <t>Tandberg</t>
  </si>
  <si>
    <t>Utrecht</t>
  </si>
  <si>
    <t>Lukas</t>
  </si>
  <si>
    <t>Kucera</t>
  </si>
  <si>
    <t>Zittau</t>
  </si>
  <si>
    <t>tf7x@email.cz</t>
  </si>
  <si>
    <t>norbert.koenekoop@hotmail.com</t>
  </si>
  <si>
    <t xml:space="preserve">Roland.kalisch@bkukr.de </t>
  </si>
  <si>
    <t>Burkhard</t>
  </si>
  <si>
    <t>Oberhausen</t>
  </si>
  <si>
    <t>Kramer</t>
  </si>
  <si>
    <t>medius.bkt@web.de</t>
  </si>
  <si>
    <t>Jose</t>
  </si>
  <si>
    <t>Gomes</t>
  </si>
  <si>
    <t>Esposende</t>
  </si>
  <si>
    <t>Portugal</t>
  </si>
  <si>
    <t>Macallan edition 3</t>
  </si>
  <si>
    <t>Lagavulin Feis 2021 13yr</t>
  </si>
  <si>
    <t>Distillery</t>
  </si>
  <si>
    <t>Ardbeg SN 2015</t>
  </si>
  <si>
    <t>Ardbeg Perpetuum Bicentenary</t>
  </si>
  <si>
    <t>Arran</t>
  </si>
  <si>
    <t>Bruichladdich</t>
  </si>
  <si>
    <t>Ardnamurchan</t>
  </si>
  <si>
    <t>Lagavulin</t>
  </si>
  <si>
    <t>Ardbeg</t>
  </si>
  <si>
    <t>Clydeside</t>
  </si>
  <si>
    <t>Macallan</t>
  </si>
  <si>
    <t>Springbank</t>
  </si>
  <si>
    <t>Laphroaig</t>
  </si>
  <si>
    <t>IsleofRaasay Inaugural</t>
  </si>
  <si>
    <t>IsleofRaasay</t>
  </si>
  <si>
    <t>Giordano</t>
  </si>
  <si>
    <t>Perini</t>
  </si>
  <si>
    <t>Milano</t>
  </si>
  <si>
    <t xml:space="preserve">giordy.per@libero.it </t>
  </si>
  <si>
    <t>Springbank 2012 8yr Socieyt</t>
  </si>
  <si>
    <t>Date</t>
  </si>
  <si>
    <t>Arran Brodick Bay</t>
  </si>
  <si>
    <t>Zanchun</t>
  </si>
  <si>
    <t>Polen</t>
  </si>
  <si>
    <t>Ardbeg 21 Year 2016</t>
  </si>
  <si>
    <t>Mariola</t>
  </si>
  <si>
    <t>Kaczanowicz</t>
  </si>
  <si>
    <t>Dobra</t>
  </si>
  <si>
    <t>Benoit</t>
  </si>
  <si>
    <t>Brochet</t>
  </si>
  <si>
    <t>Annecy</t>
  </si>
  <si>
    <t>Ardbeg 25 Year</t>
  </si>
  <si>
    <t>Vindry</t>
  </si>
  <si>
    <t>Frederic</t>
  </si>
  <si>
    <t>St Germain du Teil</t>
  </si>
  <si>
    <t xml:space="preserve">fredvindry@gmail.com </t>
  </si>
  <si>
    <t xml:space="preserve">mariola.kaczanowicz@interia.pl </t>
  </si>
  <si>
    <t>Springbank Rundlet Kilderkins</t>
  </si>
  <si>
    <t>Salzburg</t>
  </si>
  <si>
    <t>Klein-Ralph</t>
  </si>
  <si>
    <t>Cui</t>
  </si>
  <si>
    <t>Brügger</t>
  </si>
  <si>
    <t>Konstanz</t>
  </si>
  <si>
    <t>Ying</t>
  </si>
  <si>
    <t xml:space="preserve">604288710@gmail.com </t>
  </si>
  <si>
    <t>Danilo</t>
  </si>
  <si>
    <t>Baldauf</t>
  </si>
  <si>
    <t>Marienberg</t>
  </si>
  <si>
    <t>Madrid</t>
  </si>
  <si>
    <t>Soest</t>
  </si>
  <si>
    <t>Ewoud</t>
  </si>
  <si>
    <t>Vries</t>
  </si>
  <si>
    <t>Guillermo</t>
  </si>
  <si>
    <t>Reviriego</t>
  </si>
  <si>
    <t xml:space="preserve">restaurantekasanova@gmail.com </t>
  </si>
  <si>
    <t>Guyou</t>
  </si>
  <si>
    <t>Lagavulin Feis 2020</t>
  </si>
  <si>
    <t>Lagavulin Feis 2018</t>
  </si>
  <si>
    <t>Macallan Concept 1 &amp;2</t>
  </si>
  <si>
    <t>Vrielink</t>
  </si>
  <si>
    <t>Enschede</t>
  </si>
  <si>
    <t>Macallan Rich Cacao</t>
  </si>
  <si>
    <t>Macallan Fine Cacao</t>
  </si>
  <si>
    <t>Macallan Travel Edition</t>
  </si>
  <si>
    <t>Macallan 1994 18yr</t>
  </si>
  <si>
    <t>Macallan 2018 18</t>
  </si>
  <si>
    <t>Yoichi 10 yr</t>
  </si>
  <si>
    <t>Yoichi</t>
  </si>
  <si>
    <t>Balvenie Tun 1509 1</t>
  </si>
  <si>
    <t>Erwin</t>
  </si>
  <si>
    <t>Bakker</t>
  </si>
  <si>
    <t>Assen</t>
  </si>
  <si>
    <t>erwinbakker1985@hotmail.com</t>
  </si>
  <si>
    <t>Ardbeg varia</t>
  </si>
  <si>
    <t>Hengelo</t>
  </si>
  <si>
    <t>Cyprus</t>
  </si>
  <si>
    <t>Kiti</t>
  </si>
  <si>
    <t>Nogueira</t>
  </si>
  <si>
    <t>Rogeiro</t>
  </si>
  <si>
    <t>Sagy</t>
  </si>
  <si>
    <t>Nicolas</t>
  </si>
  <si>
    <t>Tanteles</t>
  </si>
  <si>
    <t>Pascal</t>
  </si>
  <si>
    <t>Veenstra</t>
  </si>
  <si>
    <t>Lobith</t>
  </si>
  <si>
    <t>verheijrc@ziggo.nl</t>
  </si>
  <si>
    <t>Verheij</t>
  </si>
  <si>
    <t>Björn</t>
  </si>
  <si>
    <t>Kamil</t>
  </si>
  <si>
    <t>Richelle</t>
  </si>
  <si>
    <t>Dangremond</t>
  </si>
  <si>
    <t>Köln</t>
  </si>
  <si>
    <t>Springbank Local 2009 10yr</t>
  </si>
  <si>
    <t>fredvindry@gmail.com</t>
  </si>
  <si>
    <t>Ardbeg Traigh</t>
  </si>
  <si>
    <t>Roden</t>
  </si>
  <si>
    <t>Terpstra</t>
  </si>
  <si>
    <t>Jan</t>
  </si>
  <si>
    <t>Ierland</t>
  </si>
  <si>
    <t>Lille</t>
  </si>
  <si>
    <t>Macallan Arabica</t>
  </si>
  <si>
    <t xml:space="preserve">donalgeary@gmail.com </t>
  </si>
  <si>
    <t xml:space="preserve">Wimvdl@telenet.be </t>
  </si>
  <si>
    <t>Frank@loodgieter.eu</t>
  </si>
  <si>
    <t>Frank</t>
  </si>
  <si>
    <t>Lamberechts</t>
  </si>
  <si>
    <t>Hoboken</t>
  </si>
  <si>
    <t>Donal</t>
  </si>
  <si>
    <t>Geary</t>
  </si>
  <si>
    <t>Ballyragget</t>
  </si>
  <si>
    <t xml:space="preserve">zhaorongchen@multiknoten.de </t>
  </si>
  <si>
    <t>old.wines.liquors@gmail.com</t>
  </si>
  <si>
    <t>604288710@qq.com</t>
  </si>
  <si>
    <t>Wim</t>
  </si>
  <si>
    <t>VandeL</t>
  </si>
  <si>
    <t>Junyi</t>
  </si>
  <si>
    <t>Berlijn</t>
  </si>
  <si>
    <t>Alessandro</t>
  </si>
  <si>
    <t>Dimi</t>
  </si>
  <si>
    <t>Rimini</t>
  </si>
  <si>
    <t>a.dimi96@gmail.com</t>
  </si>
  <si>
    <t>Macallan Varia</t>
  </si>
  <si>
    <t>Liberec</t>
  </si>
  <si>
    <t>Serskamp</t>
  </si>
  <si>
    <t>Bowmore</t>
  </si>
  <si>
    <t>Ardbeg Blaaack Committee</t>
  </si>
  <si>
    <t>Ardbeg Grooves Committee</t>
  </si>
  <si>
    <t>Ardbeg Grooves Limited</t>
  </si>
  <si>
    <t>Bowmore Laimrig III</t>
  </si>
  <si>
    <t>Yamazaki Limited 2015</t>
  </si>
  <si>
    <t>Ardbeg Ardcore Committee</t>
  </si>
  <si>
    <t>Macallan Ruby</t>
  </si>
  <si>
    <t>Ardbeg SN 2014</t>
  </si>
  <si>
    <t>Ardbeg Day Committee</t>
  </si>
  <si>
    <t>Macallan 2016 18</t>
  </si>
  <si>
    <t>Yamazaki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</si>
</sst>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 [$€-413]\ * #,##0.00_ ;_ [$€-413]\ * \-#,##0.00_ ;_ [$€-413]\ * &quot;-&quot;??_ ;_ @_ "/>
    <numFmt numFmtId="165" formatCode="_ [$€-2]\ * #,##0.00_ ;_ [$€-2]\ * \-#,##0.00_ ;_ [$€-2]\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/>
    <xf numFmtId="164" fontId="0" fillId="0" borderId="0" xfId="0" applyNumberFormat="1"/>
    <xf numFmtId="44" fontId="1" fillId="0" borderId="1" xfId="1" applyFont="1" applyBorder="1"/>
    <xf numFmtId="44" fontId="0" fillId="0" borderId="0" xfId="1" applyFont="1"/>
    <xf numFmtId="0" fontId="1" fillId="0" borderId="0" xfId="0" applyFont="1"/>
    <xf numFmtId="0" fontId="4" fillId="0" borderId="0" xfId="2"/>
    <xf numFmtId="44" fontId="0" fillId="0" borderId="0" xfId="0" applyNumberFormat="1"/>
    <xf numFmtId="9" fontId="0" fillId="0" borderId="0" xfId="3" applyFont="1"/>
    <xf numFmtId="16" fontId="0" fillId="0" borderId="0" xfId="0" applyNumberFormat="1"/>
    <xf numFmtId="164" fontId="0" fillId="0" borderId="0" xfId="1" applyNumberFormat="1" applyFont="1"/>
    <xf numFmtId="165" fontId="1" fillId="0" borderId="1" xfId="1" applyNumberFormat="1" applyFont="1" applyBorder="1"/>
    <xf numFmtId="165" fontId="0" fillId="0" borderId="0" xfId="1" applyNumberFormat="1" applyFont="1"/>
    <xf numFmtId="17" fontId="0" fillId="0" borderId="0" xfId="0" applyNumberFormat="1"/>
    <xf numFmtId="0" fontId="6" fillId="0" borderId="0" xfId="0" applyFont="1"/>
    <xf numFmtId="44" fontId="6" fillId="0" borderId="0" xfId="1" applyFont="1"/>
    <xf numFmtId="0" fontId="0" fillId="0" borderId="0" xfId="0" applyAlignment="1">
      <alignment wrapText="1"/>
    </xf>
    <xf numFmtId="0" fontId="5" fillId="0" borderId="0" xfId="0" applyFont="1"/>
    <xf numFmtId="0" fontId="5" fillId="2" borderId="0" xfId="0" applyFont="1" applyFill="1"/>
    <xf numFmtId="164" fontId="1" fillId="0" borderId="1" xfId="1" applyNumberFormat="1" applyFont="1" applyFill="1" applyBorder="1"/>
    <xf numFmtId="44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16" fontId="5" fillId="0" borderId="0" xfId="0" applyNumberFormat="1" applyFont="1"/>
    <xf numFmtId="0" fontId="5" fillId="0" borderId="0" xfId="0" applyFont="1" applyAlignment="1">
      <alignment wrapText="1"/>
    </xf>
    <xf numFmtId="44" fontId="5" fillId="0" borderId="0" xfId="0" applyNumberFormat="1" applyFont="1"/>
    <xf numFmtId="9" fontId="5" fillId="0" borderId="0" xfId="3" applyFont="1"/>
    <xf numFmtId="0" fontId="8" fillId="0" borderId="0" xfId="2" applyFont="1"/>
    <xf numFmtId="0" fontId="9" fillId="0" borderId="0" xfId="0" applyFont="1"/>
    <xf numFmtId="0" fontId="0" fillId="0" borderId="2" xfId="0" applyBorder="1"/>
    <xf numFmtId="44" fontId="3" fillId="0" borderId="0" xfId="1" applyFont="1"/>
    <xf numFmtId="44" fontId="3" fillId="0" borderId="0" xfId="1" applyFont="1" applyFill="1"/>
    <xf numFmtId="14" fontId="5" fillId="0" borderId="0" xfId="0" applyNumberFormat="1" applyFont="1"/>
    <xf numFmtId="0" fontId="0" fillId="2" borderId="0" xfId="0" applyFill="1"/>
    <xf numFmtId="0" fontId="7" fillId="2" borderId="0" xfId="0" applyFont="1" applyFill="1"/>
    <xf numFmtId="0" fontId="11" fillId="0" borderId="0" xfId="0" applyFont="1"/>
  </cellXfs>
  <cellStyles count="4">
    <cellStyle name="Hyperlink" xfId="2" builtinId="8"/>
    <cellStyle name="Procent" xfId="3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6593356164435162E-2"/>
          <c:y val="0.17171296296296298"/>
          <c:w val="0.93973854761518083"/>
          <c:h val="0.65194517351997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Overall!$A$42:$A$48</c:f>
              <c:numCache>
                <c:formatCode>mmm\-yy</c:formatCode>
                <c:ptCount val="7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</c:numCache>
            </c:numRef>
          </c:cat>
          <c:val>
            <c:numRef>
              <c:f>Overall!$B$42:$B$48</c:f>
              <c:numCache>
                <c:formatCode>General</c:formatCode>
                <c:ptCount val="7"/>
                <c:pt idx="0">
                  <c:v>163</c:v>
                </c:pt>
                <c:pt idx="1">
                  <c:v>200</c:v>
                </c:pt>
                <c:pt idx="2">
                  <c:v>201</c:v>
                </c:pt>
                <c:pt idx="3">
                  <c:v>659</c:v>
                </c:pt>
                <c:pt idx="4">
                  <c:v>910</c:v>
                </c:pt>
                <c:pt idx="5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781-83EF-9A4E359B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18928"/>
        <c:axId val="887718272"/>
      </c:barChart>
      <c:dateAx>
        <c:axId val="887718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7718272"/>
        <c:crosses val="autoZero"/>
        <c:auto val="1"/>
        <c:lblOffset val="100"/>
        <c:baseTimeUnit val="months"/>
      </c:dateAx>
      <c:valAx>
        <c:axId val="887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77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350519</xdr:colOff>
      <xdr:row>1</xdr:row>
      <xdr:rowOff>167640</xdr:rowOff>
    </xdr:from>
    <xdr:to>
      <xdr:col>19</xdr:col>
      <xdr:colOff>498230</xdr:colOff>
      <xdr:row>16</xdr:row>
      <xdr:rowOff>167640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F065AAC-EC3A-4C1D-9EB6-95EF1A4D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kinhh@gmx.de" TargetMode="External"/><Relationship Id="rId13" Type="http://schemas.openxmlformats.org/officeDocument/2006/relationships/hyperlink" Target="mailto:zhaorong93118@gmail.com" TargetMode="External"/><Relationship Id="rId18" Type="http://schemas.openxmlformats.org/officeDocument/2006/relationships/hyperlink" Target="mailto:hisham@fahmy.eu" TargetMode="External"/><Relationship Id="rId3" Type="http://schemas.openxmlformats.org/officeDocument/2006/relationships/hyperlink" Target="mailto:elek.prat@gmail.com" TargetMode="External"/><Relationship Id="rId21" Type="http://schemas.openxmlformats.org/officeDocument/2006/relationships/hyperlink" Target="mailto:v_vlug@hotmail.com" TargetMode="External"/><Relationship Id="rId7" Type="http://schemas.openxmlformats.org/officeDocument/2006/relationships/hyperlink" Target="mailto:philip@6241.at" TargetMode="External"/><Relationship Id="rId12" Type="http://schemas.openxmlformats.org/officeDocument/2006/relationships/hyperlink" Target="mailto:ows2400@gmail.com" TargetMode="External"/><Relationship Id="rId17" Type="http://schemas.openxmlformats.org/officeDocument/2006/relationships/hyperlink" Target="mailto:armin.kreuzer@gmx.de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alexk841@web.de" TargetMode="External"/><Relationship Id="rId16" Type="http://schemas.openxmlformats.org/officeDocument/2006/relationships/hyperlink" Target="mailto:marc@travel4reasons.nl" TargetMode="External"/><Relationship Id="rId20" Type="http://schemas.openxmlformats.org/officeDocument/2006/relationships/hyperlink" Target="mailto:tim@oakrarities.com" TargetMode="External"/><Relationship Id="rId1" Type="http://schemas.openxmlformats.org/officeDocument/2006/relationships/hyperlink" Target="mailto:info@dasgreif.de" TargetMode="External"/><Relationship Id="rId6" Type="http://schemas.openxmlformats.org/officeDocument/2006/relationships/hyperlink" Target="mailto:Ramesar@gmail.com" TargetMode="External"/><Relationship Id="rId11" Type="http://schemas.openxmlformats.org/officeDocument/2006/relationships/hyperlink" Target="mailto:gruiters@plusmarketing.nl" TargetMode="External"/><Relationship Id="rId24" Type="http://schemas.openxmlformats.org/officeDocument/2006/relationships/hyperlink" Target="mailto:yimin.gong09@hotmail.com" TargetMode="External"/><Relationship Id="rId5" Type="http://schemas.openxmlformats.org/officeDocument/2006/relationships/hyperlink" Target="mailto:andypg@aol.com" TargetMode="External"/><Relationship Id="rId15" Type="http://schemas.openxmlformats.org/officeDocument/2006/relationships/hyperlink" Target="mailto:pg_deep@163.com" TargetMode="External"/><Relationship Id="rId23" Type="http://schemas.openxmlformats.org/officeDocument/2006/relationships/hyperlink" Target="mailto:krause.zwickau@gmx.de" TargetMode="External"/><Relationship Id="rId10" Type="http://schemas.openxmlformats.org/officeDocument/2006/relationships/hyperlink" Target="mailto:matuschek.em@gmail.com" TargetMode="External"/><Relationship Id="rId19" Type="http://schemas.openxmlformats.org/officeDocument/2006/relationships/hyperlink" Target="mailto:kynavv@hotmail.com" TargetMode="External"/><Relationship Id="rId4" Type="http://schemas.openxmlformats.org/officeDocument/2006/relationships/hyperlink" Target="mailto:jlmontjallard@free.fr" TargetMode="External"/><Relationship Id="rId9" Type="http://schemas.openxmlformats.org/officeDocument/2006/relationships/hyperlink" Target="mailto:dietmar.buerkl@gmx.de" TargetMode="External"/><Relationship Id="rId14" Type="http://schemas.openxmlformats.org/officeDocument/2006/relationships/hyperlink" Target="mailto:dirk.kemper@debeka.de" TargetMode="External"/><Relationship Id="rId22" Type="http://schemas.openxmlformats.org/officeDocument/2006/relationships/hyperlink" Target="mailto:dominik.koeppel@gmx.a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iebsdorf@gmail.com" TargetMode="External"/><Relationship Id="rId13" Type="http://schemas.openxmlformats.org/officeDocument/2006/relationships/hyperlink" Target="mailto:Liebsdorf@gmail.com" TargetMode="External"/><Relationship Id="rId18" Type="http://schemas.openxmlformats.org/officeDocument/2006/relationships/hyperlink" Target="mailto:giordy.per@libero.it" TargetMode="External"/><Relationship Id="rId26" Type="http://schemas.openxmlformats.org/officeDocument/2006/relationships/hyperlink" Target="mailto:donalgeary@gmail.com" TargetMode="External"/><Relationship Id="rId3" Type="http://schemas.openxmlformats.org/officeDocument/2006/relationships/hyperlink" Target="mailto:ojenss@web.de" TargetMode="External"/><Relationship Id="rId21" Type="http://schemas.openxmlformats.org/officeDocument/2006/relationships/hyperlink" Target="mailto:604288710@gmail.com" TargetMode="External"/><Relationship Id="rId7" Type="http://schemas.openxmlformats.org/officeDocument/2006/relationships/hyperlink" Target="mailto:paganini.giorgio@yahoo.it" TargetMode="External"/><Relationship Id="rId12" Type="http://schemas.openxmlformats.org/officeDocument/2006/relationships/hyperlink" Target="mailto:lxxlola@gmail.com" TargetMode="External"/><Relationship Id="rId17" Type="http://schemas.openxmlformats.org/officeDocument/2006/relationships/hyperlink" Target="mailto:medius.bkt@web.de" TargetMode="External"/><Relationship Id="rId25" Type="http://schemas.openxmlformats.org/officeDocument/2006/relationships/hyperlink" Target="mailto:fredvindry@gmail.com" TargetMode="External"/><Relationship Id="rId2" Type="http://schemas.openxmlformats.org/officeDocument/2006/relationships/hyperlink" Target="mailto:a1094832726@gmail.com" TargetMode="External"/><Relationship Id="rId16" Type="http://schemas.openxmlformats.org/officeDocument/2006/relationships/hyperlink" Target="mailto:Roland.kalisch@bkukr.de" TargetMode="External"/><Relationship Id="rId20" Type="http://schemas.openxmlformats.org/officeDocument/2006/relationships/hyperlink" Target="mailto:mariola.kaczanowicz@interia.p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j-mitter@gmx.at" TargetMode="External"/><Relationship Id="rId6" Type="http://schemas.openxmlformats.org/officeDocument/2006/relationships/hyperlink" Target="mailto:info@maartendegraaf.nl" TargetMode="External"/><Relationship Id="rId11" Type="http://schemas.openxmlformats.org/officeDocument/2006/relationships/hyperlink" Target="mailto:scottkley@hotmail.com" TargetMode="External"/><Relationship Id="rId24" Type="http://schemas.openxmlformats.org/officeDocument/2006/relationships/hyperlink" Target="mailto:verheijrc@ziggo.nl" TargetMode="External"/><Relationship Id="rId5" Type="http://schemas.openxmlformats.org/officeDocument/2006/relationships/hyperlink" Target="mailto:fuchs.dirk@gmx.net" TargetMode="External"/><Relationship Id="rId15" Type="http://schemas.openxmlformats.org/officeDocument/2006/relationships/hyperlink" Target="mailto:norbert.koenekoop@hotmail.com" TargetMode="External"/><Relationship Id="rId23" Type="http://schemas.openxmlformats.org/officeDocument/2006/relationships/hyperlink" Target="mailto:erwinbakker1985@hotmail.com" TargetMode="External"/><Relationship Id="rId28" Type="http://schemas.openxmlformats.org/officeDocument/2006/relationships/hyperlink" Target="mailto:zhaorongchen@multiknoten.de" TargetMode="External"/><Relationship Id="rId10" Type="http://schemas.openxmlformats.org/officeDocument/2006/relationships/hyperlink" Target="mailto:matuschek.em@gmail.com" TargetMode="External"/><Relationship Id="rId19" Type="http://schemas.openxmlformats.org/officeDocument/2006/relationships/hyperlink" Target="mailto:fredvindry@gmail.com" TargetMode="External"/><Relationship Id="rId4" Type="http://schemas.openxmlformats.org/officeDocument/2006/relationships/hyperlink" Target="mailto:fabien.pelcat@gmail.com" TargetMode="External"/><Relationship Id="rId9" Type="http://schemas.openxmlformats.org/officeDocument/2006/relationships/hyperlink" Target="mailto:lucsnijders8@hotmail.com" TargetMode="External"/><Relationship Id="rId14" Type="http://schemas.openxmlformats.org/officeDocument/2006/relationships/hyperlink" Target="mailto:tf7x@email.cz" TargetMode="External"/><Relationship Id="rId22" Type="http://schemas.openxmlformats.org/officeDocument/2006/relationships/hyperlink" Target="mailto:restaurantekasanova@gmail.com" TargetMode="External"/><Relationship Id="rId27" Type="http://schemas.openxmlformats.org/officeDocument/2006/relationships/hyperlink" Target="mailto:Wimvdl@telenet.b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N173"/>
  <sheetViews>
    <sheetView tabSelected="1" zoomScale="90" zoomScaleNormal="90" workbookViewId="0">
      <selection activeCell="M27" sqref="M27"/>
    </sheetView>
  </sheetViews>
  <sheetFormatPr defaultRowHeight="14.4" x14ac:dyDescent="0.3"/>
  <cols>
    <col min="1" max="1" width="12.33203125" customWidth="1"/>
    <col min="2" max="2" width="51.33203125" customWidth="1"/>
    <col min="3" max="3" width="4.33203125" customWidth="1"/>
    <col min="4" max="4" width="14" style="18" customWidth="1"/>
    <col min="5" max="5" width="13" style="31" customWidth="1"/>
    <col min="6" max="6" width="15.33203125" style="3" bestFit="1" customWidth="1"/>
    <col min="7" max="7" width="10.33203125" style="5" customWidth="1"/>
    <col min="8" max="8" width="10.109375" customWidth="1"/>
    <col min="9" max="9" width="8.88671875" customWidth="1"/>
    <col min="15" max="15" width="11.33203125" bestFit="1" customWidth="1"/>
    <col min="16" max="16" width="11.33203125" customWidth="1"/>
    <col min="17" max="17" width="11.33203125" bestFit="1" customWidth="1"/>
    <col min="18" max="18" width="9.6640625" bestFit="1" customWidth="1"/>
  </cols>
  <sheetData>
    <row r="1" spans="1:14" x14ac:dyDescent="0.3">
      <c r="A1" t="s">
        <v>332</v>
      </c>
      <c r="B1" s="15" t="s">
        <v>0</v>
      </c>
      <c r="C1" s="15"/>
      <c r="D1" s="18" t="s">
        <v>351</v>
      </c>
      <c r="E1" s="31" t="s">
        <v>50</v>
      </c>
      <c r="F1" s="3" t="s">
        <v>49</v>
      </c>
      <c r="G1" s="16"/>
      <c r="H1" s="15" t="s">
        <v>15</v>
      </c>
    </row>
    <row r="2" spans="1:14" x14ac:dyDescent="0.3">
      <c r="A2" t="s">
        <v>339</v>
      </c>
      <c r="B2" s="18" t="s">
        <v>283</v>
      </c>
      <c r="C2" s="34"/>
      <c r="D2" s="33">
        <v>44713</v>
      </c>
      <c r="E2" s="31">
        <v>305</v>
      </c>
      <c r="F2" s="3">
        <v>229</v>
      </c>
      <c r="G2" s="5">
        <f t="shared" ref="G2:G16" si="0">(E2*0.92)-F2</f>
        <v>51.600000000000023</v>
      </c>
      <c r="H2" s="8">
        <f t="shared" ref="H2:H16" si="1">(E2*0.9)-(F2)</f>
        <v>45.5</v>
      </c>
      <c r="I2" s="9">
        <f>G2/(E2)</f>
        <v>0.16918032786885254</v>
      </c>
    </row>
    <row r="3" spans="1:14" x14ac:dyDescent="0.3">
      <c r="A3" t="s">
        <v>339</v>
      </c>
      <c r="B3" s="18" t="s">
        <v>362</v>
      </c>
      <c r="C3" s="34"/>
      <c r="D3" s="33">
        <v>44713</v>
      </c>
      <c r="E3" s="31">
        <v>1250</v>
      </c>
      <c r="F3" s="3">
        <v>1052</v>
      </c>
      <c r="G3" s="5">
        <f t="shared" si="0"/>
        <v>98</v>
      </c>
      <c r="H3" s="8">
        <f t="shared" si="1"/>
        <v>73</v>
      </c>
      <c r="I3" s="9">
        <f>G3/(E3)</f>
        <v>7.8399999999999997E-2</v>
      </c>
    </row>
    <row r="4" spans="1:14" x14ac:dyDescent="0.3">
      <c r="A4" t="s">
        <v>337</v>
      </c>
      <c r="B4" t="s">
        <v>56</v>
      </c>
      <c r="C4" s="34"/>
      <c r="D4" s="33">
        <v>44713</v>
      </c>
      <c r="E4" s="31">
        <v>140</v>
      </c>
      <c r="F4" s="3">
        <v>90</v>
      </c>
      <c r="G4" s="5">
        <f t="shared" si="0"/>
        <v>38.800000000000011</v>
      </c>
      <c r="H4" s="8">
        <f t="shared" si="1"/>
        <v>36</v>
      </c>
      <c r="I4" s="9">
        <f>G4/(E4)</f>
        <v>0.27714285714285725</v>
      </c>
    </row>
    <row r="5" spans="1:14" x14ac:dyDescent="0.3">
      <c r="A5" t="s">
        <v>335</v>
      </c>
      <c r="B5" s="18" t="s">
        <v>65</v>
      </c>
      <c r="C5" s="19"/>
      <c r="D5" s="33">
        <v>44713</v>
      </c>
      <c r="E5" s="32">
        <v>370</v>
      </c>
      <c r="F5" s="3">
        <v>331</v>
      </c>
      <c r="G5" s="5">
        <f t="shared" si="0"/>
        <v>9.4000000000000341</v>
      </c>
      <c r="H5" s="8">
        <f t="shared" si="1"/>
        <v>2</v>
      </c>
      <c r="I5" s="9">
        <f>H5/(E5)</f>
        <v>5.4054054054054057E-3</v>
      </c>
    </row>
    <row r="6" spans="1:14" x14ac:dyDescent="0.3">
      <c r="A6" t="s">
        <v>335</v>
      </c>
      <c r="B6" s="18" t="s">
        <v>38</v>
      </c>
      <c r="C6" s="19"/>
      <c r="D6" s="33">
        <v>44713</v>
      </c>
      <c r="E6" s="21">
        <v>165</v>
      </c>
      <c r="F6" s="3">
        <v>120</v>
      </c>
      <c r="G6" s="5">
        <f t="shared" si="0"/>
        <v>31.800000000000011</v>
      </c>
      <c r="H6" s="8">
        <f t="shared" si="1"/>
        <v>28.5</v>
      </c>
      <c r="I6" s="9">
        <f>H6/(E6)</f>
        <v>0.17272727272727273</v>
      </c>
      <c r="N6" s="18"/>
    </row>
    <row r="7" spans="1:14" x14ac:dyDescent="0.3">
      <c r="A7" t="s">
        <v>335</v>
      </c>
      <c r="B7" s="18" t="s">
        <v>88</v>
      </c>
      <c r="C7" s="34"/>
      <c r="D7" s="33">
        <v>44713</v>
      </c>
      <c r="E7" s="31">
        <v>305</v>
      </c>
      <c r="F7" s="3">
        <v>239</v>
      </c>
      <c r="G7" s="5">
        <f t="shared" si="0"/>
        <v>41.600000000000023</v>
      </c>
      <c r="H7" s="8">
        <f t="shared" si="1"/>
        <v>35.5</v>
      </c>
      <c r="I7" s="9">
        <f>G7/(E7)</f>
        <v>0.13639344262295089</v>
      </c>
      <c r="N7" s="18"/>
    </row>
    <row r="8" spans="1:14" x14ac:dyDescent="0.3">
      <c r="A8" t="s">
        <v>336</v>
      </c>
      <c r="B8" s="18" t="s">
        <v>54</v>
      </c>
      <c r="C8" s="19"/>
      <c r="D8" s="33">
        <v>44713</v>
      </c>
      <c r="E8" s="32">
        <v>730</v>
      </c>
      <c r="F8" s="3">
        <v>690</v>
      </c>
      <c r="G8" s="5">
        <f t="shared" si="0"/>
        <v>-18.399999999999977</v>
      </c>
      <c r="H8" s="8">
        <f t="shared" si="1"/>
        <v>-33</v>
      </c>
      <c r="I8" s="9">
        <f t="shared" ref="I8:I12" si="2">H8/(E8)</f>
        <v>-4.5205479452054796E-2</v>
      </c>
      <c r="N8" s="18"/>
    </row>
    <row r="9" spans="1:14" x14ac:dyDescent="0.3">
      <c r="A9" t="s">
        <v>340</v>
      </c>
      <c r="B9" s="18" t="s">
        <v>103</v>
      </c>
      <c r="C9" s="34"/>
      <c r="D9" s="33">
        <v>44713</v>
      </c>
      <c r="E9" s="31">
        <v>85</v>
      </c>
      <c r="F9" s="3">
        <v>61.5</v>
      </c>
      <c r="G9" s="5">
        <f t="shared" si="0"/>
        <v>16.700000000000003</v>
      </c>
      <c r="H9" s="8">
        <f t="shared" si="1"/>
        <v>15</v>
      </c>
      <c r="I9" s="9">
        <f t="shared" si="2"/>
        <v>0.17647058823529413</v>
      </c>
    </row>
    <row r="10" spans="1:14" x14ac:dyDescent="0.3">
      <c r="A10" t="s">
        <v>340</v>
      </c>
      <c r="B10" s="18" t="s">
        <v>103</v>
      </c>
      <c r="C10" s="34"/>
      <c r="D10" s="33">
        <v>44713</v>
      </c>
      <c r="E10" s="31">
        <v>85</v>
      </c>
      <c r="F10" s="3">
        <v>61.5</v>
      </c>
      <c r="G10" s="5">
        <f t="shared" si="0"/>
        <v>16.700000000000003</v>
      </c>
      <c r="H10" s="8">
        <f t="shared" si="1"/>
        <v>15</v>
      </c>
      <c r="I10" s="9">
        <f t="shared" si="2"/>
        <v>0.17647058823529413</v>
      </c>
    </row>
    <row r="11" spans="1:14" x14ac:dyDescent="0.3">
      <c r="A11" t="s">
        <v>345</v>
      </c>
      <c r="B11" s="18" t="s">
        <v>344</v>
      </c>
      <c r="C11" s="35"/>
      <c r="D11" s="33">
        <v>44713</v>
      </c>
      <c r="E11" s="32">
        <v>325</v>
      </c>
      <c r="F11" s="3">
        <v>280</v>
      </c>
      <c r="G11" s="5">
        <f t="shared" si="0"/>
        <v>19</v>
      </c>
      <c r="H11" s="8">
        <f t="shared" si="1"/>
        <v>12.5</v>
      </c>
      <c r="I11" s="9">
        <f t="shared" si="2"/>
        <v>3.8461538461538464E-2</v>
      </c>
    </row>
    <row r="12" spans="1:14" x14ac:dyDescent="0.3">
      <c r="A12" t="s">
        <v>338</v>
      </c>
      <c r="B12" t="s">
        <v>73</v>
      </c>
      <c r="C12" s="34"/>
      <c r="D12" s="33">
        <v>44713</v>
      </c>
      <c r="E12" s="31">
        <v>225</v>
      </c>
      <c r="F12" s="3">
        <v>180</v>
      </c>
      <c r="G12" s="5">
        <f t="shared" si="0"/>
        <v>27</v>
      </c>
      <c r="H12" s="8">
        <f t="shared" si="1"/>
        <v>22.5</v>
      </c>
      <c r="I12" s="9">
        <f t="shared" si="2"/>
        <v>0.1</v>
      </c>
    </row>
    <row r="13" spans="1:14" x14ac:dyDescent="0.3">
      <c r="A13" t="s">
        <v>338</v>
      </c>
      <c r="B13" s="18" t="s">
        <v>309</v>
      </c>
      <c r="C13" s="34"/>
      <c r="D13" s="33">
        <v>44713</v>
      </c>
      <c r="E13" s="31">
        <v>885</v>
      </c>
      <c r="F13" s="3">
        <v>731</v>
      </c>
      <c r="G13" s="5">
        <f t="shared" si="0"/>
        <v>83.200000000000045</v>
      </c>
      <c r="H13" s="8">
        <f t="shared" si="1"/>
        <v>65.5</v>
      </c>
      <c r="I13" s="9">
        <f>G13/(E13)</f>
        <v>9.4011299435028298E-2</v>
      </c>
    </row>
    <row r="14" spans="1:14" x14ac:dyDescent="0.3">
      <c r="A14" t="s">
        <v>343</v>
      </c>
      <c r="B14" t="s">
        <v>299</v>
      </c>
      <c r="C14" s="34"/>
      <c r="D14" s="33">
        <v>44713</v>
      </c>
      <c r="E14" s="31">
        <v>355</v>
      </c>
      <c r="F14" s="3">
        <v>277</v>
      </c>
      <c r="G14" s="5">
        <f t="shared" si="0"/>
        <v>49.600000000000023</v>
      </c>
      <c r="H14" s="8">
        <f t="shared" si="1"/>
        <v>42.5</v>
      </c>
      <c r="I14" s="9">
        <f>G14/(E14)</f>
        <v>0.13971830985915498</v>
      </c>
    </row>
    <row r="15" spans="1:14" x14ac:dyDescent="0.3">
      <c r="A15" t="s">
        <v>341</v>
      </c>
      <c r="B15" t="s">
        <v>300</v>
      </c>
      <c r="C15" s="34"/>
      <c r="D15" s="33">
        <v>44713</v>
      </c>
      <c r="E15" s="31">
        <v>240</v>
      </c>
      <c r="F15" s="3">
        <v>157</v>
      </c>
      <c r="G15" s="5">
        <f t="shared" si="0"/>
        <v>63.800000000000011</v>
      </c>
      <c r="H15" s="8">
        <f t="shared" si="1"/>
        <v>59</v>
      </c>
      <c r="I15" s="9">
        <f>G15/(E15)</f>
        <v>0.26583333333333337</v>
      </c>
    </row>
    <row r="16" spans="1:14" ht="15" customHeight="1" x14ac:dyDescent="0.3">
      <c r="A16" t="s">
        <v>342</v>
      </c>
      <c r="B16" s="18" t="s">
        <v>350</v>
      </c>
      <c r="C16" s="34"/>
      <c r="D16" s="33">
        <v>44713</v>
      </c>
      <c r="E16" s="31">
        <v>625</v>
      </c>
      <c r="F16" s="3">
        <v>500</v>
      </c>
      <c r="G16" s="5">
        <f t="shared" si="0"/>
        <v>75</v>
      </c>
      <c r="H16" s="8">
        <f t="shared" si="1"/>
        <v>62.5</v>
      </c>
      <c r="I16" s="9">
        <f>G16/(E16)</f>
        <v>0.12</v>
      </c>
    </row>
    <row r="17" spans="1:9" x14ac:dyDescent="0.3">
      <c r="A17" t="s">
        <v>342</v>
      </c>
      <c r="B17" s="18" t="s">
        <v>368</v>
      </c>
      <c r="C17" s="34"/>
      <c r="D17" s="33">
        <v>44722</v>
      </c>
      <c r="E17" s="31">
        <v>650</v>
      </c>
      <c r="F17" s="3">
        <v>542</v>
      </c>
      <c r="G17" s="5">
        <f t="shared" ref="G17:G38" si="3">(E17*0.92)-F17</f>
        <v>56</v>
      </c>
      <c r="H17" s="8">
        <f t="shared" ref="H17:H33" si="4">(E17*0.9)-(F17)</f>
        <v>43</v>
      </c>
      <c r="I17" s="9">
        <f t="shared" ref="I17:I38" si="5">G17/(E17)</f>
        <v>8.615384615384615E-2</v>
      </c>
    </row>
    <row r="18" spans="1:9" x14ac:dyDescent="0.3">
      <c r="A18" t="s">
        <v>338</v>
      </c>
      <c r="B18" s="18" t="s">
        <v>387</v>
      </c>
      <c r="C18" s="34"/>
      <c r="D18" s="33">
        <v>44729</v>
      </c>
      <c r="E18" s="31">
        <v>640</v>
      </c>
      <c r="F18" s="3">
        <v>480</v>
      </c>
      <c r="G18" s="5">
        <f t="shared" si="3"/>
        <v>108.80000000000007</v>
      </c>
      <c r="H18" s="8">
        <f t="shared" si="4"/>
        <v>96</v>
      </c>
      <c r="I18" s="9">
        <f t="shared" si="5"/>
        <v>0.1700000000000001</v>
      </c>
    </row>
    <row r="19" spans="1:9" x14ac:dyDescent="0.3">
      <c r="A19" t="s">
        <v>341</v>
      </c>
      <c r="B19" s="18" t="s">
        <v>392</v>
      </c>
      <c r="D19" s="33">
        <v>44736</v>
      </c>
      <c r="E19" s="31">
        <v>595</v>
      </c>
      <c r="F19" s="3">
        <v>460</v>
      </c>
      <c r="G19" s="5">
        <f t="shared" si="3"/>
        <v>87.399999999999977</v>
      </c>
      <c r="H19" s="8">
        <f t="shared" si="4"/>
        <v>75.5</v>
      </c>
      <c r="I19" s="9">
        <f t="shared" si="5"/>
        <v>0.14689075630252096</v>
      </c>
    </row>
    <row r="20" spans="1:9" x14ac:dyDescent="0.3">
      <c r="A20" t="s">
        <v>341</v>
      </c>
      <c r="B20" s="18" t="s">
        <v>393</v>
      </c>
      <c r="D20" s="33">
        <v>44736</v>
      </c>
      <c r="E20" s="31">
        <v>750</v>
      </c>
      <c r="F20" s="3">
        <v>500</v>
      </c>
      <c r="G20" s="5">
        <f t="shared" si="3"/>
        <v>190</v>
      </c>
      <c r="H20" s="8">
        <f t="shared" si="4"/>
        <v>175</v>
      </c>
      <c r="I20" s="9">
        <f t="shared" si="5"/>
        <v>0.25333333333333335</v>
      </c>
    </row>
    <row r="21" spans="1:9" x14ac:dyDescent="0.3">
      <c r="A21" t="s">
        <v>341</v>
      </c>
      <c r="B21" s="18" t="s">
        <v>396</v>
      </c>
      <c r="C21" s="34"/>
      <c r="D21" s="33">
        <v>44747</v>
      </c>
      <c r="E21" s="31">
        <v>775</v>
      </c>
      <c r="F21" s="13">
        <v>577</v>
      </c>
      <c r="G21" s="5">
        <f t="shared" si="3"/>
        <v>136</v>
      </c>
      <c r="H21" s="8">
        <f t="shared" si="4"/>
        <v>120.5</v>
      </c>
      <c r="I21" s="9">
        <f t="shared" si="5"/>
        <v>0.17548387096774193</v>
      </c>
    </row>
    <row r="22" spans="1:9" x14ac:dyDescent="0.3">
      <c r="A22" t="s">
        <v>398</v>
      </c>
      <c r="B22" s="18" t="s">
        <v>397</v>
      </c>
      <c r="C22" s="34"/>
      <c r="D22" s="33">
        <v>44747</v>
      </c>
      <c r="E22" s="31">
        <v>355</v>
      </c>
      <c r="F22" s="13">
        <v>252</v>
      </c>
      <c r="G22" s="5">
        <f t="shared" si="3"/>
        <v>74.600000000000023</v>
      </c>
      <c r="H22" s="8">
        <f t="shared" si="4"/>
        <v>67.5</v>
      </c>
      <c r="I22" s="9">
        <f t="shared" si="5"/>
        <v>0.2101408450704226</v>
      </c>
    </row>
    <row r="23" spans="1:9" x14ac:dyDescent="0.3">
      <c r="A23" t="s">
        <v>342</v>
      </c>
      <c r="B23" s="18" t="s">
        <v>423</v>
      </c>
      <c r="C23" s="34"/>
      <c r="D23" s="33">
        <v>44797</v>
      </c>
      <c r="E23" s="31">
        <v>655</v>
      </c>
      <c r="F23" s="3">
        <v>510</v>
      </c>
      <c r="G23" s="5">
        <f t="shared" si="3"/>
        <v>92.600000000000023</v>
      </c>
      <c r="H23" s="8">
        <f t="shared" si="4"/>
        <v>79.5</v>
      </c>
      <c r="I23" s="9">
        <f t="shared" si="5"/>
        <v>0.14137404580152677</v>
      </c>
    </row>
    <row r="24" spans="1:9" x14ac:dyDescent="0.3">
      <c r="A24" t="s">
        <v>339</v>
      </c>
      <c r="B24" s="18" t="s">
        <v>456</v>
      </c>
      <c r="C24" s="34"/>
      <c r="D24" s="33">
        <v>44902</v>
      </c>
      <c r="E24" s="31">
        <v>295</v>
      </c>
      <c r="F24" s="3">
        <v>225</v>
      </c>
      <c r="G24" s="5">
        <f t="shared" si="3"/>
        <v>46.400000000000034</v>
      </c>
      <c r="H24" s="8">
        <f t="shared" si="4"/>
        <v>40.5</v>
      </c>
      <c r="I24" s="9">
        <f t="shared" si="5"/>
        <v>0.15728813559322047</v>
      </c>
    </row>
    <row r="25" spans="1:9" x14ac:dyDescent="0.3">
      <c r="A25" t="s">
        <v>339</v>
      </c>
      <c r="B25" s="18" t="s">
        <v>457</v>
      </c>
      <c r="C25" s="34"/>
      <c r="D25" s="33">
        <v>44902</v>
      </c>
      <c r="E25" s="31">
        <v>280</v>
      </c>
      <c r="F25" s="3">
        <v>225</v>
      </c>
      <c r="G25" s="5">
        <f t="shared" si="3"/>
        <v>32.600000000000023</v>
      </c>
      <c r="H25" s="8">
        <f t="shared" si="4"/>
        <v>27</v>
      </c>
      <c r="I25" s="9">
        <f t="shared" si="5"/>
        <v>0.11642857142857151</v>
      </c>
    </row>
    <row r="26" spans="1:9" x14ac:dyDescent="0.3">
      <c r="A26" t="s">
        <v>339</v>
      </c>
      <c r="B26" s="18" t="s">
        <v>458</v>
      </c>
      <c r="C26" s="34"/>
      <c r="D26" s="33">
        <v>44902</v>
      </c>
      <c r="E26" s="31">
        <v>195</v>
      </c>
      <c r="F26" s="3">
        <v>155</v>
      </c>
      <c r="G26" s="5">
        <f t="shared" si="3"/>
        <v>24.400000000000006</v>
      </c>
      <c r="H26" s="8">
        <f t="shared" si="4"/>
        <v>20.5</v>
      </c>
      <c r="I26" s="9">
        <f t="shared" si="5"/>
        <v>0.12512820512820516</v>
      </c>
    </row>
    <row r="27" spans="1:9" x14ac:dyDescent="0.3">
      <c r="A27" t="s">
        <v>455</v>
      </c>
      <c r="B27" s="18" t="s">
        <v>459</v>
      </c>
      <c r="D27" s="33">
        <v>44902</v>
      </c>
      <c r="E27" s="31">
        <v>275</v>
      </c>
      <c r="F27" s="3">
        <v>212</v>
      </c>
      <c r="G27" s="5">
        <f t="shared" si="3"/>
        <v>41</v>
      </c>
      <c r="H27" s="8">
        <f t="shared" si="4"/>
        <v>35.5</v>
      </c>
      <c r="I27" s="9">
        <f t="shared" si="5"/>
        <v>0.14909090909090908</v>
      </c>
    </row>
    <row r="28" spans="1:9" x14ac:dyDescent="0.3">
      <c r="A28" t="s">
        <v>341</v>
      </c>
      <c r="B28" s="18" t="s">
        <v>431</v>
      </c>
      <c r="D28" s="33">
        <v>44905</v>
      </c>
      <c r="E28" s="31">
        <v>275</v>
      </c>
      <c r="F28" s="3">
        <v>182</v>
      </c>
      <c r="G28" s="5">
        <f t="shared" si="3"/>
        <v>71</v>
      </c>
      <c r="H28" s="8">
        <f t="shared" si="4"/>
        <v>65.5</v>
      </c>
      <c r="I28" s="9">
        <f t="shared" si="5"/>
        <v>0.25818181818181818</v>
      </c>
    </row>
    <row r="29" spans="1:9" x14ac:dyDescent="0.3">
      <c r="A29" t="s">
        <v>339</v>
      </c>
      <c r="B29" s="18" t="s">
        <v>32</v>
      </c>
      <c r="D29" s="33">
        <v>44907</v>
      </c>
      <c r="E29" s="31">
        <v>385</v>
      </c>
      <c r="F29" s="3">
        <v>314</v>
      </c>
      <c r="G29" s="5">
        <f t="shared" si="3"/>
        <v>40.199999999999989</v>
      </c>
      <c r="H29" s="8">
        <f t="shared" si="4"/>
        <v>32.5</v>
      </c>
      <c r="I29" s="9">
        <f t="shared" si="5"/>
        <v>0.10441558441558439</v>
      </c>
    </row>
    <row r="30" spans="1:9" x14ac:dyDescent="0.3">
      <c r="A30" t="s">
        <v>339</v>
      </c>
      <c r="B30" s="18" t="s">
        <v>35</v>
      </c>
      <c r="D30" s="33"/>
      <c r="E30" s="31">
        <v>580</v>
      </c>
      <c r="F30" s="3">
        <v>484</v>
      </c>
      <c r="G30" s="5">
        <f t="shared" si="3"/>
        <v>49.600000000000023</v>
      </c>
      <c r="H30" s="8">
        <f t="shared" si="4"/>
        <v>38</v>
      </c>
      <c r="I30" s="9">
        <f t="shared" si="5"/>
        <v>8.5517241379310382E-2</v>
      </c>
    </row>
    <row r="31" spans="1:9" x14ac:dyDescent="0.3">
      <c r="A31" t="s">
        <v>339</v>
      </c>
      <c r="B31" s="18" t="s">
        <v>333</v>
      </c>
      <c r="D31" s="33"/>
      <c r="E31" s="31">
        <v>390</v>
      </c>
      <c r="F31" s="3">
        <v>311</v>
      </c>
      <c r="G31" s="5">
        <f t="shared" si="3"/>
        <v>47.800000000000011</v>
      </c>
      <c r="H31" s="8">
        <f t="shared" si="4"/>
        <v>40</v>
      </c>
      <c r="I31" s="9">
        <f t="shared" si="5"/>
        <v>0.12256410256410259</v>
      </c>
    </row>
    <row r="32" spans="1:9" x14ac:dyDescent="0.3">
      <c r="A32" t="s">
        <v>466</v>
      </c>
      <c r="B32" s="18" t="s">
        <v>460</v>
      </c>
      <c r="D32" s="33"/>
      <c r="E32" s="31">
        <v>985</v>
      </c>
      <c r="F32" s="3">
        <v>784</v>
      </c>
      <c r="G32" s="5">
        <f t="shared" si="3"/>
        <v>122.20000000000005</v>
      </c>
      <c r="H32" s="8">
        <f t="shared" si="4"/>
        <v>102.5</v>
      </c>
      <c r="I32" s="9">
        <f t="shared" si="5"/>
        <v>0.12406091370558381</v>
      </c>
    </row>
    <row r="33" spans="1:9" x14ac:dyDescent="0.3">
      <c r="A33" t="s">
        <v>339</v>
      </c>
      <c r="B33" s="18" t="s">
        <v>461</v>
      </c>
      <c r="D33" s="33"/>
      <c r="E33" s="31">
        <v>220</v>
      </c>
      <c r="F33" s="3">
        <v>153</v>
      </c>
      <c r="G33" s="5">
        <f t="shared" si="3"/>
        <v>49.400000000000006</v>
      </c>
      <c r="H33" s="8">
        <f t="shared" si="4"/>
        <v>45</v>
      </c>
      <c r="I33" s="9">
        <f t="shared" si="5"/>
        <v>0.22454545454545458</v>
      </c>
    </row>
    <row r="34" spans="1:9" x14ac:dyDescent="0.3">
      <c r="A34" t="s">
        <v>341</v>
      </c>
      <c r="B34" s="18" t="s">
        <v>462</v>
      </c>
      <c r="D34" s="33"/>
      <c r="E34" s="31">
        <v>900</v>
      </c>
      <c r="F34" s="3">
        <v>741</v>
      </c>
      <c r="G34" s="5">
        <f t="shared" si="3"/>
        <v>87</v>
      </c>
      <c r="H34" s="8">
        <f t="shared" ref="H34:H97" si="6">(E34*0.9)-(F34)</f>
        <v>69</v>
      </c>
      <c r="I34" s="9">
        <f t="shared" si="5"/>
        <v>9.6666666666666665E-2</v>
      </c>
    </row>
    <row r="35" spans="1:9" x14ac:dyDescent="0.3">
      <c r="A35" t="s">
        <v>339</v>
      </c>
      <c r="B35" s="18" t="s">
        <v>463</v>
      </c>
      <c r="D35" s="33"/>
      <c r="E35" s="31">
        <v>380</v>
      </c>
      <c r="F35" s="3">
        <v>319</v>
      </c>
      <c r="G35" s="5">
        <f t="shared" si="3"/>
        <v>30.600000000000023</v>
      </c>
      <c r="H35" s="8">
        <f t="shared" si="6"/>
        <v>23</v>
      </c>
      <c r="I35" s="9">
        <f t="shared" si="5"/>
        <v>8.0526315789473737E-2</v>
      </c>
    </row>
    <row r="36" spans="1:9" x14ac:dyDescent="0.3">
      <c r="A36" t="s">
        <v>339</v>
      </c>
      <c r="B36" s="18" t="s">
        <v>464</v>
      </c>
      <c r="D36" s="33"/>
      <c r="E36" s="31">
        <v>600</v>
      </c>
      <c r="F36" s="3">
        <v>484</v>
      </c>
      <c r="G36" s="5">
        <f t="shared" si="3"/>
        <v>68</v>
      </c>
      <c r="H36" s="8">
        <f t="shared" si="6"/>
        <v>56</v>
      </c>
      <c r="I36" s="9">
        <f t="shared" si="5"/>
        <v>0.11333333333333333</v>
      </c>
    </row>
    <row r="37" spans="1:9" x14ac:dyDescent="0.3">
      <c r="A37" t="s">
        <v>339</v>
      </c>
      <c r="B37" s="18" t="s">
        <v>29</v>
      </c>
      <c r="D37" s="33"/>
      <c r="E37" s="31">
        <v>580</v>
      </c>
      <c r="F37" s="3">
        <v>496</v>
      </c>
      <c r="G37" s="5">
        <f t="shared" si="3"/>
        <v>37.600000000000023</v>
      </c>
      <c r="H37" s="8">
        <f t="shared" si="6"/>
        <v>26</v>
      </c>
      <c r="I37" s="9">
        <f t="shared" si="5"/>
        <v>6.482758620689659E-2</v>
      </c>
    </row>
    <row r="38" spans="1:9" x14ac:dyDescent="0.3">
      <c r="A38" t="s">
        <v>339</v>
      </c>
      <c r="B38" s="18" t="s">
        <v>334</v>
      </c>
      <c r="E38" s="31">
        <v>370</v>
      </c>
      <c r="F38" s="3">
        <v>294</v>
      </c>
      <c r="G38" s="5">
        <f t="shared" si="3"/>
        <v>46.400000000000034</v>
      </c>
      <c r="H38" s="8">
        <f t="shared" si="6"/>
        <v>39</v>
      </c>
      <c r="I38" s="9">
        <f t="shared" si="5"/>
        <v>0.12540540540540548</v>
      </c>
    </row>
    <row r="39" spans="1:9" x14ac:dyDescent="0.3">
      <c r="A39" t="s">
        <v>341</v>
      </c>
      <c r="B39" s="18" t="s">
        <v>465</v>
      </c>
      <c r="E39" s="31">
        <v>850</v>
      </c>
      <c r="F39" s="3">
        <v>680</v>
      </c>
      <c r="G39" s="5">
        <f t="shared" ref="G39:G102" si="7">(E39*0.92)-F39</f>
        <v>102</v>
      </c>
      <c r="H39" s="8">
        <f t="shared" si="6"/>
        <v>85</v>
      </c>
      <c r="I39" s="9">
        <f t="shared" ref="I39:I102" si="8">G39/(E39)</f>
        <v>0.12</v>
      </c>
    </row>
    <row r="40" spans="1:9" x14ac:dyDescent="0.3">
      <c r="G40" s="5">
        <f t="shared" si="7"/>
        <v>0</v>
      </c>
      <c r="H40" s="8">
        <f t="shared" si="6"/>
        <v>0</v>
      </c>
      <c r="I40" s="9" t="e">
        <f t="shared" si="8"/>
        <v>#DIV/0!</v>
      </c>
    </row>
    <row r="41" spans="1:9" x14ac:dyDescent="0.3">
      <c r="G41" s="5">
        <f t="shared" si="7"/>
        <v>0</v>
      </c>
      <c r="H41" s="8">
        <f t="shared" si="6"/>
        <v>0</v>
      </c>
      <c r="I41" s="9" t="e">
        <f t="shared" si="8"/>
        <v>#DIV/0!</v>
      </c>
    </row>
    <row r="42" spans="1:9" x14ac:dyDescent="0.3">
      <c r="G42" s="5">
        <f t="shared" si="7"/>
        <v>0</v>
      </c>
      <c r="H42" s="8">
        <f t="shared" si="6"/>
        <v>0</v>
      </c>
      <c r="I42" s="9" t="e">
        <f t="shared" si="8"/>
        <v>#DIV/0!</v>
      </c>
    </row>
    <row r="43" spans="1:9" x14ac:dyDescent="0.3">
      <c r="G43" s="5">
        <f t="shared" si="7"/>
        <v>0</v>
      </c>
      <c r="H43" s="8">
        <f t="shared" si="6"/>
        <v>0</v>
      </c>
      <c r="I43" s="9" t="e">
        <f t="shared" si="8"/>
        <v>#DIV/0!</v>
      </c>
    </row>
    <row r="44" spans="1:9" x14ac:dyDescent="0.3">
      <c r="G44" s="5">
        <f t="shared" si="7"/>
        <v>0</v>
      </c>
      <c r="H44" s="8">
        <f t="shared" si="6"/>
        <v>0</v>
      </c>
      <c r="I44" s="9" t="e">
        <f t="shared" si="8"/>
        <v>#DIV/0!</v>
      </c>
    </row>
    <row r="45" spans="1:9" x14ac:dyDescent="0.3">
      <c r="G45" s="5">
        <f t="shared" si="7"/>
        <v>0</v>
      </c>
      <c r="H45" s="8">
        <f t="shared" si="6"/>
        <v>0</v>
      </c>
      <c r="I45" s="9" t="e">
        <f t="shared" si="8"/>
        <v>#DIV/0!</v>
      </c>
    </row>
    <row r="46" spans="1:9" x14ac:dyDescent="0.3">
      <c r="G46" s="5">
        <f t="shared" si="7"/>
        <v>0</v>
      </c>
      <c r="H46" s="8">
        <f t="shared" si="6"/>
        <v>0</v>
      </c>
      <c r="I46" s="9" t="e">
        <f t="shared" si="8"/>
        <v>#DIV/0!</v>
      </c>
    </row>
    <row r="47" spans="1:9" x14ac:dyDescent="0.3">
      <c r="G47" s="5">
        <f t="shared" si="7"/>
        <v>0</v>
      </c>
      <c r="H47" s="8">
        <f t="shared" si="6"/>
        <v>0</v>
      </c>
      <c r="I47" s="9" t="e">
        <f t="shared" si="8"/>
        <v>#DIV/0!</v>
      </c>
    </row>
    <row r="48" spans="1:9" x14ac:dyDescent="0.3">
      <c r="G48" s="5">
        <f t="shared" si="7"/>
        <v>0</v>
      </c>
      <c r="H48" s="8">
        <f t="shared" si="6"/>
        <v>0</v>
      </c>
      <c r="I48" s="9" t="e">
        <f t="shared" si="8"/>
        <v>#DIV/0!</v>
      </c>
    </row>
    <row r="49" spans="7:9" x14ac:dyDescent="0.3">
      <c r="G49" s="5">
        <f t="shared" si="7"/>
        <v>0</v>
      </c>
      <c r="H49" s="8">
        <f t="shared" si="6"/>
        <v>0</v>
      </c>
      <c r="I49" s="9" t="e">
        <f t="shared" si="8"/>
        <v>#DIV/0!</v>
      </c>
    </row>
    <row r="50" spans="7:9" x14ac:dyDescent="0.3">
      <c r="G50" s="5">
        <f t="shared" si="7"/>
        <v>0</v>
      </c>
      <c r="H50" s="8">
        <f t="shared" si="6"/>
        <v>0</v>
      </c>
      <c r="I50" s="9" t="e">
        <f t="shared" si="8"/>
        <v>#DIV/0!</v>
      </c>
    </row>
    <row r="51" spans="7:9" x14ac:dyDescent="0.3">
      <c r="G51" s="5">
        <f t="shared" si="7"/>
        <v>0</v>
      </c>
      <c r="H51" s="8">
        <f t="shared" si="6"/>
        <v>0</v>
      </c>
      <c r="I51" s="9" t="e">
        <f t="shared" si="8"/>
        <v>#DIV/0!</v>
      </c>
    </row>
    <row r="52" spans="7:9" x14ac:dyDescent="0.3">
      <c r="G52" s="5">
        <f t="shared" si="7"/>
        <v>0</v>
      </c>
      <c r="H52" s="8">
        <f t="shared" si="6"/>
        <v>0</v>
      </c>
      <c r="I52" s="9" t="e">
        <f t="shared" si="8"/>
        <v>#DIV/0!</v>
      </c>
    </row>
    <row r="53" spans="7:9" x14ac:dyDescent="0.3">
      <c r="G53" s="5">
        <f t="shared" si="7"/>
        <v>0</v>
      </c>
      <c r="H53" s="8">
        <f t="shared" si="6"/>
        <v>0</v>
      </c>
      <c r="I53" s="9" t="e">
        <f t="shared" si="8"/>
        <v>#DIV/0!</v>
      </c>
    </row>
    <row r="54" spans="7:9" x14ac:dyDescent="0.3">
      <c r="G54" s="5">
        <f t="shared" si="7"/>
        <v>0</v>
      </c>
      <c r="H54" s="8">
        <f t="shared" si="6"/>
        <v>0</v>
      </c>
      <c r="I54" s="9" t="e">
        <f t="shared" si="8"/>
        <v>#DIV/0!</v>
      </c>
    </row>
    <row r="55" spans="7:9" x14ac:dyDescent="0.3">
      <c r="G55" s="5">
        <f t="shared" si="7"/>
        <v>0</v>
      </c>
      <c r="H55" s="8">
        <f t="shared" si="6"/>
        <v>0</v>
      </c>
      <c r="I55" s="9" t="e">
        <f t="shared" si="8"/>
        <v>#DIV/0!</v>
      </c>
    </row>
    <row r="56" spans="7:9" x14ac:dyDescent="0.3">
      <c r="G56" s="5">
        <f t="shared" si="7"/>
        <v>0</v>
      </c>
      <c r="H56" s="8">
        <f t="shared" si="6"/>
        <v>0</v>
      </c>
      <c r="I56" s="9" t="e">
        <f t="shared" si="8"/>
        <v>#DIV/0!</v>
      </c>
    </row>
    <row r="57" spans="7:9" x14ac:dyDescent="0.3">
      <c r="G57" s="5">
        <f t="shared" si="7"/>
        <v>0</v>
      </c>
      <c r="H57" s="8">
        <f t="shared" si="6"/>
        <v>0</v>
      </c>
      <c r="I57" s="9" t="e">
        <f t="shared" si="8"/>
        <v>#DIV/0!</v>
      </c>
    </row>
    <row r="58" spans="7:9" x14ac:dyDescent="0.3">
      <c r="G58" s="5">
        <f t="shared" si="7"/>
        <v>0</v>
      </c>
      <c r="H58" s="8">
        <f t="shared" si="6"/>
        <v>0</v>
      </c>
      <c r="I58" s="9" t="e">
        <f t="shared" si="8"/>
        <v>#DIV/0!</v>
      </c>
    </row>
    <row r="59" spans="7:9" x14ac:dyDescent="0.3">
      <c r="G59" s="5">
        <f t="shared" si="7"/>
        <v>0</v>
      </c>
      <c r="H59" s="8">
        <f t="shared" si="6"/>
        <v>0</v>
      </c>
      <c r="I59" s="9" t="e">
        <f t="shared" si="8"/>
        <v>#DIV/0!</v>
      </c>
    </row>
    <row r="60" spans="7:9" x14ac:dyDescent="0.3">
      <c r="G60" s="5">
        <f t="shared" si="7"/>
        <v>0</v>
      </c>
      <c r="H60" s="8">
        <f t="shared" si="6"/>
        <v>0</v>
      </c>
      <c r="I60" s="9" t="e">
        <f t="shared" si="8"/>
        <v>#DIV/0!</v>
      </c>
    </row>
    <row r="61" spans="7:9" x14ac:dyDescent="0.3">
      <c r="G61" s="5">
        <f t="shared" si="7"/>
        <v>0</v>
      </c>
      <c r="H61" s="8">
        <f t="shared" si="6"/>
        <v>0</v>
      </c>
      <c r="I61" s="9" t="e">
        <f t="shared" si="8"/>
        <v>#DIV/0!</v>
      </c>
    </row>
    <row r="62" spans="7:9" x14ac:dyDescent="0.3">
      <c r="G62" s="5">
        <f t="shared" si="7"/>
        <v>0</v>
      </c>
      <c r="H62" s="8">
        <f t="shared" si="6"/>
        <v>0</v>
      </c>
      <c r="I62" s="9" t="e">
        <f t="shared" si="8"/>
        <v>#DIV/0!</v>
      </c>
    </row>
    <row r="63" spans="7:9" x14ac:dyDescent="0.3">
      <c r="G63" s="5">
        <f t="shared" si="7"/>
        <v>0</v>
      </c>
      <c r="H63" s="8">
        <f t="shared" si="6"/>
        <v>0</v>
      </c>
      <c r="I63" s="9" t="e">
        <f t="shared" si="8"/>
        <v>#DIV/0!</v>
      </c>
    </row>
    <row r="64" spans="7:9" x14ac:dyDescent="0.3">
      <c r="G64" s="5">
        <f t="shared" si="7"/>
        <v>0</v>
      </c>
      <c r="H64" s="8">
        <f t="shared" si="6"/>
        <v>0</v>
      </c>
      <c r="I64" s="9" t="e">
        <f t="shared" si="8"/>
        <v>#DIV/0!</v>
      </c>
    </row>
    <row r="65" spans="7:9" x14ac:dyDescent="0.3">
      <c r="G65" s="5">
        <f t="shared" si="7"/>
        <v>0</v>
      </c>
      <c r="H65" s="8">
        <f t="shared" si="6"/>
        <v>0</v>
      </c>
      <c r="I65" s="9" t="e">
        <f t="shared" si="8"/>
        <v>#DIV/0!</v>
      </c>
    </row>
    <row r="66" spans="7:9" x14ac:dyDescent="0.3">
      <c r="G66" s="5">
        <f t="shared" si="7"/>
        <v>0</v>
      </c>
      <c r="H66" s="8">
        <f t="shared" si="6"/>
        <v>0</v>
      </c>
      <c r="I66" s="9" t="e">
        <f t="shared" si="8"/>
        <v>#DIV/0!</v>
      </c>
    </row>
    <row r="67" spans="7:9" x14ac:dyDescent="0.3">
      <c r="G67" s="5">
        <f t="shared" si="7"/>
        <v>0</v>
      </c>
      <c r="H67" s="8">
        <f t="shared" si="6"/>
        <v>0</v>
      </c>
      <c r="I67" s="9" t="e">
        <f t="shared" si="8"/>
        <v>#DIV/0!</v>
      </c>
    </row>
    <row r="68" spans="7:9" x14ac:dyDescent="0.3">
      <c r="G68" s="5">
        <f t="shared" si="7"/>
        <v>0</v>
      </c>
      <c r="H68" s="8">
        <f t="shared" si="6"/>
        <v>0</v>
      </c>
      <c r="I68" s="9" t="e">
        <f t="shared" si="8"/>
        <v>#DIV/0!</v>
      </c>
    </row>
    <row r="69" spans="7:9" x14ac:dyDescent="0.3">
      <c r="G69" s="5">
        <f t="shared" si="7"/>
        <v>0</v>
      </c>
      <c r="H69" s="8">
        <f t="shared" si="6"/>
        <v>0</v>
      </c>
      <c r="I69" s="9" t="e">
        <f t="shared" si="8"/>
        <v>#DIV/0!</v>
      </c>
    </row>
    <row r="70" spans="7:9" x14ac:dyDescent="0.3">
      <c r="G70" s="5">
        <f t="shared" si="7"/>
        <v>0</v>
      </c>
      <c r="H70" s="8">
        <f t="shared" si="6"/>
        <v>0</v>
      </c>
      <c r="I70" s="9" t="e">
        <f t="shared" si="8"/>
        <v>#DIV/0!</v>
      </c>
    </row>
    <row r="71" spans="7:9" x14ac:dyDescent="0.3">
      <c r="G71" s="5">
        <f t="shared" si="7"/>
        <v>0</v>
      </c>
      <c r="H71" s="8">
        <f t="shared" si="6"/>
        <v>0</v>
      </c>
      <c r="I71" s="9" t="e">
        <f t="shared" si="8"/>
        <v>#DIV/0!</v>
      </c>
    </row>
    <row r="72" spans="7:9" x14ac:dyDescent="0.3">
      <c r="G72" s="5">
        <f t="shared" si="7"/>
        <v>0</v>
      </c>
      <c r="H72" s="8">
        <f t="shared" si="6"/>
        <v>0</v>
      </c>
      <c r="I72" s="9" t="e">
        <f t="shared" si="8"/>
        <v>#DIV/0!</v>
      </c>
    </row>
    <row r="73" spans="7:9" x14ac:dyDescent="0.3">
      <c r="G73" s="5">
        <f t="shared" si="7"/>
        <v>0</v>
      </c>
      <c r="H73" s="8">
        <f t="shared" si="6"/>
        <v>0</v>
      </c>
      <c r="I73" s="9" t="e">
        <f t="shared" si="8"/>
        <v>#DIV/0!</v>
      </c>
    </row>
    <row r="74" spans="7:9" x14ac:dyDescent="0.3">
      <c r="G74" s="5">
        <f t="shared" si="7"/>
        <v>0</v>
      </c>
      <c r="H74" s="8">
        <f t="shared" si="6"/>
        <v>0</v>
      </c>
      <c r="I74" s="9" t="e">
        <f t="shared" si="8"/>
        <v>#DIV/0!</v>
      </c>
    </row>
    <row r="75" spans="7:9" x14ac:dyDescent="0.3">
      <c r="G75" s="5">
        <f t="shared" si="7"/>
        <v>0</v>
      </c>
      <c r="H75" s="8">
        <f t="shared" si="6"/>
        <v>0</v>
      </c>
      <c r="I75" s="9" t="e">
        <f t="shared" si="8"/>
        <v>#DIV/0!</v>
      </c>
    </row>
    <row r="76" spans="7:9" x14ac:dyDescent="0.3">
      <c r="G76" s="5">
        <f t="shared" si="7"/>
        <v>0</v>
      </c>
      <c r="H76" s="8">
        <f t="shared" si="6"/>
        <v>0</v>
      </c>
      <c r="I76" s="9" t="e">
        <f t="shared" si="8"/>
        <v>#DIV/0!</v>
      </c>
    </row>
    <row r="77" spans="7:9" x14ac:dyDescent="0.3">
      <c r="G77" s="5">
        <f t="shared" si="7"/>
        <v>0</v>
      </c>
      <c r="H77" s="8">
        <f t="shared" si="6"/>
        <v>0</v>
      </c>
      <c r="I77" s="9" t="e">
        <f t="shared" si="8"/>
        <v>#DIV/0!</v>
      </c>
    </row>
    <row r="78" spans="7:9" x14ac:dyDescent="0.3">
      <c r="G78" s="5">
        <f t="shared" si="7"/>
        <v>0</v>
      </c>
      <c r="H78" s="8">
        <f t="shared" si="6"/>
        <v>0</v>
      </c>
      <c r="I78" s="9" t="e">
        <f t="shared" si="8"/>
        <v>#DIV/0!</v>
      </c>
    </row>
    <row r="79" spans="7:9" x14ac:dyDescent="0.3">
      <c r="G79" s="5">
        <f t="shared" si="7"/>
        <v>0</v>
      </c>
      <c r="H79" s="8">
        <f t="shared" si="6"/>
        <v>0</v>
      </c>
      <c r="I79" s="9" t="e">
        <f t="shared" si="8"/>
        <v>#DIV/0!</v>
      </c>
    </row>
    <row r="80" spans="7:9" x14ac:dyDescent="0.3">
      <c r="G80" s="5">
        <f t="shared" si="7"/>
        <v>0</v>
      </c>
      <c r="H80" s="8">
        <f t="shared" si="6"/>
        <v>0</v>
      </c>
      <c r="I80" s="9" t="e">
        <f t="shared" si="8"/>
        <v>#DIV/0!</v>
      </c>
    </row>
    <row r="81" spans="7:9" x14ac:dyDescent="0.3">
      <c r="G81" s="5">
        <f t="shared" si="7"/>
        <v>0</v>
      </c>
      <c r="H81" s="8">
        <f t="shared" si="6"/>
        <v>0</v>
      </c>
      <c r="I81" s="9" t="e">
        <f t="shared" si="8"/>
        <v>#DIV/0!</v>
      </c>
    </row>
    <row r="82" spans="7:9" x14ac:dyDescent="0.3">
      <c r="G82" s="5">
        <f t="shared" si="7"/>
        <v>0</v>
      </c>
      <c r="H82" s="8">
        <f t="shared" si="6"/>
        <v>0</v>
      </c>
      <c r="I82" s="9" t="e">
        <f t="shared" si="8"/>
        <v>#DIV/0!</v>
      </c>
    </row>
    <row r="83" spans="7:9" x14ac:dyDescent="0.3">
      <c r="G83" s="5">
        <f t="shared" si="7"/>
        <v>0</v>
      </c>
      <c r="H83" s="8">
        <f t="shared" si="6"/>
        <v>0</v>
      </c>
      <c r="I83" s="9" t="e">
        <f t="shared" si="8"/>
        <v>#DIV/0!</v>
      </c>
    </row>
    <row r="84" spans="7:9" x14ac:dyDescent="0.3">
      <c r="G84" s="5">
        <f t="shared" si="7"/>
        <v>0</v>
      </c>
      <c r="H84" s="8">
        <f t="shared" si="6"/>
        <v>0</v>
      </c>
      <c r="I84" s="9" t="e">
        <f t="shared" si="8"/>
        <v>#DIV/0!</v>
      </c>
    </row>
    <row r="85" spans="7:9" x14ac:dyDescent="0.3">
      <c r="G85" s="5">
        <f t="shared" si="7"/>
        <v>0</v>
      </c>
      <c r="H85" s="8">
        <f t="shared" si="6"/>
        <v>0</v>
      </c>
      <c r="I85" s="9" t="e">
        <f t="shared" si="8"/>
        <v>#DIV/0!</v>
      </c>
    </row>
    <row r="86" spans="7:9" x14ac:dyDescent="0.3">
      <c r="G86" s="5">
        <f t="shared" si="7"/>
        <v>0</v>
      </c>
      <c r="H86" s="8">
        <f t="shared" si="6"/>
        <v>0</v>
      </c>
      <c r="I86" s="9" t="e">
        <f t="shared" si="8"/>
        <v>#DIV/0!</v>
      </c>
    </row>
    <row r="87" spans="7:9" x14ac:dyDescent="0.3">
      <c r="G87" s="5">
        <f t="shared" si="7"/>
        <v>0</v>
      </c>
      <c r="H87" s="8">
        <f t="shared" si="6"/>
        <v>0</v>
      </c>
      <c r="I87" s="9" t="e">
        <f t="shared" si="8"/>
        <v>#DIV/0!</v>
      </c>
    </row>
    <row r="88" spans="7:9" x14ac:dyDescent="0.3">
      <c r="G88" s="5">
        <f t="shared" si="7"/>
        <v>0</v>
      </c>
      <c r="H88" s="8">
        <f t="shared" si="6"/>
        <v>0</v>
      </c>
      <c r="I88" s="9" t="e">
        <f t="shared" si="8"/>
        <v>#DIV/0!</v>
      </c>
    </row>
    <row r="89" spans="7:9" x14ac:dyDescent="0.3">
      <c r="G89" s="5">
        <f t="shared" si="7"/>
        <v>0</v>
      </c>
      <c r="H89" s="8">
        <f t="shared" si="6"/>
        <v>0</v>
      </c>
      <c r="I89" s="9" t="e">
        <f t="shared" si="8"/>
        <v>#DIV/0!</v>
      </c>
    </row>
    <row r="90" spans="7:9" x14ac:dyDescent="0.3">
      <c r="G90" s="5">
        <f t="shared" si="7"/>
        <v>0</v>
      </c>
      <c r="H90" s="8">
        <f t="shared" si="6"/>
        <v>0</v>
      </c>
      <c r="I90" s="9" t="e">
        <f t="shared" si="8"/>
        <v>#DIV/0!</v>
      </c>
    </row>
    <row r="91" spans="7:9" x14ac:dyDescent="0.3">
      <c r="G91" s="5">
        <f t="shared" si="7"/>
        <v>0</v>
      </c>
      <c r="H91" s="8">
        <f t="shared" si="6"/>
        <v>0</v>
      </c>
      <c r="I91" s="9" t="e">
        <f t="shared" si="8"/>
        <v>#DIV/0!</v>
      </c>
    </row>
    <row r="92" spans="7:9" x14ac:dyDescent="0.3">
      <c r="G92" s="5">
        <f t="shared" si="7"/>
        <v>0</v>
      </c>
      <c r="H92" s="8">
        <f t="shared" si="6"/>
        <v>0</v>
      </c>
      <c r="I92" s="9" t="e">
        <f t="shared" si="8"/>
        <v>#DIV/0!</v>
      </c>
    </row>
    <row r="93" spans="7:9" x14ac:dyDescent="0.3">
      <c r="G93" s="5">
        <f t="shared" si="7"/>
        <v>0</v>
      </c>
      <c r="H93" s="8">
        <f t="shared" si="6"/>
        <v>0</v>
      </c>
      <c r="I93" s="9" t="e">
        <f t="shared" si="8"/>
        <v>#DIV/0!</v>
      </c>
    </row>
    <row r="94" spans="7:9" x14ac:dyDescent="0.3">
      <c r="G94" s="5">
        <f t="shared" si="7"/>
        <v>0</v>
      </c>
      <c r="H94" s="8">
        <f t="shared" si="6"/>
        <v>0</v>
      </c>
      <c r="I94" s="9" t="e">
        <f t="shared" si="8"/>
        <v>#DIV/0!</v>
      </c>
    </row>
    <row r="95" spans="7:9" x14ac:dyDescent="0.3">
      <c r="G95" s="5">
        <f t="shared" si="7"/>
        <v>0</v>
      </c>
      <c r="H95" s="8">
        <f t="shared" si="6"/>
        <v>0</v>
      </c>
      <c r="I95" s="9" t="e">
        <f t="shared" si="8"/>
        <v>#DIV/0!</v>
      </c>
    </row>
    <row r="96" spans="7:9" x14ac:dyDescent="0.3">
      <c r="G96" s="5">
        <f t="shared" si="7"/>
        <v>0</v>
      </c>
      <c r="H96" s="8">
        <f t="shared" si="6"/>
        <v>0</v>
      </c>
      <c r="I96" s="9" t="e">
        <f t="shared" si="8"/>
        <v>#DIV/0!</v>
      </c>
    </row>
    <row r="97" spans="7:9" x14ac:dyDescent="0.3">
      <c r="G97" s="5">
        <f t="shared" si="7"/>
        <v>0</v>
      </c>
      <c r="H97" s="8">
        <f t="shared" si="6"/>
        <v>0</v>
      </c>
      <c r="I97" s="9" t="e">
        <f t="shared" si="8"/>
        <v>#DIV/0!</v>
      </c>
    </row>
    <row r="98" spans="7:9" x14ac:dyDescent="0.3">
      <c r="G98" s="5">
        <f t="shared" si="7"/>
        <v>0</v>
      </c>
      <c r="H98" s="8">
        <f t="shared" ref="H98:H161" si="9">(E98*0.9)-(F98)</f>
        <v>0</v>
      </c>
      <c r="I98" s="9" t="e">
        <f t="shared" si="8"/>
        <v>#DIV/0!</v>
      </c>
    </row>
    <row r="99" spans="7:9" x14ac:dyDescent="0.3">
      <c r="G99" s="5">
        <f t="shared" si="7"/>
        <v>0</v>
      </c>
      <c r="H99" s="8">
        <f t="shared" si="9"/>
        <v>0</v>
      </c>
      <c r="I99" s="9" t="e">
        <f t="shared" si="8"/>
        <v>#DIV/0!</v>
      </c>
    </row>
    <row r="100" spans="7:9" x14ac:dyDescent="0.3">
      <c r="G100" s="5">
        <f t="shared" si="7"/>
        <v>0</v>
      </c>
      <c r="H100" s="8">
        <f t="shared" si="9"/>
        <v>0</v>
      </c>
      <c r="I100" s="9" t="e">
        <f t="shared" si="8"/>
        <v>#DIV/0!</v>
      </c>
    </row>
    <row r="101" spans="7:9" x14ac:dyDescent="0.3">
      <c r="G101" s="5">
        <f t="shared" si="7"/>
        <v>0</v>
      </c>
      <c r="H101" s="8">
        <f t="shared" si="9"/>
        <v>0</v>
      </c>
      <c r="I101" s="9" t="e">
        <f t="shared" si="8"/>
        <v>#DIV/0!</v>
      </c>
    </row>
    <row r="102" spans="7:9" x14ac:dyDescent="0.3">
      <c r="G102" s="5">
        <f t="shared" si="7"/>
        <v>0</v>
      </c>
      <c r="H102" s="8">
        <f t="shared" si="9"/>
        <v>0</v>
      </c>
      <c r="I102" s="9" t="e">
        <f t="shared" si="8"/>
        <v>#DIV/0!</v>
      </c>
    </row>
    <row r="103" spans="7:9" x14ac:dyDescent="0.3">
      <c r="G103" s="5">
        <f t="shared" ref="G103:G166" si="10">(E103*0.92)-F103</f>
        <v>0</v>
      </c>
      <c r="H103" s="8">
        <f t="shared" si="9"/>
        <v>0</v>
      </c>
      <c r="I103" s="9" t="e">
        <f t="shared" ref="I103:I166" si="11">G103/(E103)</f>
        <v>#DIV/0!</v>
      </c>
    </row>
    <row r="104" spans="7:9" x14ac:dyDescent="0.3">
      <c r="G104" s="5">
        <f t="shared" si="10"/>
        <v>0</v>
      </c>
      <c r="H104" s="8">
        <f t="shared" si="9"/>
        <v>0</v>
      </c>
      <c r="I104" s="9" t="e">
        <f t="shared" si="11"/>
        <v>#DIV/0!</v>
      </c>
    </row>
    <row r="105" spans="7:9" x14ac:dyDescent="0.3">
      <c r="G105" s="5">
        <f t="shared" si="10"/>
        <v>0</v>
      </c>
      <c r="H105" s="8">
        <f t="shared" si="9"/>
        <v>0</v>
      </c>
      <c r="I105" s="9" t="e">
        <f t="shared" si="11"/>
        <v>#DIV/0!</v>
      </c>
    </row>
    <row r="106" spans="7:9" x14ac:dyDescent="0.3">
      <c r="G106" s="5">
        <f t="shared" si="10"/>
        <v>0</v>
      </c>
      <c r="H106" s="8">
        <f t="shared" si="9"/>
        <v>0</v>
      </c>
      <c r="I106" s="9" t="e">
        <f t="shared" si="11"/>
        <v>#DIV/0!</v>
      </c>
    </row>
    <row r="107" spans="7:9" x14ac:dyDescent="0.3">
      <c r="G107" s="5">
        <f t="shared" si="10"/>
        <v>0</v>
      </c>
      <c r="H107" s="8">
        <f t="shared" si="9"/>
        <v>0</v>
      </c>
      <c r="I107" s="9" t="e">
        <f t="shared" si="11"/>
        <v>#DIV/0!</v>
      </c>
    </row>
    <row r="108" spans="7:9" x14ac:dyDescent="0.3">
      <c r="G108" s="5">
        <f t="shared" si="10"/>
        <v>0</v>
      </c>
      <c r="H108" s="8">
        <f t="shared" si="9"/>
        <v>0</v>
      </c>
      <c r="I108" s="9" t="e">
        <f t="shared" si="11"/>
        <v>#DIV/0!</v>
      </c>
    </row>
    <row r="109" spans="7:9" x14ac:dyDescent="0.3">
      <c r="G109" s="5">
        <f t="shared" si="10"/>
        <v>0</v>
      </c>
      <c r="H109" s="8">
        <f t="shared" si="9"/>
        <v>0</v>
      </c>
      <c r="I109" s="9" t="e">
        <f t="shared" si="11"/>
        <v>#DIV/0!</v>
      </c>
    </row>
    <row r="110" spans="7:9" x14ac:dyDescent="0.3">
      <c r="G110" s="5">
        <f t="shared" si="10"/>
        <v>0</v>
      </c>
      <c r="H110" s="8">
        <f t="shared" si="9"/>
        <v>0</v>
      </c>
      <c r="I110" s="9" t="e">
        <f t="shared" si="11"/>
        <v>#DIV/0!</v>
      </c>
    </row>
    <row r="111" spans="7:9" x14ac:dyDescent="0.3">
      <c r="G111" s="5">
        <f t="shared" si="10"/>
        <v>0</v>
      </c>
      <c r="H111" s="8">
        <f t="shared" si="9"/>
        <v>0</v>
      </c>
      <c r="I111" s="9" t="e">
        <f t="shared" si="11"/>
        <v>#DIV/0!</v>
      </c>
    </row>
    <row r="112" spans="7:9" x14ac:dyDescent="0.3">
      <c r="G112" s="5">
        <f t="shared" si="10"/>
        <v>0</v>
      </c>
      <c r="H112" s="8">
        <f t="shared" si="9"/>
        <v>0</v>
      </c>
      <c r="I112" s="9" t="e">
        <f t="shared" si="11"/>
        <v>#DIV/0!</v>
      </c>
    </row>
    <row r="113" spans="7:9" x14ac:dyDescent="0.3">
      <c r="G113" s="5">
        <f t="shared" si="10"/>
        <v>0</v>
      </c>
      <c r="H113" s="8">
        <f t="shared" si="9"/>
        <v>0</v>
      </c>
      <c r="I113" s="9" t="e">
        <f t="shared" si="11"/>
        <v>#DIV/0!</v>
      </c>
    </row>
    <row r="114" spans="7:9" x14ac:dyDescent="0.3">
      <c r="G114" s="5">
        <f t="shared" si="10"/>
        <v>0</v>
      </c>
      <c r="H114" s="8">
        <f t="shared" si="9"/>
        <v>0</v>
      </c>
      <c r="I114" s="9" t="e">
        <f t="shared" si="11"/>
        <v>#DIV/0!</v>
      </c>
    </row>
    <row r="115" spans="7:9" x14ac:dyDescent="0.3">
      <c r="G115" s="5">
        <f t="shared" si="10"/>
        <v>0</v>
      </c>
      <c r="H115" s="8">
        <f t="shared" si="9"/>
        <v>0</v>
      </c>
      <c r="I115" s="9" t="e">
        <f t="shared" si="11"/>
        <v>#DIV/0!</v>
      </c>
    </row>
    <row r="116" spans="7:9" x14ac:dyDescent="0.3">
      <c r="G116" s="5">
        <f t="shared" si="10"/>
        <v>0</v>
      </c>
      <c r="H116" s="8">
        <f t="shared" si="9"/>
        <v>0</v>
      </c>
      <c r="I116" s="9" t="e">
        <f t="shared" si="11"/>
        <v>#DIV/0!</v>
      </c>
    </row>
    <row r="117" spans="7:9" x14ac:dyDescent="0.3">
      <c r="G117" s="5">
        <f t="shared" si="10"/>
        <v>0</v>
      </c>
      <c r="H117" s="8">
        <f t="shared" si="9"/>
        <v>0</v>
      </c>
      <c r="I117" s="9" t="e">
        <f t="shared" si="11"/>
        <v>#DIV/0!</v>
      </c>
    </row>
    <row r="118" spans="7:9" x14ac:dyDescent="0.3">
      <c r="G118" s="5">
        <f t="shared" si="10"/>
        <v>0</v>
      </c>
      <c r="H118" s="8">
        <f t="shared" si="9"/>
        <v>0</v>
      </c>
      <c r="I118" s="9" t="e">
        <f t="shared" si="11"/>
        <v>#DIV/0!</v>
      </c>
    </row>
    <row r="119" spans="7:9" x14ac:dyDescent="0.3">
      <c r="G119" s="5">
        <f t="shared" si="10"/>
        <v>0</v>
      </c>
      <c r="H119" s="8">
        <f t="shared" si="9"/>
        <v>0</v>
      </c>
      <c r="I119" s="9" t="e">
        <f t="shared" si="11"/>
        <v>#DIV/0!</v>
      </c>
    </row>
    <row r="120" spans="7:9" x14ac:dyDescent="0.3">
      <c r="G120" s="5">
        <f t="shared" si="10"/>
        <v>0</v>
      </c>
      <c r="H120" s="8">
        <f t="shared" si="9"/>
        <v>0</v>
      </c>
      <c r="I120" s="9" t="e">
        <f t="shared" si="11"/>
        <v>#DIV/0!</v>
      </c>
    </row>
    <row r="121" spans="7:9" x14ac:dyDescent="0.3">
      <c r="G121" s="5">
        <f t="shared" si="10"/>
        <v>0</v>
      </c>
      <c r="H121" s="8">
        <f t="shared" si="9"/>
        <v>0</v>
      </c>
      <c r="I121" s="9" t="e">
        <f t="shared" si="11"/>
        <v>#DIV/0!</v>
      </c>
    </row>
    <row r="122" spans="7:9" x14ac:dyDescent="0.3">
      <c r="G122" s="5">
        <f t="shared" si="10"/>
        <v>0</v>
      </c>
      <c r="H122" s="8">
        <f t="shared" si="9"/>
        <v>0</v>
      </c>
      <c r="I122" s="9" t="e">
        <f t="shared" si="11"/>
        <v>#DIV/0!</v>
      </c>
    </row>
    <row r="123" spans="7:9" x14ac:dyDescent="0.3">
      <c r="G123" s="5">
        <f t="shared" si="10"/>
        <v>0</v>
      </c>
      <c r="H123" s="8">
        <f t="shared" si="9"/>
        <v>0</v>
      </c>
      <c r="I123" s="9" t="e">
        <f t="shared" si="11"/>
        <v>#DIV/0!</v>
      </c>
    </row>
    <row r="124" spans="7:9" x14ac:dyDescent="0.3">
      <c r="G124" s="5">
        <f t="shared" si="10"/>
        <v>0</v>
      </c>
      <c r="H124" s="8">
        <f t="shared" si="9"/>
        <v>0</v>
      </c>
      <c r="I124" s="9" t="e">
        <f t="shared" si="11"/>
        <v>#DIV/0!</v>
      </c>
    </row>
    <row r="125" spans="7:9" x14ac:dyDescent="0.3">
      <c r="G125" s="5">
        <f t="shared" si="10"/>
        <v>0</v>
      </c>
      <c r="H125" s="8">
        <f t="shared" si="9"/>
        <v>0</v>
      </c>
      <c r="I125" s="9" t="e">
        <f t="shared" si="11"/>
        <v>#DIV/0!</v>
      </c>
    </row>
    <row r="126" spans="7:9" x14ac:dyDescent="0.3">
      <c r="G126" s="5">
        <f t="shared" si="10"/>
        <v>0</v>
      </c>
      <c r="H126" s="8">
        <f t="shared" si="9"/>
        <v>0</v>
      </c>
      <c r="I126" s="9" t="e">
        <f t="shared" si="11"/>
        <v>#DIV/0!</v>
      </c>
    </row>
    <row r="127" spans="7:9" x14ac:dyDescent="0.3">
      <c r="G127" s="5">
        <f t="shared" si="10"/>
        <v>0</v>
      </c>
      <c r="H127" s="8">
        <f t="shared" si="9"/>
        <v>0</v>
      </c>
      <c r="I127" s="9" t="e">
        <f t="shared" si="11"/>
        <v>#DIV/0!</v>
      </c>
    </row>
    <row r="128" spans="7:9" x14ac:dyDescent="0.3">
      <c r="G128" s="5">
        <f t="shared" si="10"/>
        <v>0</v>
      </c>
      <c r="H128" s="8">
        <f t="shared" si="9"/>
        <v>0</v>
      </c>
      <c r="I128" s="9" t="e">
        <f t="shared" si="11"/>
        <v>#DIV/0!</v>
      </c>
    </row>
    <row r="129" spans="7:9" x14ac:dyDescent="0.3">
      <c r="G129" s="5">
        <f t="shared" si="10"/>
        <v>0</v>
      </c>
      <c r="H129" s="8">
        <f t="shared" si="9"/>
        <v>0</v>
      </c>
      <c r="I129" s="9" t="e">
        <f t="shared" si="11"/>
        <v>#DIV/0!</v>
      </c>
    </row>
    <row r="130" spans="7:9" x14ac:dyDescent="0.3">
      <c r="G130" s="5">
        <f t="shared" si="10"/>
        <v>0</v>
      </c>
      <c r="H130" s="8">
        <f t="shared" si="9"/>
        <v>0</v>
      </c>
      <c r="I130" s="9" t="e">
        <f t="shared" si="11"/>
        <v>#DIV/0!</v>
      </c>
    </row>
    <row r="131" spans="7:9" x14ac:dyDescent="0.3">
      <c r="G131" s="5">
        <f t="shared" si="10"/>
        <v>0</v>
      </c>
      <c r="H131" s="8">
        <f t="shared" si="9"/>
        <v>0</v>
      </c>
      <c r="I131" s="9" t="e">
        <f t="shared" si="11"/>
        <v>#DIV/0!</v>
      </c>
    </row>
    <row r="132" spans="7:9" x14ac:dyDescent="0.3">
      <c r="G132" s="5">
        <f t="shared" si="10"/>
        <v>0</v>
      </c>
      <c r="H132" s="8">
        <f t="shared" si="9"/>
        <v>0</v>
      </c>
      <c r="I132" s="9" t="e">
        <f t="shared" si="11"/>
        <v>#DIV/0!</v>
      </c>
    </row>
    <row r="133" spans="7:9" x14ac:dyDescent="0.3">
      <c r="G133" s="5">
        <f t="shared" si="10"/>
        <v>0</v>
      </c>
      <c r="H133" s="8">
        <f t="shared" si="9"/>
        <v>0</v>
      </c>
      <c r="I133" s="9" t="e">
        <f t="shared" si="11"/>
        <v>#DIV/0!</v>
      </c>
    </row>
    <row r="134" spans="7:9" x14ac:dyDescent="0.3">
      <c r="G134" s="5">
        <f t="shared" si="10"/>
        <v>0</v>
      </c>
      <c r="H134" s="8">
        <f t="shared" si="9"/>
        <v>0</v>
      </c>
      <c r="I134" s="9" t="e">
        <f t="shared" si="11"/>
        <v>#DIV/0!</v>
      </c>
    </row>
    <row r="135" spans="7:9" x14ac:dyDescent="0.3">
      <c r="G135" s="5">
        <f t="shared" si="10"/>
        <v>0</v>
      </c>
      <c r="H135" s="8">
        <f t="shared" si="9"/>
        <v>0</v>
      </c>
      <c r="I135" s="9" t="e">
        <f t="shared" si="11"/>
        <v>#DIV/0!</v>
      </c>
    </row>
    <row r="136" spans="7:9" x14ac:dyDescent="0.3">
      <c r="G136" s="5">
        <f t="shared" si="10"/>
        <v>0</v>
      </c>
      <c r="H136" s="8">
        <f t="shared" si="9"/>
        <v>0</v>
      </c>
      <c r="I136" s="9" t="e">
        <f t="shared" si="11"/>
        <v>#DIV/0!</v>
      </c>
    </row>
    <row r="137" spans="7:9" x14ac:dyDescent="0.3">
      <c r="G137" s="5">
        <f t="shared" si="10"/>
        <v>0</v>
      </c>
      <c r="H137" s="8">
        <f t="shared" si="9"/>
        <v>0</v>
      </c>
      <c r="I137" s="9" t="e">
        <f t="shared" si="11"/>
        <v>#DIV/0!</v>
      </c>
    </row>
    <row r="138" spans="7:9" x14ac:dyDescent="0.3">
      <c r="G138" s="5">
        <f t="shared" si="10"/>
        <v>0</v>
      </c>
      <c r="H138" s="8">
        <f t="shared" si="9"/>
        <v>0</v>
      </c>
      <c r="I138" s="9" t="e">
        <f t="shared" si="11"/>
        <v>#DIV/0!</v>
      </c>
    </row>
    <row r="139" spans="7:9" x14ac:dyDescent="0.3">
      <c r="G139" s="5">
        <f t="shared" si="10"/>
        <v>0</v>
      </c>
      <c r="H139" s="8">
        <f t="shared" si="9"/>
        <v>0</v>
      </c>
      <c r="I139" s="9" t="e">
        <f t="shared" si="11"/>
        <v>#DIV/0!</v>
      </c>
    </row>
    <row r="140" spans="7:9" x14ac:dyDescent="0.3">
      <c r="G140" s="5">
        <f t="shared" si="10"/>
        <v>0</v>
      </c>
      <c r="H140" s="8">
        <f t="shared" si="9"/>
        <v>0</v>
      </c>
      <c r="I140" s="9" t="e">
        <f t="shared" si="11"/>
        <v>#DIV/0!</v>
      </c>
    </row>
    <row r="141" spans="7:9" x14ac:dyDescent="0.3">
      <c r="G141" s="5">
        <f t="shared" si="10"/>
        <v>0</v>
      </c>
      <c r="H141" s="8">
        <f t="shared" si="9"/>
        <v>0</v>
      </c>
      <c r="I141" s="9" t="e">
        <f t="shared" si="11"/>
        <v>#DIV/0!</v>
      </c>
    </row>
    <row r="142" spans="7:9" x14ac:dyDescent="0.3">
      <c r="G142" s="5">
        <f t="shared" si="10"/>
        <v>0</v>
      </c>
      <c r="H142" s="8">
        <f t="shared" si="9"/>
        <v>0</v>
      </c>
      <c r="I142" s="9" t="e">
        <f t="shared" si="11"/>
        <v>#DIV/0!</v>
      </c>
    </row>
    <row r="143" spans="7:9" x14ac:dyDescent="0.3">
      <c r="G143" s="5">
        <f t="shared" si="10"/>
        <v>0</v>
      </c>
      <c r="H143" s="8">
        <f t="shared" si="9"/>
        <v>0</v>
      </c>
      <c r="I143" s="9" t="e">
        <f t="shared" si="11"/>
        <v>#DIV/0!</v>
      </c>
    </row>
    <row r="144" spans="7:9" x14ac:dyDescent="0.3">
      <c r="G144" s="5">
        <f t="shared" si="10"/>
        <v>0</v>
      </c>
      <c r="H144" s="8">
        <f t="shared" si="9"/>
        <v>0</v>
      </c>
      <c r="I144" s="9" t="e">
        <f t="shared" si="11"/>
        <v>#DIV/0!</v>
      </c>
    </row>
    <row r="145" spans="7:9" x14ac:dyDescent="0.3">
      <c r="G145" s="5">
        <f t="shared" si="10"/>
        <v>0</v>
      </c>
      <c r="H145" s="8">
        <f t="shared" si="9"/>
        <v>0</v>
      </c>
      <c r="I145" s="9" t="e">
        <f t="shared" si="11"/>
        <v>#DIV/0!</v>
      </c>
    </row>
    <row r="146" spans="7:9" x14ac:dyDescent="0.3">
      <c r="G146" s="5">
        <f t="shared" si="10"/>
        <v>0</v>
      </c>
      <c r="H146" s="8">
        <f t="shared" si="9"/>
        <v>0</v>
      </c>
      <c r="I146" s="9" t="e">
        <f t="shared" si="11"/>
        <v>#DIV/0!</v>
      </c>
    </row>
    <row r="147" spans="7:9" x14ac:dyDescent="0.3">
      <c r="G147" s="5">
        <f t="shared" si="10"/>
        <v>0</v>
      </c>
      <c r="H147" s="8">
        <f t="shared" si="9"/>
        <v>0</v>
      </c>
      <c r="I147" s="9" t="e">
        <f t="shared" si="11"/>
        <v>#DIV/0!</v>
      </c>
    </row>
    <row r="148" spans="7:9" x14ac:dyDescent="0.3">
      <c r="G148" s="5">
        <f t="shared" si="10"/>
        <v>0</v>
      </c>
      <c r="H148" s="8">
        <f t="shared" si="9"/>
        <v>0</v>
      </c>
      <c r="I148" s="9" t="e">
        <f t="shared" si="11"/>
        <v>#DIV/0!</v>
      </c>
    </row>
    <row r="149" spans="7:9" x14ac:dyDescent="0.3">
      <c r="G149" s="5">
        <f t="shared" si="10"/>
        <v>0</v>
      </c>
      <c r="H149" s="8">
        <f t="shared" si="9"/>
        <v>0</v>
      </c>
      <c r="I149" s="9" t="e">
        <f t="shared" si="11"/>
        <v>#DIV/0!</v>
      </c>
    </row>
    <row r="150" spans="7:9" x14ac:dyDescent="0.3">
      <c r="G150" s="5">
        <f t="shared" si="10"/>
        <v>0</v>
      </c>
      <c r="H150" s="8">
        <f t="shared" si="9"/>
        <v>0</v>
      </c>
      <c r="I150" s="9" t="e">
        <f t="shared" si="11"/>
        <v>#DIV/0!</v>
      </c>
    </row>
    <row r="151" spans="7:9" x14ac:dyDescent="0.3">
      <c r="G151" s="5">
        <f t="shared" si="10"/>
        <v>0</v>
      </c>
      <c r="H151" s="8">
        <f t="shared" si="9"/>
        <v>0</v>
      </c>
      <c r="I151" s="9" t="e">
        <f t="shared" si="11"/>
        <v>#DIV/0!</v>
      </c>
    </row>
    <row r="152" spans="7:9" x14ac:dyDescent="0.3">
      <c r="G152" s="5">
        <f t="shared" si="10"/>
        <v>0</v>
      </c>
      <c r="H152" s="8">
        <f t="shared" si="9"/>
        <v>0</v>
      </c>
      <c r="I152" s="9" t="e">
        <f t="shared" si="11"/>
        <v>#DIV/0!</v>
      </c>
    </row>
    <row r="153" spans="7:9" x14ac:dyDescent="0.3">
      <c r="G153" s="5">
        <f t="shared" si="10"/>
        <v>0</v>
      </c>
      <c r="H153" s="8">
        <f t="shared" si="9"/>
        <v>0</v>
      </c>
      <c r="I153" s="9" t="e">
        <f t="shared" si="11"/>
        <v>#DIV/0!</v>
      </c>
    </row>
    <row r="154" spans="7:9" x14ac:dyDescent="0.3">
      <c r="G154" s="5">
        <f t="shared" si="10"/>
        <v>0</v>
      </c>
      <c r="H154" s="8">
        <f t="shared" si="9"/>
        <v>0</v>
      </c>
      <c r="I154" s="9" t="e">
        <f t="shared" si="11"/>
        <v>#DIV/0!</v>
      </c>
    </row>
    <row r="155" spans="7:9" x14ac:dyDescent="0.3">
      <c r="G155" s="5">
        <f t="shared" si="10"/>
        <v>0</v>
      </c>
      <c r="H155" s="8">
        <f t="shared" si="9"/>
        <v>0</v>
      </c>
      <c r="I155" s="9" t="e">
        <f t="shared" si="11"/>
        <v>#DIV/0!</v>
      </c>
    </row>
    <row r="156" spans="7:9" x14ac:dyDescent="0.3">
      <c r="G156" s="5">
        <f t="shared" si="10"/>
        <v>0</v>
      </c>
      <c r="H156" s="8">
        <f t="shared" si="9"/>
        <v>0</v>
      </c>
      <c r="I156" s="9" t="e">
        <f t="shared" si="11"/>
        <v>#DIV/0!</v>
      </c>
    </row>
    <row r="157" spans="7:9" x14ac:dyDescent="0.3">
      <c r="G157" s="5">
        <f t="shared" si="10"/>
        <v>0</v>
      </c>
      <c r="H157" s="8">
        <f t="shared" si="9"/>
        <v>0</v>
      </c>
      <c r="I157" s="9" t="e">
        <f t="shared" si="11"/>
        <v>#DIV/0!</v>
      </c>
    </row>
    <row r="158" spans="7:9" x14ac:dyDescent="0.3">
      <c r="G158" s="5">
        <f t="shared" si="10"/>
        <v>0</v>
      </c>
      <c r="H158" s="8">
        <f t="shared" si="9"/>
        <v>0</v>
      </c>
      <c r="I158" s="9" t="e">
        <f t="shared" si="11"/>
        <v>#DIV/0!</v>
      </c>
    </row>
    <row r="159" spans="7:9" x14ac:dyDescent="0.3">
      <c r="G159" s="5">
        <f t="shared" si="10"/>
        <v>0</v>
      </c>
      <c r="H159" s="8">
        <f t="shared" si="9"/>
        <v>0</v>
      </c>
      <c r="I159" s="9" t="e">
        <f t="shared" si="11"/>
        <v>#DIV/0!</v>
      </c>
    </row>
    <row r="160" spans="7:9" x14ac:dyDescent="0.3">
      <c r="G160" s="5">
        <f t="shared" si="10"/>
        <v>0</v>
      </c>
      <c r="H160" s="8">
        <f t="shared" si="9"/>
        <v>0</v>
      </c>
      <c r="I160" s="9" t="e">
        <f t="shared" si="11"/>
        <v>#DIV/0!</v>
      </c>
    </row>
    <row r="161" spans="7:9" x14ac:dyDescent="0.3">
      <c r="G161" s="5">
        <f t="shared" si="10"/>
        <v>0</v>
      </c>
      <c r="H161" s="8">
        <f t="shared" si="9"/>
        <v>0</v>
      </c>
      <c r="I161" s="9" t="e">
        <f t="shared" si="11"/>
        <v>#DIV/0!</v>
      </c>
    </row>
    <row r="162" spans="7:9" x14ac:dyDescent="0.3">
      <c r="G162" s="5">
        <f t="shared" si="10"/>
        <v>0</v>
      </c>
      <c r="H162" s="8">
        <f t="shared" ref="H162:H173" si="12">(E162*0.9)-(F162)</f>
        <v>0</v>
      </c>
      <c r="I162" s="9" t="e">
        <f t="shared" si="11"/>
        <v>#DIV/0!</v>
      </c>
    </row>
    <row r="163" spans="7:9" x14ac:dyDescent="0.3">
      <c r="G163" s="5">
        <f t="shared" si="10"/>
        <v>0</v>
      </c>
      <c r="H163" s="8">
        <f t="shared" si="12"/>
        <v>0</v>
      </c>
      <c r="I163" s="9" t="e">
        <f t="shared" si="11"/>
        <v>#DIV/0!</v>
      </c>
    </row>
    <row r="164" spans="7:9" x14ac:dyDescent="0.3">
      <c r="G164" s="5">
        <f t="shared" si="10"/>
        <v>0</v>
      </c>
      <c r="H164" s="8">
        <f t="shared" si="12"/>
        <v>0</v>
      </c>
      <c r="I164" s="9" t="e">
        <f t="shared" si="11"/>
        <v>#DIV/0!</v>
      </c>
    </row>
    <row r="165" spans="7:9" x14ac:dyDescent="0.3">
      <c r="G165" s="5">
        <f t="shared" si="10"/>
        <v>0</v>
      </c>
      <c r="H165" s="8">
        <f t="shared" si="12"/>
        <v>0</v>
      </c>
      <c r="I165" s="9" t="e">
        <f t="shared" si="11"/>
        <v>#DIV/0!</v>
      </c>
    </row>
    <row r="166" spans="7:9" x14ac:dyDescent="0.3">
      <c r="G166" s="5">
        <f t="shared" si="10"/>
        <v>0</v>
      </c>
      <c r="H166" s="8">
        <f t="shared" si="12"/>
        <v>0</v>
      </c>
      <c r="I166" s="9" t="e">
        <f t="shared" si="11"/>
        <v>#DIV/0!</v>
      </c>
    </row>
    <row r="167" spans="7:9" x14ac:dyDescent="0.3">
      <c r="G167" s="5">
        <f t="shared" ref="G167:G173" si="13">(E167*0.92)-F167</f>
        <v>0</v>
      </c>
      <c r="H167" s="8">
        <f t="shared" si="12"/>
        <v>0</v>
      </c>
      <c r="I167" s="9" t="e">
        <f t="shared" ref="I167:I173" si="14">G167/(E167)</f>
        <v>#DIV/0!</v>
      </c>
    </row>
    <row r="168" spans="7:9" x14ac:dyDescent="0.3">
      <c r="G168" s="5">
        <f t="shared" si="13"/>
        <v>0</v>
      </c>
      <c r="H168" s="8">
        <f t="shared" si="12"/>
        <v>0</v>
      </c>
      <c r="I168" s="9" t="e">
        <f t="shared" si="14"/>
        <v>#DIV/0!</v>
      </c>
    </row>
    <row r="169" spans="7:9" x14ac:dyDescent="0.3">
      <c r="G169" s="5">
        <f t="shared" si="13"/>
        <v>0</v>
      </c>
      <c r="H169" s="8">
        <f t="shared" si="12"/>
        <v>0</v>
      </c>
      <c r="I169" s="9" t="e">
        <f t="shared" si="14"/>
        <v>#DIV/0!</v>
      </c>
    </row>
    <row r="170" spans="7:9" x14ac:dyDescent="0.3">
      <c r="G170" s="5">
        <f t="shared" si="13"/>
        <v>0</v>
      </c>
      <c r="H170" s="8">
        <f t="shared" si="12"/>
        <v>0</v>
      </c>
      <c r="I170" s="9" t="e">
        <f t="shared" si="14"/>
        <v>#DIV/0!</v>
      </c>
    </row>
    <row r="171" spans="7:9" x14ac:dyDescent="0.3">
      <c r="G171" s="5">
        <f t="shared" si="13"/>
        <v>0</v>
      </c>
      <c r="H171" s="8">
        <f t="shared" si="12"/>
        <v>0</v>
      </c>
      <c r="I171" s="9" t="e">
        <f t="shared" si="14"/>
        <v>#DIV/0!</v>
      </c>
    </row>
    <row r="172" spans="7:9" x14ac:dyDescent="0.3">
      <c r="G172" s="5">
        <f t="shared" si="13"/>
        <v>0</v>
      </c>
      <c r="H172" s="8">
        <f t="shared" si="12"/>
        <v>0</v>
      </c>
      <c r="I172" s="9" t="e">
        <f t="shared" si="14"/>
        <v>#DIV/0!</v>
      </c>
    </row>
    <row r="173" spans="7:9" x14ac:dyDescent="0.3">
      <c r="G173" s="5">
        <f t="shared" si="13"/>
        <v>0</v>
      </c>
      <c r="H173" s="8">
        <f t="shared" si="12"/>
        <v>0</v>
      </c>
      <c r="I173" s="9" t="e">
        <f t="shared" si="14"/>
        <v>#DIV/0!</v>
      </c>
    </row>
  </sheetData>
  <autoFilter ref="A1:B16" xr:uid="{00000000-0001-0000-0200-000000000000}"/>
  <sortState xmlns:xlrd2="http://schemas.microsoft.com/office/spreadsheetml/2017/richdata2" ref="A2:I16">
    <sortCondition ref="A2: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2B4A-ADC7-405C-9CDD-D015A35EAEEE}">
  <dimension ref="A1:M206"/>
  <sheetViews>
    <sheetView workbookViewId="0">
      <selection activeCell="B35" sqref="B35"/>
    </sheetView>
  </sheetViews>
  <sheetFormatPr defaultRowHeight="14.4" x14ac:dyDescent="0.3"/>
  <cols>
    <col min="2" max="2" width="20" bestFit="1" customWidth="1"/>
    <col min="3" max="3" width="12.33203125" bestFit="1" customWidth="1"/>
    <col min="4" max="4" width="10.33203125" bestFit="1" customWidth="1"/>
    <col min="8" max="8" width="26.109375" customWidth="1"/>
  </cols>
  <sheetData>
    <row r="1" spans="1:13" x14ac:dyDescent="0.3">
      <c r="A1" s="2" t="s">
        <v>86</v>
      </c>
      <c r="B1" s="2" t="s">
        <v>0</v>
      </c>
      <c r="C1" s="20" t="s">
        <v>1</v>
      </c>
      <c r="D1" s="12" t="s">
        <v>4</v>
      </c>
      <c r="E1" s="12" t="s">
        <v>59</v>
      </c>
      <c r="F1" s="2" t="s">
        <v>41</v>
      </c>
      <c r="G1" s="2" t="s">
        <v>137</v>
      </c>
      <c r="H1" s="2" t="s">
        <v>5</v>
      </c>
      <c r="I1" s="2" t="s">
        <v>6</v>
      </c>
      <c r="J1" s="2" t="s">
        <v>12</v>
      </c>
      <c r="K1" s="2" t="s">
        <v>15</v>
      </c>
      <c r="L1" s="2" t="s">
        <v>22</v>
      </c>
      <c r="M1" s="6" t="s">
        <v>81</v>
      </c>
    </row>
    <row r="2" spans="1:13" ht="18" customHeight="1" x14ac:dyDescent="0.3">
      <c r="A2">
        <v>1041</v>
      </c>
      <c r="B2" t="s">
        <v>14</v>
      </c>
      <c r="C2" s="11">
        <v>265</v>
      </c>
      <c r="D2" s="13">
        <v>235</v>
      </c>
      <c r="E2" s="13">
        <f>($C2)-($D2)</f>
        <v>30</v>
      </c>
      <c r="F2" s="10">
        <v>44503</v>
      </c>
      <c r="G2" s="10" t="s">
        <v>138</v>
      </c>
      <c r="H2" t="s">
        <v>139</v>
      </c>
      <c r="I2" t="s">
        <v>82</v>
      </c>
      <c r="J2" t="s">
        <v>43</v>
      </c>
      <c r="K2" s="8">
        <f t="shared" ref="K2:K15" si="0">E2*0.81</f>
        <v>24.3</v>
      </c>
      <c r="L2" s="9">
        <f t="shared" ref="L2:L33" si="1">K2/D2</f>
        <v>0.10340425531914894</v>
      </c>
      <c r="M2" s="7" t="s">
        <v>83</v>
      </c>
    </row>
    <row r="3" spans="1:13" x14ac:dyDescent="0.3">
      <c r="A3">
        <v>1040</v>
      </c>
      <c r="B3" s="18" t="s">
        <v>25</v>
      </c>
      <c r="C3" s="11">
        <v>215</v>
      </c>
      <c r="D3" s="13">
        <v>179</v>
      </c>
      <c r="E3" s="13">
        <f t="shared" ref="E3:E67" si="2">($C3)-($D3)</f>
        <v>36</v>
      </c>
      <c r="F3" s="10">
        <v>44504</v>
      </c>
      <c r="G3" s="10" t="s">
        <v>141</v>
      </c>
      <c r="H3" s="17" t="s">
        <v>142</v>
      </c>
      <c r="I3" t="s">
        <v>84</v>
      </c>
      <c r="J3" t="s">
        <v>18</v>
      </c>
      <c r="K3" s="8">
        <f t="shared" si="0"/>
        <v>29.160000000000004</v>
      </c>
      <c r="L3" s="9">
        <f t="shared" si="1"/>
        <v>0.16290502793296091</v>
      </c>
      <c r="M3" s="7" t="s">
        <v>140</v>
      </c>
    </row>
    <row r="4" spans="1:13" x14ac:dyDescent="0.3">
      <c r="A4">
        <v>1057</v>
      </c>
      <c r="B4" t="s">
        <v>78</v>
      </c>
      <c r="C4" s="5">
        <v>550</v>
      </c>
      <c r="D4" s="13">
        <v>480</v>
      </c>
      <c r="E4" s="13">
        <f t="shared" si="2"/>
        <v>70</v>
      </c>
      <c r="F4" s="10">
        <v>44504</v>
      </c>
      <c r="G4" s="10" t="s">
        <v>143</v>
      </c>
      <c r="H4" t="s">
        <v>144</v>
      </c>
      <c r="I4" t="s">
        <v>85</v>
      </c>
      <c r="J4" t="s">
        <v>43</v>
      </c>
      <c r="K4" s="8">
        <f t="shared" si="0"/>
        <v>56.7</v>
      </c>
      <c r="L4" s="9">
        <f t="shared" si="1"/>
        <v>0.11812500000000001</v>
      </c>
      <c r="M4" s="7" t="s">
        <v>87</v>
      </c>
    </row>
    <row r="5" spans="1:13" x14ac:dyDescent="0.3">
      <c r="A5">
        <v>1081</v>
      </c>
      <c r="B5" t="s">
        <v>76</v>
      </c>
      <c r="C5" s="11">
        <v>350</v>
      </c>
      <c r="D5" s="13">
        <v>273</v>
      </c>
      <c r="E5" s="13">
        <f t="shared" si="2"/>
        <v>77</v>
      </c>
      <c r="F5" s="10">
        <v>44508</v>
      </c>
      <c r="G5" s="10" t="s">
        <v>145</v>
      </c>
      <c r="H5" s="17" t="s">
        <v>146</v>
      </c>
      <c r="I5" t="s">
        <v>90</v>
      </c>
      <c r="J5" t="s">
        <v>21</v>
      </c>
      <c r="K5" s="8">
        <f t="shared" si="0"/>
        <v>62.370000000000005</v>
      </c>
      <c r="L5" s="9">
        <f t="shared" si="1"/>
        <v>0.22846153846153847</v>
      </c>
      <c r="M5" s="7" t="s">
        <v>93</v>
      </c>
    </row>
    <row r="6" spans="1:13" x14ac:dyDescent="0.3">
      <c r="A6">
        <v>1082</v>
      </c>
      <c r="B6" t="s">
        <v>78</v>
      </c>
      <c r="C6" s="11">
        <v>595</v>
      </c>
      <c r="D6" s="13">
        <v>480</v>
      </c>
      <c r="E6" s="13">
        <f t="shared" si="2"/>
        <v>115</v>
      </c>
      <c r="F6" s="10">
        <v>44508</v>
      </c>
      <c r="G6" s="10" t="s">
        <v>147</v>
      </c>
      <c r="H6" s="17" t="s">
        <v>148</v>
      </c>
      <c r="I6" t="s">
        <v>91</v>
      </c>
      <c r="J6" t="s">
        <v>92</v>
      </c>
      <c r="K6" s="8">
        <f t="shared" si="0"/>
        <v>93.15</v>
      </c>
      <c r="L6" s="9">
        <f t="shared" si="1"/>
        <v>0.1940625</v>
      </c>
      <c r="M6" s="7" t="s">
        <v>136</v>
      </c>
    </row>
    <row r="7" spans="1:13" x14ac:dyDescent="0.3">
      <c r="A7">
        <v>1090</v>
      </c>
      <c r="B7" t="s">
        <v>76</v>
      </c>
      <c r="C7" s="11">
        <v>350</v>
      </c>
      <c r="D7" s="13">
        <v>273</v>
      </c>
      <c r="E7" s="13">
        <f t="shared" si="2"/>
        <v>77</v>
      </c>
      <c r="F7" s="10">
        <v>44511</v>
      </c>
      <c r="G7" s="10" t="s">
        <v>145</v>
      </c>
      <c r="H7" s="17" t="s">
        <v>146</v>
      </c>
      <c r="I7" t="s">
        <v>90</v>
      </c>
      <c r="J7" t="s">
        <v>21</v>
      </c>
      <c r="K7" s="8">
        <f t="shared" si="0"/>
        <v>62.370000000000005</v>
      </c>
      <c r="L7" s="9">
        <f t="shared" si="1"/>
        <v>0.22846153846153847</v>
      </c>
    </row>
    <row r="8" spans="1:13" x14ac:dyDescent="0.3">
      <c r="A8">
        <v>1091</v>
      </c>
      <c r="B8" t="s">
        <v>37</v>
      </c>
      <c r="C8" s="11">
        <v>425</v>
      </c>
      <c r="D8" s="13">
        <v>350</v>
      </c>
      <c r="E8" s="13">
        <f t="shared" si="2"/>
        <v>75</v>
      </c>
      <c r="F8" s="10">
        <v>44512</v>
      </c>
      <c r="G8" s="10" t="s">
        <v>149</v>
      </c>
      <c r="H8" s="17" t="s">
        <v>150</v>
      </c>
      <c r="I8" t="s">
        <v>94</v>
      </c>
      <c r="J8" t="s">
        <v>13</v>
      </c>
      <c r="K8" s="8">
        <f t="shared" si="0"/>
        <v>60.750000000000007</v>
      </c>
      <c r="L8" s="9">
        <f t="shared" si="1"/>
        <v>0.1735714285714286</v>
      </c>
      <c r="M8" s="7" t="s">
        <v>95</v>
      </c>
    </row>
    <row r="9" spans="1:13" x14ac:dyDescent="0.3">
      <c r="A9">
        <v>1418</v>
      </c>
      <c r="B9" t="s">
        <v>98</v>
      </c>
      <c r="C9" s="11">
        <v>280</v>
      </c>
      <c r="D9" s="3">
        <v>235</v>
      </c>
      <c r="E9" s="13">
        <f t="shared" si="2"/>
        <v>45</v>
      </c>
      <c r="F9" s="10">
        <v>44519</v>
      </c>
      <c r="G9" s="10" t="s">
        <v>151</v>
      </c>
      <c r="H9" s="17" t="s">
        <v>152</v>
      </c>
      <c r="I9" t="s">
        <v>52</v>
      </c>
      <c r="J9" t="s">
        <v>18</v>
      </c>
      <c r="K9" s="8">
        <f t="shared" si="0"/>
        <v>36.450000000000003</v>
      </c>
      <c r="L9" s="9">
        <f t="shared" si="1"/>
        <v>0.15510638297872342</v>
      </c>
    </row>
    <row r="10" spans="1:13" x14ac:dyDescent="0.3">
      <c r="A10">
        <v>1100</v>
      </c>
      <c r="B10" t="s">
        <v>48</v>
      </c>
      <c r="C10" s="11">
        <v>370</v>
      </c>
      <c r="D10" s="3">
        <v>345</v>
      </c>
      <c r="E10" s="13">
        <f t="shared" si="2"/>
        <v>25</v>
      </c>
      <c r="F10" s="10">
        <v>44519</v>
      </c>
      <c r="G10" s="10" t="s">
        <v>151</v>
      </c>
      <c r="H10" s="17" t="s">
        <v>152</v>
      </c>
      <c r="I10" t="s">
        <v>52</v>
      </c>
      <c r="J10" t="s">
        <v>18</v>
      </c>
      <c r="K10" s="8">
        <f t="shared" si="0"/>
        <v>20.25</v>
      </c>
      <c r="L10" s="9">
        <f t="shared" si="1"/>
        <v>5.8695652173913045E-2</v>
      </c>
    </row>
    <row r="11" spans="1:13" x14ac:dyDescent="0.3">
      <c r="A11">
        <v>1145</v>
      </c>
      <c r="B11" t="s">
        <v>89</v>
      </c>
      <c r="C11" s="11">
        <v>695</v>
      </c>
      <c r="D11" s="13">
        <v>605</v>
      </c>
      <c r="E11" s="13">
        <f t="shared" si="2"/>
        <v>90</v>
      </c>
      <c r="F11" s="10">
        <v>44519</v>
      </c>
      <c r="G11" s="10" t="s">
        <v>153</v>
      </c>
      <c r="H11" s="17" t="s">
        <v>154</v>
      </c>
      <c r="I11" t="s">
        <v>99</v>
      </c>
      <c r="J11" t="s">
        <v>18</v>
      </c>
      <c r="K11" s="8">
        <f t="shared" si="0"/>
        <v>72.900000000000006</v>
      </c>
      <c r="L11" s="9">
        <f t="shared" si="1"/>
        <v>0.12049586776859506</v>
      </c>
      <c r="M11" s="7" t="s">
        <v>134</v>
      </c>
    </row>
    <row r="12" spans="1:13" x14ac:dyDescent="0.3">
      <c r="A12">
        <v>1165</v>
      </c>
      <c r="B12" s="18" t="s">
        <v>64</v>
      </c>
      <c r="C12" s="11">
        <v>595</v>
      </c>
      <c r="D12" s="13">
        <v>560</v>
      </c>
      <c r="E12" s="13">
        <f t="shared" si="2"/>
        <v>35</v>
      </c>
      <c r="F12" s="10">
        <v>44522</v>
      </c>
      <c r="G12" s="10" t="s">
        <v>155</v>
      </c>
      <c r="H12" s="17" t="s">
        <v>156</v>
      </c>
      <c r="I12" t="s">
        <v>100</v>
      </c>
      <c r="J12" t="s">
        <v>43</v>
      </c>
      <c r="K12" s="8">
        <f t="shared" si="0"/>
        <v>28.35</v>
      </c>
      <c r="L12" s="9">
        <f t="shared" si="1"/>
        <v>5.0625000000000003E-2</v>
      </c>
      <c r="M12" s="7" t="s">
        <v>135</v>
      </c>
    </row>
    <row r="13" spans="1:13" x14ac:dyDescent="0.3">
      <c r="A13">
        <v>1171</v>
      </c>
      <c r="B13" t="s">
        <v>75</v>
      </c>
      <c r="C13" s="11">
        <v>420</v>
      </c>
      <c r="D13" s="13">
        <v>378</v>
      </c>
      <c r="E13" s="13">
        <f t="shared" si="2"/>
        <v>42</v>
      </c>
      <c r="F13" s="10">
        <v>44523</v>
      </c>
      <c r="G13" s="10" t="s">
        <v>157</v>
      </c>
      <c r="H13" s="17" t="s">
        <v>158</v>
      </c>
      <c r="I13" t="s">
        <v>101</v>
      </c>
      <c r="J13" t="s">
        <v>18</v>
      </c>
      <c r="K13" s="8">
        <f t="shared" si="0"/>
        <v>34.020000000000003</v>
      </c>
      <c r="L13" s="9">
        <f t="shared" si="1"/>
        <v>9.0000000000000011E-2</v>
      </c>
      <c r="M13" s="7" t="s">
        <v>132</v>
      </c>
    </row>
    <row r="14" spans="1:13" x14ac:dyDescent="0.3">
      <c r="A14">
        <v>1230</v>
      </c>
      <c r="B14" s="18" t="s">
        <v>57</v>
      </c>
      <c r="C14" s="11">
        <v>475</v>
      </c>
      <c r="D14" s="13">
        <v>426</v>
      </c>
      <c r="E14" s="13">
        <f t="shared" si="2"/>
        <v>49</v>
      </c>
      <c r="F14" s="10">
        <v>44526</v>
      </c>
      <c r="G14" s="10" t="s">
        <v>159</v>
      </c>
      <c r="H14" s="17" t="s">
        <v>160</v>
      </c>
      <c r="I14" t="s">
        <v>102</v>
      </c>
      <c r="J14" t="s">
        <v>43</v>
      </c>
      <c r="K14" s="8">
        <f t="shared" si="0"/>
        <v>39.690000000000005</v>
      </c>
      <c r="L14" s="9">
        <f t="shared" si="1"/>
        <v>9.3169014084507049E-2</v>
      </c>
      <c r="M14" s="7" t="s">
        <v>133</v>
      </c>
    </row>
    <row r="15" spans="1:13" x14ac:dyDescent="0.3">
      <c r="A15">
        <v>1304</v>
      </c>
      <c r="B15" s="18" t="s">
        <v>19</v>
      </c>
      <c r="C15" s="21">
        <v>295</v>
      </c>
      <c r="D15" s="3">
        <v>247</v>
      </c>
      <c r="E15" s="13">
        <f t="shared" si="2"/>
        <v>48</v>
      </c>
      <c r="F15" s="10">
        <v>44529</v>
      </c>
      <c r="G15" s="10" t="s">
        <v>161</v>
      </c>
      <c r="H15" t="s">
        <v>162</v>
      </c>
      <c r="I15" t="s">
        <v>66</v>
      </c>
      <c r="J15" t="s">
        <v>43</v>
      </c>
      <c r="K15" s="8">
        <f t="shared" si="0"/>
        <v>38.880000000000003</v>
      </c>
      <c r="L15" s="9">
        <f t="shared" si="1"/>
        <v>0.1574089068825911</v>
      </c>
      <c r="M15" s="7" t="s">
        <v>131</v>
      </c>
    </row>
    <row r="16" spans="1:13" x14ac:dyDescent="0.3">
      <c r="A16" t="s">
        <v>198</v>
      </c>
      <c r="B16" s="18" t="s">
        <v>36</v>
      </c>
      <c r="C16" s="11">
        <v>365</v>
      </c>
      <c r="D16" s="13">
        <v>314</v>
      </c>
      <c r="E16" s="13">
        <f t="shared" si="2"/>
        <v>51</v>
      </c>
      <c r="F16" s="10">
        <v>44532</v>
      </c>
      <c r="G16" s="10" t="s">
        <v>138</v>
      </c>
      <c r="H16" s="17" t="s">
        <v>163</v>
      </c>
      <c r="I16" t="s">
        <v>55</v>
      </c>
      <c r="J16" t="s">
        <v>18</v>
      </c>
      <c r="K16" s="8">
        <f>E16</f>
        <v>51</v>
      </c>
      <c r="L16" s="9">
        <f t="shared" si="1"/>
        <v>0.16242038216560509</v>
      </c>
      <c r="M16" t="s">
        <v>128</v>
      </c>
    </row>
    <row r="17" spans="1:13" x14ac:dyDescent="0.3">
      <c r="A17">
        <v>1327</v>
      </c>
      <c r="B17" s="18" t="s">
        <v>97</v>
      </c>
      <c r="C17" s="21">
        <v>570</v>
      </c>
      <c r="D17" s="3">
        <v>478</v>
      </c>
      <c r="E17" s="13">
        <f t="shared" si="2"/>
        <v>92</v>
      </c>
      <c r="F17" s="10">
        <v>44536</v>
      </c>
      <c r="G17" s="10" t="s">
        <v>164</v>
      </c>
      <c r="H17" s="17" t="s">
        <v>165</v>
      </c>
      <c r="I17" t="s">
        <v>53</v>
      </c>
      <c r="J17" t="s">
        <v>43</v>
      </c>
      <c r="K17" s="8">
        <f t="shared" ref="K17:K24" si="3">E17*0.81</f>
        <v>74.52000000000001</v>
      </c>
      <c r="L17" s="9">
        <f t="shared" si="1"/>
        <v>0.15589958158995817</v>
      </c>
      <c r="M17" s="7" t="s">
        <v>127</v>
      </c>
    </row>
    <row r="18" spans="1:13" x14ac:dyDescent="0.3">
      <c r="A18">
        <v>1328</v>
      </c>
      <c r="B18" s="18" t="s">
        <v>24</v>
      </c>
      <c r="C18" s="21">
        <v>265</v>
      </c>
      <c r="D18" s="3">
        <v>220</v>
      </c>
      <c r="E18" s="13">
        <f t="shared" si="2"/>
        <v>45</v>
      </c>
      <c r="F18" s="10">
        <v>44537</v>
      </c>
      <c r="G18" s="10" t="s">
        <v>166</v>
      </c>
      <c r="H18" s="17" t="s">
        <v>167</v>
      </c>
      <c r="I18" t="s">
        <v>130</v>
      </c>
      <c r="J18" t="s">
        <v>43</v>
      </c>
      <c r="K18" s="8">
        <f t="shared" si="3"/>
        <v>36.450000000000003</v>
      </c>
      <c r="L18" s="9">
        <f t="shared" si="1"/>
        <v>0.16568181818181821</v>
      </c>
      <c r="M18" s="7" t="s">
        <v>129</v>
      </c>
    </row>
    <row r="19" spans="1:13" x14ac:dyDescent="0.3">
      <c r="A19">
        <v>1110</v>
      </c>
      <c r="B19" s="18" t="s">
        <v>33</v>
      </c>
      <c r="C19" s="21">
        <v>440</v>
      </c>
      <c r="D19" s="3">
        <v>363</v>
      </c>
      <c r="E19" s="13">
        <f t="shared" si="2"/>
        <v>77</v>
      </c>
      <c r="F19" s="10">
        <v>44540</v>
      </c>
      <c r="G19" s="10" t="s">
        <v>168</v>
      </c>
      <c r="H19" s="17" t="s">
        <v>169</v>
      </c>
      <c r="I19" t="s">
        <v>112</v>
      </c>
      <c r="J19" t="s">
        <v>13</v>
      </c>
      <c r="K19" s="8">
        <f t="shared" si="3"/>
        <v>62.370000000000005</v>
      </c>
      <c r="L19" s="9">
        <f t="shared" si="1"/>
        <v>0.17181818181818184</v>
      </c>
      <c r="M19" s="7" t="s">
        <v>126</v>
      </c>
    </row>
    <row r="20" spans="1:13" x14ac:dyDescent="0.3">
      <c r="A20">
        <v>1377</v>
      </c>
      <c r="B20" s="18" t="s">
        <v>11</v>
      </c>
      <c r="C20" s="11">
        <v>490</v>
      </c>
      <c r="D20" s="13">
        <v>427</v>
      </c>
      <c r="E20" s="13">
        <f t="shared" si="2"/>
        <v>63</v>
      </c>
      <c r="F20" s="10">
        <v>44544</v>
      </c>
      <c r="G20" s="10" t="s">
        <v>170</v>
      </c>
      <c r="H20" s="17" t="s">
        <v>171</v>
      </c>
      <c r="I20" t="s">
        <v>110</v>
      </c>
      <c r="J20" t="s">
        <v>18</v>
      </c>
      <c r="K20" s="8">
        <f t="shared" si="3"/>
        <v>51.03</v>
      </c>
      <c r="L20" s="9">
        <f t="shared" si="1"/>
        <v>0.11950819672131148</v>
      </c>
      <c r="M20" s="7" t="s">
        <v>125</v>
      </c>
    </row>
    <row r="21" spans="1:13" x14ac:dyDescent="0.3">
      <c r="A21" t="s">
        <v>196</v>
      </c>
      <c r="B21" s="18" t="s">
        <v>67</v>
      </c>
      <c r="C21" s="11">
        <v>360</v>
      </c>
      <c r="D21" s="13">
        <v>314</v>
      </c>
      <c r="E21" s="13">
        <f t="shared" si="2"/>
        <v>46</v>
      </c>
      <c r="F21" s="10">
        <v>44546</v>
      </c>
      <c r="G21" s="10" t="s">
        <v>172</v>
      </c>
      <c r="H21" s="17" t="s">
        <v>173</v>
      </c>
      <c r="I21" t="s">
        <v>111</v>
      </c>
      <c r="J21" t="s">
        <v>43</v>
      </c>
      <c r="K21" s="8">
        <f t="shared" si="3"/>
        <v>37.260000000000005</v>
      </c>
      <c r="L21" s="9">
        <f t="shared" si="1"/>
        <v>0.11866242038216562</v>
      </c>
      <c r="M21" s="7" t="s">
        <v>124</v>
      </c>
    </row>
    <row r="22" spans="1:13" x14ac:dyDescent="0.3">
      <c r="A22" t="s">
        <v>197</v>
      </c>
      <c r="B22" s="18" t="s">
        <v>56</v>
      </c>
      <c r="C22" s="11">
        <v>125</v>
      </c>
      <c r="D22" s="13">
        <v>90</v>
      </c>
      <c r="E22" s="13">
        <f t="shared" si="2"/>
        <v>35</v>
      </c>
      <c r="F22" s="10">
        <v>44547</v>
      </c>
      <c r="G22" s="10" t="s">
        <v>174</v>
      </c>
      <c r="H22" s="17" t="s">
        <v>175</v>
      </c>
      <c r="I22" t="s">
        <v>113</v>
      </c>
      <c r="J22" t="s">
        <v>43</v>
      </c>
      <c r="K22" s="8">
        <f t="shared" si="3"/>
        <v>28.35</v>
      </c>
      <c r="L22" s="9">
        <f t="shared" si="1"/>
        <v>0.315</v>
      </c>
      <c r="M22" s="7" t="s">
        <v>123</v>
      </c>
    </row>
    <row r="23" spans="1:13" x14ac:dyDescent="0.3">
      <c r="A23">
        <v>1395</v>
      </c>
      <c r="B23" s="18" t="s">
        <v>40</v>
      </c>
      <c r="C23" s="11">
        <v>265</v>
      </c>
      <c r="D23" s="13">
        <v>224</v>
      </c>
      <c r="E23" s="13">
        <f t="shared" si="2"/>
        <v>41</v>
      </c>
      <c r="F23" s="10">
        <v>44549</v>
      </c>
      <c r="G23" s="10" t="s">
        <v>176</v>
      </c>
      <c r="H23" s="17" t="s">
        <v>177</v>
      </c>
      <c r="I23" t="s">
        <v>114</v>
      </c>
      <c r="J23" t="s">
        <v>43</v>
      </c>
      <c r="K23" s="8">
        <f t="shared" si="3"/>
        <v>33.21</v>
      </c>
      <c r="L23" s="9">
        <f t="shared" si="1"/>
        <v>0.14825892857142858</v>
      </c>
      <c r="M23" s="7" t="s">
        <v>122</v>
      </c>
    </row>
    <row r="24" spans="1:13" x14ac:dyDescent="0.3">
      <c r="A24">
        <v>1396</v>
      </c>
      <c r="B24" s="18" t="s">
        <v>51</v>
      </c>
      <c r="C24" s="22">
        <v>230</v>
      </c>
      <c r="D24" s="23">
        <v>157</v>
      </c>
      <c r="E24" s="23">
        <f t="shared" si="2"/>
        <v>73</v>
      </c>
      <c r="F24" s="24">
        <v>44550</v>
      </c>
      <c r="G24" s="24" t="s">
        <v>178</v>
      </c>
      <c r="H24" s="25" t="s">
        <v>179</v>
      </c>
      <c r="I24" s="18" t="s">
        <v>115</v>
      </c>
      <c r="J24" s="18" t="s">
        <v>45</v>
      </c>
      <c r="K24" s="26">
        <f t="shared" si="3"/>
        <v>59.13</v>
      </c>
      <c r="L24" s="9">
        <f t="shared" si="1"/>
        <v>0.37662420382165607</v>
      </c>
      <c r="M24" s="7" t="s">
        <v>121</v>
      </c>
    </row>
    <row r="25" spans="1:13" x14ac:dyDescent="0.3">
      <c r="B25" s="18" t="s">
        <v>2</v>
      </c>
      <c r="C25" s="22">
        <v>220</v>
      </c>
      <c r="D25" s="23">
        <v>164</v>
      </c>
      <c r="E25" s="23">
        <f t="shared" si="2"/>
        <v>56</v>
      </c>
      <c r="F25" s="24">
        <v>44550</v>
      </c>
      <c r="G25" s="24" t="s">
        <v>180</v>
      </c>
      <c r="H25" s="18" t="s">
        <v>181</v>
      </c>
      <c r="I25" s="18" t="s">
        <v>61</v>
      </c>
      <c r="J25" s="18" t="s">
        <v>18</v>
      </c>
      <c r="K25" s="26">
        <f>E25</f>
        <v>56</v>
      </c>
      <c r="L25" s="9">
        <f t="shared" si="1"/>
        <v>0.34146341463414637</v>
      </c>
    </row>
    <row r="26" spans="1:13" x14ac:dyDescent="0.3">
      <c r="B26" s="18" t="s">
        <v>56</v>
      </c>
      <c r="C26" s="22">
        <v>100</v>
      </c>
      <c r="D26" s="23">
        <v>90</v>
      </c>
      <c r="E26" s="23">
        <f t="shared" si="2"/>
        <v>10</v>
      </c>
      <c r="F26" s="24">
        <v>44550</v>
      </c>
      <c r="G26" s="24" t="s">
        <v>180</v>
      </c>
      <c r="H26" s="18" t="s">
        <v>181</v>
      </c>
      <c r="I26" s="18" t="s">
        <v>61</v>
      </c>
      <c r="J26" s="18" t="s">
        <v>18</v>
      </c>
      <c r="K26" s="26">
        <f>E26</f>
        <v>10</v>
      </c>
      <c r="L26" s="9">
        <f t="shared" si="1"/>
        <v>0.1111111111111111</v>
      </c>
      <c r="M26" s="7" t="s">
        <v>120</v>
      </c>
    </row>
    <row r="27" spans="1:13" x14ac:dyDescent="0.3">
      <c r="A27" t="s">
        <v>195</v>
      </c>
      <c r="B27" s="18" t="s">
        <v>56</v>
      </c>
      <c r="C27" s="22">
        <v>125</v>
      </c>
      <c r="D27" s="23">
        <v>90</v>
      </c>
      <c r="E27" s="23">
        <f t="shared" si="2"/>
        <v>35</v>
      </c>
      <c r="F27" s="24">
        <v>44551</v>
      </c>
      <c r="G27" s="24" t="s">
        <v>182</v>
      </c>
      <c r="H27" s="25" t="s">
        <v>183</v>
      </c>
      <c r="I27" s="18" t="s">
        <v>116</v>
      </c>
      <c r="J27" s="18" t="s">
        <v>43</v>
      </c>
      <c r="K27" s="26">
        <f>E27*0.81</f>
        <v>28.35</v>
      </c>
      <c r="L27" s="9">
        <f t="shared" si="1"/>
        <v>0.315</v>
      </c>
      <c r="M27" s="7" t="s">
        <v>119</v>
      </c>
    </row>
    <row r="28" spans="1:13" x14ac:dyDescent="0.3">
      <c r="B28" s="18" t="s">
        <v>3</v>
      </c>
      <c r="C28" s="22">
        <v>286</v>
      </c>
      <c r="D28" s="23">
        <v>215</v>
      </c>
      <c r="E28" s="23">
        <f t="shared" si="2"/>
        <v>71</v>
      </c>
      <c r="F28" s="24">
        <v>44551</v>
      </c>
      <c r="G28" s="24"/>
      <c r="H28" s="25" t="s">
        <v>117</v>
      </c>
      <c r="I28" s="18" t="s">
        <v>118</v>
      </c>
      <c r="J28" s="18" t="s">
        <v>18</v>
      </c>
      <c r="K28" s="26">
        <f>E28</f>
        <v>71</v>
      </c>
      <c r="L28" s="9">
        <f t="shared" si="1"/>
        <v>0.33023255813953489</v>
      </c>
    </row>
    <row r="29" spans="1:13" x14ac:dyDescent="0.3">
      <c r="A29">
        <v>1418</v>
      </c>
      <c r="B29" s="18" t="s">
        <v>35</v>
      </c>
      <c r="C29" s="22">
        <v>385</v>
      </c>
      <c r="D29" s="23">
        <v>345</v>
      </c>
      <c r="E29" s="23">
        <f>($C29)-($D29)</f>
        <v>40</v>
      </c>
      <c r="F29" s="24">
        <v>44922</v>
      </c>
      <c r="G29" s="24" t="s">
        <v>151</v>
      </c>
      <c r="H29" s="25" t="s">
        <v>152</v>
      </c>
      <c r="I29" s="18" t="s">
        <v>52</v>
      </c>
      <c r="J29" s="18" t="s">
        <v>18</v>
      </c>
      <c r="K29" s="26">
        <f t="shared" ref="K29:K67" si="4">E29*0.81</f>
        <v>32.400000000000006</v>
      </c>
      <c r="L29" s="9">
        <f t="shared" si="1"/>
        <v>9.3913043478260891E-2</v>
      </c>
    </row>
    <row r="30" spans="1:13" x14ac:dyDescent="0.3">
      <c r="B30" s="18" t="s">
        <v>35</v>
      </c>
      <c r="C30" s="22">
        <v>385</v>
      </c>
      <c r="D30" s="23">
        <v>345</v>
      </c>
      <c r="E30" s="23">
        <f>($C30)-($D30)</f>
        <v>40</v>
      </c>
      <c r="F30" s="24">
        <v>44922</v>
      </c>
      <c r="G30" s="24" t="s">
        <v>151</v>
      </c>
      <c r="H30" s="25" t="s">
        <v>152</v>
      </c>
      <c r="I30" s="18" t="s">
        <v>52</v>
      </c>
      <c r="J30" s="18" t="s">
        <v>18</v>
      </c>
      <c r="K30" s="26">
        <f t="shared" si="4"/>
        <v>32.400000000000006</v>
      </c>
      <c r="L30" s="9">
        <f t="shared" si="1"/>
        <v>9.3913043478260891E-2</v>
      </c>
    </row>
    <row r="31" spans="1:13" s="18" customFormat="1" x14ac:dyDescent="0.3">
      <c r="A31" s="18">
        <v>1417</v>
      </c>
      <c r="B31" s="18" t="s">
        <v>107</v>
      </c>
      <c r="C31" s="22">
        <v>520</v>
      </c>
      <c r="D31" s="23">
        <v>460</v>
      </c>
      <c r="E31" s="23">
        <f t="shared" si="2"/>
        <v>60</v>
      </c>
      <c r="F31" s="24">
        <v>44558</v>
      </c>
      <c r="G31" s="24" t="s">
        <v>184</v>
      </c>
      <c r="H31" s="25" t="s">
        <v>185</v>
      </c>
      <c r="I31" s="18" t="s">
        <v>188</v>
      </c>
      <c r="J31" s="18" t="s">
        <v>45</v>
      </c>
      <c r="K31" s="26">
        <f t="shared" si="4"/>
        <v>48.6</v>
      </c>
      <c r="L31" s="27">
        <f t="shared" si="1"/>
        <v>0.10565217391304348</v>
      </c>
      <c r="M31" s="28" t="s">
        <v>189</v>
      </c>
    </row>
    <row r="32" spans="1:13" x14ac:dyDescent="0.3">
      <c r="A32">
        <v>1419</v>
      </c>
      <c r="B32" s="18" t="s">
        <v>29</v>
      </c>
      <c r="C32" s="11">
        <v>550</v>
      </c>
      <c r="D32" s="3">
        <v>488</v>
      </c>
      <c r="E32" s="13">
        <f t="shared" si="2"/>
        <v>62</v>
      </c>
      <c r="F32" s="10">
        <v>44558</v>
      </c>
      <c r="G32" s="10" t="s">
        <v>186</v>
      </c>
      <c r="H32" s="17" t="s">
        <v>139</v>
      </c>
      <c r="I32" s="18" t="s">
        <v>187</v>
      </c>
      <c r="J32" s="18" t="s">
        <v>43</v>
      </c>
      <c r="K32" s="8">
        <f t="shared" si="4"/>
        <v>50.220000000000006</v>
      </c>
      <c r="L32" s="9">
        <f t="shared" si="1"/>
        <v>0.10290983606557379</v>
      </c>
      <c r="M32" s="7" t="s">
        <v>190</v>
      </c>
    </row>
    <row r="33" spans="1:13" x14ac:dyDescent="0.3">
      <c r="B33" s="18" t="s">
        <v>9</v>
      </c>
      <c r="C33" s="11">
        <v>240</v>
      </c>
      <c r="D33" s="3">
        <v>190</v>
      </c>
      <c r="E33" s="13">
        <f t="shared" si="2"/>
        <v>50</v>
      </c>
      <c r="F33" s="10">
        <v>44558</v>
      </c>
      <c r="G33" s="10" t="s">
        <v>186</v>
      </c>
      <c r="H33" s="17" t="s">
        <v>139</v>
      </c>
      <c r="I33" s="18" t="s">
        <v>187</v>
      </c>
      <c r="J33" s="18" t="s">
        <v>43</v>
      </c>
      <c r="K33" s="8">
        <f t="shared" si="4"/>
        <v>40.5</v>
      </c>
      <c r="L33" s="9">
        <f t="shared" si="1"/>
        <v>0.2131578947368421</v>
      </c>
    </row>
    <row r="34" spans="1:13" x14ac:dyDescent="0.3">
      <c r="B34" t="s">
        <v>96</v>
      </c>
      <c r="C34" s="11">
        <v>375</v>
      </c>
      <c r="D34" s="13">
        <v>302</v>
      </c>
      <c r="E34" s="13">
        <f t="shared" si="2"/>
        <v>73</v>
      </c>
      <c r="F34" s="10">
        <v>44558</v>
      </c>
      <c r="G34" s="10" t="s">
        <v>186</v>
      </c>
      <c r="H34" s="17" t="s">
        <v>139</v>
      </c>
      <c r="I34" s="18" t="s">
        <v>187</v>
      </c>
      <c r="J34" s="18" t="s">
        <v>43</v>
      </c>
      <c r="K34" s="8">
        <f t="shared" si="4"/>
        <v>59.13</v>
      </c>
      <c r="L34" s="9">
        <f t="shared" ref="L34:L65" si="5">K34/D34</f>
        <v>0.19579470198675497</v>
      </c>
    </row>
    <row r="35" spans="1:13" x14ac:dyDescent="0.3">
      <c r="A35" t="s">
        <v>194</v>
      </c>
      <c r="B35" s="18" t="s">
        <v>108</v>
      </c>
      <c r="C35" s="11">
        <v>625</v>
      </c>
      <c r="D35" s="13">
        <v>565</v>
      </c>
      <c r="E35" s="13">
        <f t="shared" si="2"/>
        <v>60</v>
      </c>
      <c r="F35" s="10">
        <v>44559</v>
      </c>
      <c r="G35" s="10" t="s">
        <v>191</v>
      </c>
      <c r="H35" s="17" t="s">
        <v>192</v>
      </c>
      <c r="I35" s="18" t="s">
        <v>60</v>
      </c>
      <c r="J35" s="18" t="s">
        <v>43</v>
      </c>
      <c r="K35" s="8">
        <f t="shared" si="4"/>
        <v>48.6</v>
      </c>
      <c r="L35" s="9">
        <f t="shared" si="5"/>
        <v>8.6017699115044255E-2</v>
      </c>
      <c r="M35" s="7" t="s">
        <v>193</v>
      </c>
    </row>
    <row r="36" spans="1:13" x14ac:dyDescent="0.3">
      <c r="C36" s="11">
        <v>0</v>
      </c>
      <c r="D36" s="13">
        <v>0</v>
      </c>
      <c r="E36" s="13">
        <f t="shared" si="2"/>
        <v>0</v>
      </c>
      <c r="F36" s="10"/>
      <c r="G36" s="10"/>
      <c r="H36" s="17"/>
      <c r="K36" s="8">
        <f t="shared" si="4"/>
        <v>0</v>
      </c>
      <c r="L36" s="9" t="e">
        <f t="shared" si="5"/>
        <v>#DIV/0!</v>
      </c>
    </row>
    <row r="37" spans="1:13" x14ac:dyDescent="0.3">
      <c r="C37" s="11">
        <v>0</v>
      </c>
      <c r="D37" s="13">
        <v>0</v>
      </c>
      <c r="E37" s="13">
        <f t="shared" si="2"/>
        <v>0</v>
      </c>
      <c r="F37" s="10"/>
      <c r="G37" s="10"/>
      <c r="H37" s="17"/>
      <c r="K37" s="8">
        <f t="shared" si="4"/>
        <v>0</v>
      </c>
      <c r="L37" s="9" t="e">
        <f t="shared" si="5"/>
        <v>#DIV/0!</v>
      </c>
    </row>
    <row r="38" spans="1:13" x14ac:dyDescent="0.3">
      <c r="C38" s="11">
        <v>0</v>
      </c>
      <c r="D38" s="13">
        <v>0</v>
      </c>
      <c r="E38" s="13">
        <f t="shared" si="2"/>
        <v>0</v>
      </c>
      <c r="F38" s="10"/>
      <c r="G38" s="10"/>
      <c r="H38" s="17"/>
      <c r="K38" s="8">
        <f t="shared" si="4"/>
        <v>0</v>
      </c>
      <c r="L38" s="9" t="e">
        <f t="shared" si="5"/>
        <v>#DIV/0!</v>
      </c>
    </row>
    <row r="39" spans="1:13" x14ac:dyDescent="0.3">
      <c r="C39" s="11">
        <v>0</v>
      </c>
      <c r="D39" s="13">
        <v>0</v>
      </c>
      <c r="E39" s="13">
        <f t="shared" si="2"/>
        <v>0</v>
      </c>
      <c r="F39" s="10"/>
      <c r="G39" s="10"/>
      <c r="H39" s="17"/>
      <c r="K39" s="8">
        <f t="shared" si="4"/>
        <v>0</v>
      </c>
      <c r="L39" s="9" t="e">
        <f t="shared" si="5"/>
        <v>#DIV/0!</v>
      </c>
    </row>
    <row r="40" spans="1:13" x14ac:dyDescent="0.3">
      <c r="C40" s="11">
        <v>0</v>
      </c>
      <c r="D40" s="13">
        <v>0</v>
      </c>
      <c r="E40" s="13">
        <f t="shared" si="2"/>
        <v>0</v>
      </c>
      <c r="F40" s="10"/>
      <c r="G40" s="10"/>
      <c r="H40" s="17"/>
      <c r="K40" s="8">
        <f t="shared" si="4"/>
        <v>0</v>
      </c>
      <c r="L40" s="9" t="e">
        <f t="shared" si="5"/>
        <v>#DIV/0!</v>
      </c>
    </row>
    <row r="41" spans="1:13" x14ac:dyDescent="0.3">
      <c r="C41" s="11">
        <v>0</v>
      </c>
      <c r="D41" s="13">
        <v>0</v>
      </c>
      <c r="E41" s="13">
        <f t="shared" si="2"/>
        <v>0</v>
      </c>
      <c r="F41" s="10"/>
      <c r="G41" s="10"/>
      <c r="H41" s="17"/>
      <c r="K41" s="8">
        <f t="shared" si="4"/>
        <v>0</v>
      </c>
      <c r="L41" s="9" t="e">
        <f t="shared" si="5"/>
        <v>#DIV/0!</v>
      </c>
    </row>
    <row r="42" spans="1:13" x14ac:dyDescent="0.3">
      <c r="C42" s="11">
        <v>0</v>
      </c>
      <c r="D42" s="13">
        <v>0</v>
      </c>
      <c r="E42" s="13">
        <f t="shared" si="2"/>
        <v>0</v>
      </c>
      <c r="F42" s="10"/>
      <c r="G42" s="10"/>
      <c r="H42" s="17"/>
      <c r="K42" s="8">
        <f t="shared" si="4"/>
        <v>0</v>
      </c>
      <c r="L42" s="9" t="e">
        <f t="shared" si="5"/>
        <v>#DIV/0!</v>
      </c>
    </row>
    <row r="43" spans="1:13" x14ac:dyDescent="0.3">
      <c r="C43" s="11">
        <v>0</v>
      </c>
      <c r="D43" s="13">
        <v>0</v>
      </c>
      <c r="E43" s="13">
        <f t="shared" si="2"/>
        <v>0</v>
      </c>
      <c r="F43" s="10"/>
      <c r="G43" s="10"/>
      <c r="H43" s="17"/>
      <c r="K43" s="8">
        <f t="shared" si="4"/>
        <v>0</v>
      </c>
      <c r="L43" s="9" t="e">
        <f t="shared" si="5"/>
        <v>#DIV/0!</v>
      </c>
    </row>
    <row r="44" spans="1:13" x14ac:dyDescent="0.3">
      <c r="C44" s="11">
        <v>0</v>
      </c>
      <c r="D44" s="13">
        <v>0</v>
      </c>
      <c r="E44" s="13">
        <f t="shared" si="2"/>
        <v>0</v>
      </c>
      <c r="F44" s="10"/>
      <c r="G44" s="10"/>
      <c r="H44" s="17"/>
      <c r="K44" s="8">
        <f t="shared" si="4"/>
        <v>0</v>
      </c>
      <c r="L44" s="9" t="e">
        <f t="shared" si="5"/>
        <v>#DIV/0!</v>
      </c>
    </row>
    <row r="45" spans="1:13" x14ac:dyDescent="0.3">
      <c r="C45" s="11">
        <v>0</v>
      </c>
      <c r="D45" s="13">
        <v>0</v>
      </c>
      <c r="E45" s="13">
        <f t="shared" si="2"/>
        <v>0</v>
      </c>
      <c r="F45" s="10"/>
      <c r="G45" s="10"/>
      <c r="H45" s="17"/>
      <c r="K45" s="8">
        <f t="shared" si="4"/>
        <v>0</v>
      </c>
      <c r="L45" s="9" t="e">
        <f t="shared" si="5"/>
        <v>#DIV/0!</v>
      </c>
    </row>
    <row r="46" spans="1:13" x14ac:dyDescent="0.3">
      <c r="C46" s="11">
        <v>0</v>
      </c>
      <c r="D46" s="13">
        <v>0</v>
      </c>
      <c r="E46" s="13">
        <f t="shared" si="2"/>
        <v>0</v>
      </c>
      <c r="F46" s="10"/>
      <c r="G46" s="10"/>
      <c r="H46" s="17"/>
      <c r="K46" s="8">
        <f t="shared" si="4"/>
        <v>0</v>
      </c>
      <c r="L46" s="9" t="e">
        <f t="shared" si="5"/>
        <v>#DIV/0!</v>
      </c>
    </row>
    <row r="47" spans="1:13" x14ac:dyDescent="0.3">
      <c r="C47" s="11">
        <v>0</v>
      </c>
      <c r="D47" s="13">
        <v>0</v>
      </c>
      <c r="E47" s="13">
        <f t="shared" si="2"/>
        <v>0</v>
      </c>
      <c r="F47" s="10"/>
      <c r="G47" s="10"/>
      <c r="H47" s="17"/>
      <c r="K47" s="8">
        <f t="shared" si="4"/>
        <v>0</v>
      </c>
      <c r="L47" s="9" t="e">
        <f t="shared" si="5"/>
        <v>#DIV/0!</v>
      </c>
    </row>
    <row r="48" spans="1:13" x14ac:dyDescent="0.3">
      <c r="C48" s="11">
        <v>0</v>
      </c>
      <c r="D48" s="13">
        <v>0</v>
      </c>
      <c r="E48" s="13">
        <f t="shared" si="2"/>
        <v>0</v>
      </c>
      <c r="F48" s="10"/>
      <c r="G48" s="10"/>
      <c r="H48" s="17"/>
      <c r="K48" s="8">
        <f t="shared" si="4"/>
        <v>0</v>
      </c>
      <c r="L48" s="9" t="e">
        <f t="shared" si="5"/>
        <v>#DIV/0!</v>
      </c>
    </row>
    <row r="49" spans="3:12" x14ac:dyDescent="0.3">
      <c r="C49" s="11">
        <v>0</v>
      </c>
      <c r="D49" s="13">
        <v>0</v>
      </c>
      <c r="E49" s="13">
        <f t="shared" si="2"/>
        <v>0</v>
      </c>
      <c r="F49" s="10"/>
      <c r="G49" s="10"/>
      <c r="H49" s="17"/>
      <c r="K49" s="8">
        <f t="shared" si="4"/>
        <v>0</v>
      </c>
      <c r="L49" s="9" t="e">
        <f t="shared" si="5"/>
        <v>#DIV/0!</v>
      </c>
    </row>
    <row r="50" spans="3:12" x14ac:dyDescent="0.3">
      <c r="C50" s="11">
        <v>0</v>
      </c>
      <c r="D50" s="13">
        <v>0</v>
      </c>
      <c r="E50" s="13">
        <f t="shared" si="2"/>
        <v>0</v>
      </c>
      <c r="F50" s="10"/>
      <c r="G50" s="10"/>
      <c r="H50" s="17"/>
      <c r="K50" s="8">
        <f t="shared" si="4"/>
        <v>0</v>
      </c>
      <c r="L50" s="9" t="e">
        <f t="shared" si="5"/>
        <v>#DIV/0!</v>
      </c>
    </row>
    <row r="51" spans="3:12" x14ac:dyDescent="0.3">
      <c r="C51" s="11">
        <v>0</v>
      </c>
      <c r="D51" s="13">
        <v>0</v>
      </c>
      <c r="E51" s="13">
        <f t="shared" si="2"/>
        <v>0</v>
      </c>
      <c r="F51" s="10"/>
      <c r="G51" s="10"/>
      <c r="H51" s="17"/>
      <c r="K51" s="8">
        <f t="shared" si="4"/>
        <v>0</v>
      </c>
      <c r="L51" s="9" t="e">
        <f t="shared" si="5"/>
        <v>#DIV/0!</v>
      </c>
    </row>
    <row r="52" spans="3:12" x14ac:dyDescent="0.3">
      <c r="C52" s="11">
        <v>0</v>
      </c>
      <c r="D52" s="13">
        <v>0</v>
      </c>
      <c r="E52" s="13">
        <f t="shared" si="2"/>
        <v>0</v>
      </c>
      <c r="F52" s="10"/>
      <c r="G52" s="10"/>
      <c r="H52" s="17"/>
      <c r="K52" s="8">
        <f t="shared" si="4"/>
        <v>0</v>
      </c>
      <c r="L52" s="9" t="e">
        <f t="shared" si="5"/>
        <v>#DIV/0!</v>
      </c>
    </row>
    <row r="53" spans="3:12" x14ac:dyDescent="0.3">
      <c r="C53" s="11">
        <v>0</v>
      </c>
      <c r="D53" s="13">
        <v>0</v>
      </c>
      <c r="E53" s="13">
        <f t="shared" si="2"/>
        <v>0</v>
      </c>
      <c r="F53" s="10"/>
      <c r="G53" s="10"/>
      <c r="H53" s="17"/>
      <c r="K53" s="8">
        <f t="shared" si="4"/>
        <v>0</v>
      </c>
      <c r="L53" s="9" t="e">
        <f t="shared" si="5"/>
        <v>#DIV/0!</v>
      </c>
    </row>
    <row r="54" spans="3:12" x14ac:dyDescent="0.3">
      <c r="C54" s="11">
        <v>0</v>
      </c>
      <c r="D54" s="13">
        <v>0</v>
      </c>
      <c r="E54" s="13">
        <f t="shared" si="2"/>
        <v>0</v>
      </c>
      <c r="F54" s="10"/>
      <c r="G54" s="10"/>
      <c r="H54" s="17"/>
      <c r="K54" s="8">
        <f t="shared" si="4"/>
        <v>0</v>
      </c>
      <c r="L54" s="9" t="e">
        <f t="shared" si="5"/>
        <v>#DIV/0!</v>
      </c>
    </row>
    <row r="55" spans="3:12" x14ac:dyDescent="0.3">
      <c r="C55" s="11">
        <v>0</v>
      </c>
      <c r="D55" s="13">
        <v>0</v>
      </c>
      <c r="E55" s="13">
        <f t="shared" si="2"/>
        <v>0</v>
      </c>
      <c r="F55" s="10"/>
      <c r="G55" s="10"/>
      <c r="H55" s="17"/>
      <c r="K55" s="8">
        <f t="shared" si="4"/>
        <v>0</v>
      </c>
      <c r="L55" s="9" t="e">
        <f t="shared" si="5"/>
        <v>#DIV/0!</v>
      </c>
    </row>
    <row r="56" spans="3:12" x14ac:dyDescent="0.3">
      <c r="C56" s="11">
        <v>0</v>
      </c>
      <c r="D56" s="13">
        <v>0</v>
      </c>
      <c r="E56" s="13">
        <f t="shared" si="2"/>
        <v>0</v>
      </c>
      <c r="F56" s="10"/>
      <c r="G56" s="10"/>
      <c r="H56" s="17"/>
      <c r="K56" s="8">
        <f t="shared" si="4"/>
        <v>0</v>
      </c>
      <c r="L56" s="9" t="e">
        <f t="shared" si="5"/>
        <v>#DIV/0!</v>
      </c>
    </row>
    <row r="57" spans="3:12" x14ac:dyDescent="0.3">
      <c r="C57" s="11">
        <v>0</v>
      </c>
      <c r="D57" s="13">
        <v>0</v>
      </c>
      <c r="E57" s="13">
        <f t="shared" si="2"/>
        <v>0</v>
      </c>
      <c r="F57" s="10"/>
      <c r="G57" s="10"/>
      <c r="H57" s="17"/>
      <c r="K57" s="8">
        <f t="shared" si="4"/>
        <v>0</v>
      </c>
      <c r="L57" s="9" t="e">
        <f t="shared" si="5"/>
        <v>#DIV/0!</v>
      </c>
    </row>
    <row r="58" spans="3:12" x14ac:dyDescent="0.3">
      <c r="C58" s="11">
        <v>0</v>
      </c>
      <c r="D58" s="13">
        <v>0</v>
      </c>
      <c r="E58" s="13">
        <f t="shared" si="2"/>
        <v>0</v>
      </c>
      <c r="F58" s="10"/>
      <c r="G58" s="10"/>
      <c r="H58" s="17"/>
      <c r="K58" s="8">
        <f t="shared" si="4"/>
        <v>0</v>
      </c>
      <c r="L58" s="9" t="e">
        <f t="shared" si="5"/>
        <v>#DIV/0!</v>
      </c>
    </row>
    <row r="59" spans="3:12" x14ac:dyDescent="0.3">
      <c r="C59" s="11">
        <v>0</v>
      </c>
      <c r="D59" s="13">
        <v>0</v>
      </c>
      <c r="E59" s="13">
        <f t="shared" si="2"/>
        <v>0</v>
      </c>
      <c r="F59" s="10"/>
      <c r="G59" s="10"/>
      <c r="H59" s="17"/>
      <c r="K59" s="8">
        <f t="shared" si="4"/>
        <v>0</v>
      </c>
      <c r="L59" s="9" t="e">
        <f t="shared" si="5"/>
        <v>#DIV/0!</v>
      </c>
    </row>
    <row r="60" spans="3:12" x14ac:dyDescent="0.3">
      <c r="C60" s="11">
        <v>0</v>
      </c>
      <c r="D60" s="13">
        <v>0</v>
      </c>
      <c r="E60" s="13">
        <f t="shared" si="2"/>
        <v>0</v>
      </c>
      <c r="F60" s="10"/>
      <c r="G60" s="10"/>
      <c r="H60" s="17"/>
      <c r="K60" s="8">
        <f t="shared" si="4"/>
        <v>0</v>
      </c>
      <c r="L60" s="9" t="e">
        <f t="shared" si="5"/>
        <v>#DIV/0!</v>
      </c>
    </row>
    <row r="61" spans="3:12" x14ac:dyDescent="0.3">
      <c r="C61" s="11">
        <v>0</v>
      </c>
      <c r="D61" s="13">
        <v>0</v>
      </c>
      <c r="E61" s="13">
        <f t="shared" si="2"/>
        <v>0</v>
      </c>
      <c r="F61" s="10"/>
      <c r="G61" s="10"/>
      <c r="H61" s="17"/>
      <c r="K61" s="8">
        <f t="shared" si="4"/>
        <v>0</v>
      </c>
      <c r="L61" s="9" t="e">
        <f t="shared" si="5"/>
        <v>#DIV/0!</v>
      </c>
    </row>
    <row r="62" spans="3:12" x14ac:dyDescent="0.3">
      <c r="C62" s="11">
        <v>0</v>
      </c>
      <c r="D62" s="13">
        <v>0</v>
      </c>
      <c r="E62" s="13">
        <f t="shared" si="2"/>
        <v>0</v>
      </c>
      <c r="F62" s="10"/>
      <c r="G62" s="10"/>
      <c r="H62" s="17"/>
      <c r="K62" s="8">
        <f t="shared" si="4"/>
        <v>0</v>
      </c>
      <c r="L62" s="9" t="e">
        <f t="shared" si="5"/>
        <v>#DIV/0!</v>
      </c>
    </row>
    <row r="63" spans="3:12" x14ac:dyDescent="0.3">
      <c r="C63" s="11">
        <v>0</v>
      </c>
      <c r="D63" s="13">
        <v>0</v>
      </c>
      <c r="E63" s="13">
        <f t="shared" si="2"/>
        <v>0</v>
      </c>
      <c r="F63" s="10"/>
      <c r="G63" s="10"/>
      <c r="H63" s="17"/>
      <c r="K63" s="8">
        <f t="shared" si="4"/>
        <v>0</v>
      </c>
      <c r="L63" s="9" t="e">
        <f t="shared" si="5"/>
        <v>#DIV/0!</v>
      </c>
    </row>
    <row r="64" spans="3:12" x14ac:dyDescent="0.3">
      <c r="C64" s="11">
        <v>0</v>
      </c>
      <c r="D64" s="13">
        <v>0</v>
      </c>
      <c r="E64" s="13">
        <f t="shared" si="2"/>
        <v>0</v>
      </c>
      <c r="F64" s="10"/>
      <c r="G64" s="10"/>
      <c r="H64" s="17"/>
      <c r="K64" s="8">
        <f t="shared" si="4"/>
        <v>0</v>
      </c>
      <c r="L64" s="9" t="e">
        <f t="shared" si="5"/>
        <v>#DIV/0!</v>
      </c>
    </row>
    <row r="65" spans="3:12" x14ac:dyDescent="0.3">
      <c r="C65" s="11">
        <v>0</v>
      </c>
      <c r="D65" s="13">
        <v>0</v>
      </c>
      <c r="E65" s="13">
        <f t="shared" si="2"/>
        <v>0</v>
      </c>
      <c r="F65" s="10"/>
      <c r="G65" s="10"/>
      <c r="H65" s="17"/>
      <c r="K65" s="8">
        <f t="shared" si="4"/>
        <v>0</v>
      </c>
      <c r="L65" s="9" t="e">
        <f t="shared" si="5"/>
        <v>#DIV/0!</v>
      </c>
    </row>
    <row r="66" spans="3:12" x14ac:dyDescent="0.3">
      <c r="C66" s="11">
        <v>0</v>
      </c>
      <c r="D66" s="13">
        <v>0</v>
      </c>
      <c r="E66" s="13">
        <f t="shared" si="2"/>
        <v>0</v>
      </c>
      <c r="F66" s="10"/>
      <c r="G66" s="10"/>
      <c r="H66" s="17"/>
      <c r="K66" s="8">
        <f t="shared" si="4"/>
        <v>0</v>
      </c>
      <c r="L66" s="9" t="e">
        <f>K66/D66</f>
        <v>#DIV/0!</v>
      </c>
    </row>
    <row r="67" spans="3:12" x14ac:dyDescent="0.3">
      <c r="C67" s="11">
        <v>0</v>
      </c>
      <c r="D67" s="13">
        <v>0</v>
      </c>
      <c r="E67" s="13">
        <f t="shared" si="2"/>
        <v>0</v>
      </c>
      <c r="F67" s="10"/>
      <c r="G67" s="10"/>
      <c r="H67" s="17"/>
      <c r="K67" s="8">
        <f t="shared" si="4"/>
        <v>0</v>
      </c>
      <c r="L67" s="9" t="e">
        <f>K67/D67</f>
        <v>#DIV/0!</v>
      </c>
    </row>
    <row r="68" spans="3:12" x14ac:dyDescent="0.3">
      <c r="C68" s="11">
        <v>0</v>
      </c>
      <c r="D68" s="13">
        <v>0</v>
      </c>
      <c r="E68" s="13">
        <f t="shared" ref="E68:E131" si="6">($C68)-($D68)</f>
        <v>0</v>
      </c>
      <c r="F68" s="10"/>
      <c r="G68" s="10"/>
      <c r="H68" s="17"/>
      <c r="K68" s="8">
        <f t="shared" ref="K68:K131" si="7">E68*0.81</f>
        <v>0</v>
      </c>
      <c r="L68" s="9" t="e">
        <f t="shared" ref="L68:L131" si="8">K68/D68</f>
        <v>#DIV/0!</v>
      </c>
    </row>
    <row r="69" spans="3:12" x14ac:dyDescent="0.3">
      <c r="C69" s="11">
        <v>0</v>
      </c>
      <c r="D69" s="13">
        <v>0</v>
      </c>
      <c r="E69" s="13">
        <f t="shared" si="6"/>
        <v>0</v>
      </c>
      <c r="F69" s="10"/>
      <c r="G69" s="10"/>
      <c r="H69" s="17"/>
      <c r="K69" s="8">
        <f t="shared" si="7"/>
        <v>0</v>
      </c>
      <c r="L69" s="9" t="e">
        <f t="shared" si="8"/>
        <v>#DIV/0!</v>
      </c>
    </row>
    <row r="70" spans="3:12" x14ac:dyDescent="0.3">
      <c r="C70" s="11">
        <v>0</v>
      </c>
      <c r="D70" s="13">
        <v>0</v>
      </c>
      <c r="E70" s="13">
        <f t="shared" si="6"/>
        <v>0</v>
      </c>
      <c r="F70" s="10"/>
      <c r="G70" s="10"/>
      <c r="H70" s="17"/>
      <c r="K70" s="8">
        <f t="shared" si="7"/>
        <v>0</v>
      </c>
      <c r="L70" s="9" t="e">
        <f t="shared" si="8"/>
        <v>#DIV/0!</v>
      </c>
    </row>
    <row r="71" spans="3:12" x14ac:dyDescent="0.3">
      <c r="C71" s="11">
        <v>0</v>
      </c>
      <c r="D71" s="13">
        <v>0</v>
      </c>
      <c r="E71" s="13">
        <f t="shared" si="6"/>
        <v>0</v>
      </c>
      <c r="F71" s="10"/>
      <c r="G71" s="10"/>
      <c r="H71" s="17"/>
      <c r="K71" s="8">
        <f t="shared" si="7"/>
        <v>0</v>
      </c>
      <c r="L71" s="9" t="e">
        <f t="shared" si="8"/>
        <v>#DIV/0!</v>
      </c>
    </row>
    <row r="72" spans="3:12" x14ac:dyDescent="0.3">
      <c r="C72" s="11">
        <v>0</v>
      </c>
      <c r="D72" s="13">
        <v>0</v>
      </c>
      <c r="E72" s="13">
        <f t="shared" si="6"/>
        <v>0</v>
      </c>
      <c r="F72" s="10"/>
      <c r="G72" s="10"/>
      <c r="H72" s="17"/>
      <c r="K72" s="8">
        <f t="shared" si="7"/>
        <v>0</v>
      </c>
      <c r="L72" s="9" t="e">
        <f t="shared" si="8"/>
        <v>#DIV/0!</v>
      </c>
    </row>
    <row r="73" spans="3:12" x14ac:dyDescent="0.3">
      <c r="C73" s="11">
        <v>0</v>
      </c>
      <c r="D73" s="13">
        <v>0</v>
      </c>
      <c r="E73" s="13">
        <f t="shared" si="6"/>
        <v>0</v>
      </c>
      <c r="F73" s="10"/>
      <c r="G73" s="10"/>
      <c r="H73" s="17"/>
      <c r="K73" s="8">
        <f t="shared" si="7"/>
        <v>0</v>
      </c>
      <c r="L73" s="9" t="e">
        <f t="shared" si="8"/>
        <v>#DIV/0!</v>
      </c>
    </row>
    <row r="74" spans="3:12" x14ac:dyDescent="0.3">
      <c r="C74" s="11">
        <v>0</v>
      </c>
      <c r="D74" s="13">
        <v>0</v>
      </c>
      <c r="E74" s="13">
        <f t="shared" si="6"/>
        <v>0</v>
      </c>
      <c r="F74" s="10"/>
      <c r="G74" s="10"/>
      <c r="H74" s="17"/>
      <c r="K74" s="8">
        <f t="shared" si="7"/>
        <v>0</v>
      </c>
      <c r="L74" s="9" t="e">
        <f t="shared" si="8"/>
        <v>#DIV/0!</v>
      </c>
    </row>
    <row r="75" spans="3:12" x14ac:dyDescent="0.3">
      <c r="C75" s="11">
        <v>0</v>
      </c>
      <c r="D75" s="13">
        <v>0</v>
      </c>
      <c r="E75" s="13">
        <f t="shared" si="6"/>
        <v>0</v>
      </c>
      <c r="F75" s="10"/>
      <c r="G75" s="10"/>
      <c r="H75" s="17"/>
      <c r="K75" s="8">
        <f t="shared" si="7"/>
        <v>0</v>
      </c>
      <c r="L75" s="9" t="e">
        <f t="shared" si="8"/>
        <v>#DIV/0!</v>
      </c>
    </row>
    <row r="76" spans="3:12" x14ac:dyDescent="0.3">
      <c r="C76" s="11">
        <v>0</v>
      </c>
      <c r="D76" s="13">
        <v>0</v>
      </c>
      <c r="E76" s="13">
        <f t="shared" si="6"/>
        <v>0</v>
      </c>
      <c r="F76" s="10"/>
      <c r="G76" s="10"/>
      <c r="H76" s="17"/>
      <c r="K76" s="8">
        <f t="shared" si="7"/>
        <v>0</v>
      </c>
      <c r="L76" s="9" t="e">
        <f t="shared" si="8"/>
        <v>#DIV/0!</v>
      </c>
    </row>
    <row r="77" spans="3:12" x14ac:dyDescent="0.3">
      <c r="C77" s="11">
        <v>0</v>
      </c>
      <c r="D77" s="13">
        <v>0</v>
      </c>
      <c r="E77" s="13">
        <f t="shared" si="6"/>
        <v>0</v>
      </c>
      <c r="F77" s="10"/>
      <c r="G77" s="10"/>
      <c r="H77" s="17"/>
      <c r="K77" s="8">
        <f t="shared" si="7"/>
        <v>0</v>
      </c>
      <c r="L77" s="9" t="e">
        <f t="shared" si="8"/>
        <v>#DIV/0!</v>
      </c>
    </row>
    <row r="78" spans="3:12" x14ac:dyDescent="0.3">
      <c r="C78" s="11">
        <v>0</v>
      </c>
      <c r="D78" s="13">
        <v>0</v>
      </c>
      <c r="E78" s="13">
        <f t="shared" si="6"/>
        <v>0</v>
      </c>
      <c r="F78" s="10"/>
      <c r="G78" s="10"/>
      <c r="H78" s="17"/>
      <c r="K78" s="8">
        <f t="shared" si="7"/>
        <v>0</v>
      </c>
      <c r="L78" s="9" t="e">
        <f t="shared" si="8"/>
        <v>#DIV/0!</v>
      </c>
    </row>
    <row r="79" spans="3:12" x14ac:dyDescent="0.3">
      <c r="C79" s="11">
        <v>0</v>
      </c>
      <c r="D79" s="13">
        <v>0</v>
      </c>
      <c r="E79" s="13">
        <f t="shared" si="6"/>
        <v>0</v>
      </c>
      <c r="F79" s="10"/>
      <c r="G79" s="10"/>
      <c r="H79" s="17"/>
      <c r="K79" s="8">
        <f t="shared" si="7"/>
        <v>0</v>
      </c>
      <c r="L79" s="9" t="e">
        <f t="shared" si="8"/>
        <v>#DIV/0!</v>
      </c>
    </row>
    <row r="80" spans="3:12" x14ac:dyDescent="0.3">
      <c r="C80" s="11">
        <v>0</v>
      </c>
      <c r="D80" s="13">
        <v>0</v>
      </c>
      <c r="E80" s="13">
        <f t="shared" si="6"/>
        <v>0</v>
      </c>
      <c r="F80" s="10"/>
      <c r="G80" s="10"/>
      <c r="H80" s="17"/>
      <c r="K80" s="8">
        <f t="shared" si="7"/>
        <v>0</v>
      </c>
      <c r="L80" s="9" t="e">
        <f t="shared" si="8"/>
        <v>#DIV/0!</v>
      </c>
    </row>
    <row r="81" spans="3:12" x14ac:dyDescent="0.3">
      <c r="C81" s="11">
        <v>0</v>
      </c>
      <c r="D81" s="13">
        <v>0</v>
      </c>
      <c r="E81" s="13">
        <f t="shared" si="6"/>
        <v>0</v>
      </c>
      <c r="F81" s="10"/>
      <c r="G81" s="10"/>
      <c r="H81" s="17"/>
      <c r="K81" s="8">
        <f t="shared" si="7"/>
        <v>0</v>
      </c>
      <c r="L81" s="9" t="e">
        <f t="shared" si="8"/>
        <v>#DIV/0!</v>
      </c>
    </row>
    <row r="82" spans="3:12" x14ac:dyDescent="0.3">
      <c r="C82" s="11">
        <v>0</v>
      </c>
      <c r="D82" s="13">
        <v>0</v>
      </c>
      <c r="E82" s="13">
        <f t="shared" si="6"/>
        <v>0</v>
      </c>
      <c r="F82" s="10"/>
      <c r="G82" s="10"/>
      <c r="H82" s="17"/>
      <c r="K82" s="8">
        <f t="shared" si="7"/>
        <v>0</v>
      </c>
      <c r="L82" s="9" t="e">
        <f t="shared" si="8"/>
        <v>#DIV/0!</v>
      </c>
    </row>
    <row r="83" spans="3:12" x14ac:dyDescent="0.3">
      <c r="C83" s="11">
        <v>0</v>
      </c>
      <c r="D83" s="13">
        <v>0</v>
      </c>
      <c r="E83" s="13">
        <f t="shared" si="6"/>
        <v>0</v>
      </c>
      <c r="F83" s="10"/>
      <c r="G83" s="10"/>
      <c r="H83" s="17"/>
      <c r="K83" s="8">
        <f t="shared" si="7"/>
        <v>0</v>
      </c>
      <c r="L83" s="9" t="e">
        <f t="shared" si="8"/>
        <v>#DIV/0!</v>
      </c>
    </row>
    <row r="84" spans="3:12" x14ac:dyDescent="0.3">
      <c r="C84" s="11">
        <v>0</v>
      </c>
      <c r="D84" s="13">
        <v>0</v>
      </c>
      <c r="E84" s="13">
        <f t="shared" si="6"/>
        <v>0</v>
      </c>
      <c r="F84" s="10"/>
      <c r="G84" s="10"/>
      <c r="H84" s="17"/>
      <c r="K84" s="8">
        <f t="shared" si="7"/>
        <v>0</v>
      </c>
      <c r="L84" s="9" t="e">
        <f t="shared" si="8"/>
        <v>#DIV/0!</v>
      </c>
    </row>
    <row r="85" spans="3:12" x14ac:dyDescent="0.3">
      <c r="C85" s="11">
        <v>0</v>
      </c>
      <c r="D85" s="13">
        <v>0</v>
      </c>
      <c r="E85" s="13">
        <f t="shared" si="6"/>
        <v>0</v>
      </c>
      <c r="F85" s="10"/>
      <c r="G85" s="10"/>
      <c r="H85" s="17"/>
      <c r="K85" s="8">
        <f t="shared" si="7"/>
        <v>0</v>
      </c>
      <c r="L85" s="9" t="e">
        <f t="shared" si="8"/>
        <v>#DIV/0!</v>
      </c>
    </row>
    <row r="86" spans="3:12" x14ac:dyDescent="0.3">
      <c r="C86" s="11">
        <v>0</v>
      </c>
      <c r="D86" s="13">
        <v>0</v>
      </c>
      <c r="E86" s="13">
        <f t="shared" si="6"/>
        <v>0</v>
      </c>
      <c r="F86" s="10"/>
      <c r="G86" s="10"/>
      <c r="H86" s="17"/>
      <c r="K86" s="8">
        <f t="shared" si="7"/>
        <v>0</v>
      </c>
      <c r="L86" s="9" t="e">
        <f t="shared" si="8"/>
        <v>#DIV/0!</v>
      </c>
    </row>
    <row r="87" spans="3:12" x14ac:dyDescent="0.3">
      <c r="C87" s="11">
        <v>0</v>
      </c>
      <c r="D87" s="13">
        <v>0</v>
      </c>
      <c r="E87" s="13">
        <f t="shared" si="6"/>
        <v>0</v>
      </c>
      <c r="F87" s="10"/>
      <c r="G87" s="10"/>
      <c r="H87" s="17"/>
      <c r="K87" s="8">
        <f t="shared" si="7"/>
        <v>0</v>
      </c>
      <c r="L87" s="9" t="e">
        <f t="shared" si="8"/>
        <v>#DIV/0!</v>
      </c>
    </row>
    <row r="88" spans="3:12" x14ac:dyDescent="0.3">
      <c r="C88" s="11">
        <v>0</v>
      </c>
      <c r="D88" s="13">
        <v>0</v>
      </c>
      <c r="E88" s="13">
        <f t="shared" si="6"/>
        <v>0</v>
      </c>
      <c r="F88" s="10"/>
      <c r="G88" s="10"/>
      <c r="H88" s="17"/>
      <c r="K88" s="8">
        <f t="shared" si="7"/>
        <v>0</v>
      </c>
      <c r="L88" s="9" t="e">
        <f t="shared" si="8"/>
        <v>#DIV/0!</v>
      </c>
    </row>
    <row r="89" spans="3:12" x14ac:dyDescent="0.3">
      <c r="C89" s="11">
        <v>0</v>
      </c>
      <c r="D89" s="13">
        <v>0</v>
      </c>
      <c r="E89" s="13">
        <f t="shared" si="6"/>
        <v>0</v>
      </c>
      <c r="F89" s="10"/>
      <c r="G89" s="10"/>
      <c r="H89" s="17"/>
      <c r="K89" s="8">
        <f t="shared" si="7"/>
        <v>0</v>
      </c>
      <c r="L89" s="9" t="e">
        <f t="shared" si="8"/>
        <v>#DIV/0!</v>
      </c>
    </row>
    <row r="90" spans="3:12" x14ac:dyDescent="0.3">
      <c r="C90" s="11">
        <v>0</v>
      </c>
      <c r="D90" s="13">
        <v>0</v>
      </c>
      <c r="E90" s="13">
        <f t="shared" si="6"/>
        <v>0</v>
      </c>
      <c r="F90" s="10"/>
      <c r="G90" s="10"/>
      <c r="H90" s="17"/>
      <c r="K90" s="8">
        <f t="shared" si="7"/>
        <v>0</v>
      </c>
      <c r="L90" s="9" t="e">
        <f t="shared" si="8"/>
        <v>#DIV/0!</v>
      </c>
    </row>
    <row r="91" spans="3:12" x14ac:dyDescent="0.3">
      <c r="C91" s="11">
        <v>0</v>
      </c>
      <c r="D91" s="13">
        <v>0</v>
      </c>
      <c r="E91" s="13">
        <f t="shared" si="6"/>
        <v>0</v>
      </c>
      <c r="F91" s="10"/>
      <c r="G91" s="10"/>
      <c r="H91" s="17"/>
      <c r="K91" s="8">
        <f t="shared" si="7"/>
        <v>0</v>
      </c>
      <c r="L91" s="9" t="e">
        <f t="shared" si="8"/>
        <v>#DIV/0!</v>
      </c>
    </row>
    <row r="92" spans="3:12" x14ac:dyDescent="0.3">
      <c r="C92" s="11">
        <v>0</v>
      </c>
      <c r="D92" s="13">
        <v>0</v>
      </c>
      <c r="E92" s="13">
        <f t="shared" si="6"/>
        <v>0</v>
      </c>
      <c r="F92" s="10"/>
      <c r="G92" s="10"/>
      <c r="H92" s="17"/>
      <c r="K92" s="8">
        <f t="shared" si="7"/>
        <v>0</v>
      </c>
      <c r="L92" s="9" t="e">
        <f t="shared" si="8"/>
        <v>#DIV/0!</v>
      </c>
    </row>
    <row r="93" spans="3:12" x14ac:dyDescent="0.3">
      <c r="C93" s="11">
        <v>0</v>
      </c>
      <c r="D93" s="13">
        <v>0</v>
      </c>
      <c r="E93" s="13">
        <f t="shared" si="6"/>
        <v>0</v>
      </c>
      <c r="F93" s="10"/>
      <c r="G93" s="10"/>
      <c r="H93" s="17"/>
      <c r="K93" s="8">
        <f t="shared" si="7"/>
        <v>0</v>
      </c>
      <c r="L93" s="9" t="e">
        <f t="shared" si="8"/>
        <v>#DIV/0!</v>
      </c>
    </row>
    <row r="94" spans="3:12" x14ac:dyDescent="0.3">
      <c r="C94" s="11">
        <v>0</v>
      </c>
      <c r="D94" s="13">
        <v>0</v>
      </c>
      <c r="E94" s="13">
        <f t="shared" si="6"/>
        <v>0</v>
      </c>
      <c r="F94" s="10"/>
      <c r="G94" s="10"/>
      <c r="H94" s="17"/>
      <c r="K94" s="8">
        <f t="shared" si="7"/>
        <v>0</v>
      </c>
      <c r="L94" s="9" t="e">
        <f t="shared" si="8"/>
        <v>#DIV/0!</v>
      </c>
    </row>
    <row r="95" spans="3:12" x14ac:dyDescent="0.3">
      <c r="C95" s="11">
        <v>0</v>
      </c>
      <c r="D95" s="13">
        <v>0</v>
      </c>
      <c r="E95" s="13">
        <f t="shared" si="6"/>
        <v>0</v>
      </c>
      <c r="F95" s="10"/>
      <c r="G95" s="10"/>
      <c r="H95" s="17"/>
      <c r="K95" s="8">
        <f t="shared" si="7"/>
        <v>0</v>
      </c>
      <c r="L95" s="9" t="e">
        <f t="shared" si="8"/>
        <v>#DIV/0!</v>
      </c>
    </row>
    <row r="96" spans="3:12" x14ac:dyDescent="0.3">
      <c r="C96" s="11">
        <v>0</v>
      </c>
      <c r="D96" s="13">
        <v>0</v>
      </c>
      <c r="E96" s="13">
        <f t="shared" si="6"/>
        <v>0</v>
      </c>
      <c r="F96" s="10"/>
      <c r="G96" s="10"/>
      <c r="H96" s="17"/>
      <c r="K96" s="8">
        <f t="shared" si="7"/>
        <v>0</v>
      </c>
      <c r="L96" s="9" t="e">
        <f t="shared" si="8"/>
        <v>#DIV/0!</v>
      </c>
    </row>
    <row r="97" spans="3:12" x14ac:dyDescent="0.3">
      <c r="C97" s="11">
        <v>0</v>
      </c>
      <c r="D97" s="13">
        <v>0</v>
      </c>
      <c r="E97" s="13">
        <f t="shared" si="6"/>
        <v>0</v>
      </c>
      <c r="F97" s="10"/>
      <c r="G97" s="10"/>
      <c r="H97" s="17"/>
      <c r="K97" s="8">
        <f t="shared" si="7"/>
        <v>0</v>
      </c>
      <c r="L97" s="9" t="e">
        <f t="shared" si="8"/>
        <v>#DIV/0!</v>
      </c>
    </row>
    <row r="98" spans="3:12" x14ac:dyDescent="0.3">
      <c r="C98" s="11">
        <v>0</v>
      </c>
      <c r="D98" s="13">
        <v>0</v>
      </c>
      <c r="E98" s="13">
        <f t="shared" si="6"/>
        <v>0</v>
      </c>
      <c r="F98" s="10"/>
      <c r="G98" s="10"/>
      <c r="H98" s="17"/>
      <c r="K98" s="8">
        <f t="shared" si="7"/>
        <v>0</v>
      </c>
      <c r="L98" s="9" t="e">
        <f t="shared" si="8"/>
        <v>#DIV/0!</v>
      </c>
    </row>
    <row r="99" spans="3:12" x14ac:dyDescent="0.3">
      <c r="C99" s="11">
        <v>0</v>
      </c>
      <c r="D99" s="13">
        <v>0</v>
      </c>
      <c r="E99" s="13">
        <f t="shared" si="6"/>
        <v>0</v>
      </c>
      <c r="F99" s="10"/>
      <c r="G99" s="10"/>
      <c r="H99" s="17"/>
      <c r="K99" s="8">
        <f t="shared" si="7"/>
        <v>0</v>
      </c>
      <c r="L99" s="9" t="e">
        <f t="shared" si="8"/>
        <v>#DIV/0!</v>
      </c>
    </row>
    <row r="100" spans="3:12" x14ac:dyDescent="0.3">
      <c r="C100" s="11">
        <v>0</v>
      </c>
      <c r="D100" s="13">
        <v>0</v>
      </c>
      <c r="E100" s="13">
        <f t="shared" si="6"/>
        <v>0</v>
      </c>
      <c r="F100" s="10"/>
      <c r="G100" s="10"/>
      <c r="H100" s="17"/>
      <c r="K100" s="8">
        <f t="shared" si="7"/>
        <v>0</v>
      </c>
      <c r="L100" s="9" t="e">
        <f t="shared" si="8"/>
        <v>#DIV/0!</v>
      </c>
    </row>
    <row r="101" spans="3:12" x14ac:dyDescent="0.3">
      <c r="C101" s="11">
        <v>0</v>
      </c>
      <c r="D101" s="13">
        <v>0</v>
      </c>
      <c r="E101" s="13">
        <f t="shared" si="6"/>
        <v>0</v>
      </c>
      <c r="F101" s="10"/>
      <c r="G101" s="10"/>
      <c r="H101" s="17"/>
      <c r="K101" s="8">
        <f t="shared" si="7"/>
        <v>0</v>
      </c>
      <c r="L101" s="9" t="e">
        <f t="shared" si="8"/>
        <v>#DIV/0!</v>
      </c>
    </row>
    <row r="102" spans="3:12" x14ac:dyDescent="0.3">
      <c r="C102" s="11">
        <v>0</v>
      </c>
      <c r="D102" s="13">
        <v>0</v>
      </c>
      <c r="E102" s="13">
        <f t="shared" si="6"/>
        <v>0</v>
      </c>
      <c r="F102" s="10"/>
      <c r="G102" s="10"/>
      <c r="H102" s="17"/>
      <c r="K102" s="8">
        <f t="shared" si="7"/>
        <v>0</v>
      </c>
      <c r="L102" s="9" t="e">
        <f t="shared" si="8"/>
        <v>#DIV/0!</v>
      </c>
    </row>
    <row r="103" spans="3:12" x14ac:dyDescent="0.3">
      <c r="C103" s="11">
        <v>0</v>
      </c>
      <c r="D103" s="13">
        <v>0</v>
      </c>
      <c r="E103" s="13">
        <f t="shared" si="6"/>
        <v>0</v>
      </c>
      <c r="F103" s="10"/>
      <c r="G103" s="10"/>
      <c r="H103" s="17"/>
      <c r="K103" s="8">
        <f t="shared" si="7"/>
        <v>0</v>
      </c>
      <c r="L103" s="9" t="e">
        <f t="shared" si="8"/>
        <v>#DIV/0!</v>
      </c>
    </row>
    <row r="104" spans="3:12" x14ac:dyDescent="0.3">
      <c r="C104" s="11">
        <v>0</v>
      </c>
      <c r="D104" s="13">
        <v>0</v>
      </c>
      <c r="E104" s="13">
        <f t="shared" si="6"/>
        <v>0</v>
      </c>
      <c r="F104" s="10"/>
      <c r="G104" s="10"/>
      <c r="H104" s="17"/>
      <c r="K104" s="8">
        <f t="shared" si="7"/>
        <v>0</v>
      </c>
      <c r="L104" s="9" t="e">
        <f t="shared" si="8"/>
        <v>#DIV/0!</v>
      </c>
    </row>
    <row r="105" spans="3:12" x14ac:dyDescent="0.3">
      <c r="C105" s="11">
        <v>0</v>
      </c>
      <c r="D105" s="13">
        <v>0</v>
      </c>
      <c r="E105" s="13">
        <f t="shared" si="6"/>
        <v>0</v>
      </c>
      <c r="F105" s="10"/>
      <c r="G105" s="10"/>
      <c r="H105" s="17"/>
      <c r="K105" s="8">
        <f t="shared" si="7"/>
        <v>0</v>
      </c>
      <c r="L105" s="9" t="e">
        <f t="shared" si="8"/>
        <v>#DIV/0!</v>
      </c>
    </row>
    <row r="106" spans="3:12" x14ac:dyDescent="0.3">
      <c r="C106" s="11">
        <v>0</v>
      </c>
      <c r="D106" s="13">
        <v>0</v>
      </c>
      <c r="E106" s="13">
        <f t="shared" si="6"/>
        <v>0</v>
      </c>
      <c r="F106" s="10"/>
      <c r="G106" s="10"/>
      <c r="H106" s="17"/>
      <c r="K106" s="8">
        <f t="shared" si="7"/>
        <v>0</v>
      </c>
      <c r="L106" s="9" t="e">
        <f t="shared" si="8"/>
        <v>#DIV/0!</v>
      </c>
    </row>
    <row r="107" spans="3:12" x14ac:dyDescent="0.3">
      <c r="C107" s="11">
        <v>0</v>
      </c>
      <c r="D107" s="13">
        <v>0</v>
      </c>
      <c r="E107" s="13">
        <f t="shared" si="6"/>
        <v>0</v>
      </c>
      <c r="F107" s="10"/>
      <c r="G107" s="10"/>
      <c r="H107" s="17"/>
      <c r="K107" s="8">
        <f t="shared" si="7"/>
        <v>0</v>
      </c>
      <c r="L107" s="9" t="e">
        <f t="shared" si="8"/>
        <v>#DIV/0!</v>
      </c>
    </row>
    <row r="108" spans="3:12" x14ac:dyDescent="0.3">
      <c r="C108" s="11">
        <v>0</v>
      </c>
      <c r="D108" s="13">
        <v>0</v>
      </c>
      <c r="E108" s="13">
        <f t="shared" si="6"/>
        <v>0</v>
      </c>
      <c r="F108" s="10"/>
      <c r="G108" s="10"/>
      <c r="H108" s="17"/>
      <c r="K108" s="8">
        <f t="shared" si="7"/>
        <v>0</v>
      </c>
      <c r="L108" s="9" t="e">
        <f t="shared" si="8"/>
        <v>#DIV/0!</v>
      </c>
    </row>
    <row r="109" spans="3:12" x14ac:dyDescent="0.3">
      <c r="C109" s="11">
        <v>0</v>
      </c>
      <c r="D109" s="13">
        <v>0</v>
      </c>
      <c r="E109" s="13">
        <f t="shared" si="6"/>
        <v>0</v>
      </c>
      <c r="F109" s="10"/>
      <c r="G109" s="10"/>
      <c r="H109" s="17"/>
      <c r="K109" s="8">
        <f t="shared" si="7"/>
        <v>0</v>
      </c>
      <c r="L109" s="9" t="e">
        <f t="shared" si="8"/>
        <v>#DIV/0!</v>
      </c>
    </row>
    <row r="110" spans="3:12" x14ac:dyDescent="0.3">
      <c r="C110" s="11">
        <v>0</v>
      </c>
      <c r="D110" s="13">
        <v>0</v>
      </c>
      <c r="E110" s="13">
        <f t="shared" si="6"/>
        <v>0</v>
      </c>
      <c r="F110" s="10"/>
      <c r="G110" s="10"/>
      <c r="H110" s="17"/>
      <c r="K110" s="8">
        <f t="shared" si="7"/>
        <v>0</v>
      </c>
      <c r="L110" s="9" t="e">
        <f t="shared" si="8"/>
        <v>#DIV/0!</v>
      </c>
    </row>
    <row r="111" spans="3:12" x14ac:dyDescent="0.3">
      <c r="C111" s="11">
        <v>0</v>
      </c>
      <c r="D111" s="13">
        <v>0</v>
      </c>
      <c r="E111" s="13">
        <f t="shared" si="6"/>
        <v>0</v>
      </c>
      <c r="F111" s="10"/>
      <c r="G111" s="10"/>
      <c r="H111" s="17"/>
      <c r="K111" s="8">
        <f t="shared" si="7"/>
        <v>0</v>
      </c>
      <c r="L111" s="9" t="e">
        <f t="shared" si="8"/>
        <v>#DIV/0!</v>
      </c>
    </row>
    <row r="112" spans="3:12" x14ac:dyDescent="0.3">
      <c r="C112" s="11">
        <v>0</v>
      </c>
      <c r="D112" s="13">
        <v>0</v>
      </c>
      <c r="E112" s="13">
        <f t="shared" si="6"/>
        <v>0</v>
      </c>
      <c r="F112" s="10"/>
      <c r="G112" s="10"/>
      <c r="H112" s="17"/>
      <c r="K112" s="8">
        <f t="shared" si="7"/>
        <v>0</v>
      </c>
      <c r="L112" s="9" t="e">
        <f t="shared" si="8"/>
        <v>#DIV/0!</v>
      </c>
    </row>
    <row r="113" spans="3:12" x14ac:dyDescent="0.3">
      <c r="C113" s="11">
        <v>0</v>
      </c>
      <c r="D113" s="13">
        <v>0</v>
      </c>
      <c r="E113" s="13">
        <f t="shared" si="6"/>
        <v>0</v>
      </c>
      <c r="F113" s="10"/>
      <c r="G113" s="10"/>
      <c r="H113" s="17"/>
      <c r="K113" s="8">
        <f t="shared" si="7"/>
        <v>0</v>
      </c>
      <c r="L113" s="9" t="e">
        <f t="shared" si="8"/>
        <v>#DIV/0!</v>
      </c>
    </row>
    <row r="114" spans="3:12" x14ac:dyDescent="0.3">
      <c r="C114" s="11">
        <v>0</v>
      </c>
      <c r="D114" s="13">
        <v>0</v>
      </c>
      <c r="E114" s="13">
        <f t="shared" si="6"/>
        <v>0</v>
      </c>
      <c r="F114" s="10"/>
      <c r="G114" s="10"/>
      <c r="H114" s="17"/>
      <c r="K114" s="8">
        <f t="shared" si="7"/>
        <v>0</v>
      </c>
      <c r="L114" s="9" t="e">
        <f t="shared" si="8"/>
        <v>#DIV/0!</v>
      </c>
    </row>
    <row r="115" spans="3:12" x14ac:dyDescent="0.3">
      <c r="C115" s="11">
        <v>0</v>
      </c>
      <c r="D115" s="13">
        <v>0</v>
      </c>
      <c r="E115" s="13">
        <f t="shared" si="6"/>
        <v>0</v>
      </c>
      <c r="F115" s="10"/>
      <c r="G115" s="10"/>
      <c r="H115" s="17"/>
      <c r="K115" s="8">
        <f t="shared" si="7"/>
        <v>0</v>
      </c>
      <c r="L115" s="9" t="e">
        <f t="shared" si="8"/>
        <v>#DIV/0!</v>
      </c>
    </row>
    <row r="116" spans="3:12" x14ac:dyDescent="0.3">
      <c r="C116" s="11">
        <v>0</v>
      </c>
      <c r="D116" s="13">
        <v>0</v>
      </c>
      <c r="E116" s="13">
        <f t="shared" si="6"/>
        <v>0</v>
      </c>
      <c r="F116" s="10"/>
      <c r="G116" s="10"/>
      <c r="H116" s="17"/>
      <c r="K116" s="8">
        <f t="shared" si="7"/>
        <v>0</v>
      </c>
      <c r="L116" s="9" t="e">
        <f t="shared" si="8"/>
        <v>#DIV/0!</v>
      </c>
    </row>
    <row r="117" spans="3:12" x14ac:dyDescent="0.3">
      <c r="C117" s="11">
        <v>0</v>
      </c>
      <c r="D117" s="13">
        <v>0</v>
      </c>
      <c r="E117" s="13">
        <f t="shared" si="6"/>
        <v>0</v>
      </c>
      <c r="F117" s="10"/>
      <c r="G117" s="10"/>
      <c r="H117" s="17"/>
      <c r="K117" s="8">
        <f t="shared" si="7"/>
        <v>0</v>
      </c>
      <c r="L117" s="9" t="e">
        <f t="shared" si="8"/>
        <v>#DIV/0!</v>
      </c>
    </row>
    <row r="118" spans="3:12" x14ac:dyDescent="0.3">
      <c r="C118" s="11">
        <v>0</v>
      </c>
      <c r="D118" s="13">
        <v>0</v>
      </c>
      <c r="E118" s="13">
        <f t="shared" si="6"/>
        <v>0</v>
      </c>
      <c r="F118" s="10"/>
      <c r="G118" s="10"/>
      <c r="H118" s="17"/>
      <c r="K118" s="8">
        <f t="shared" si="7"/>
        <v>0</v>
      </c>
      <c r="L118" s="9" t="e">
        <f t="shared" si="8"/>
        <v>#DIV/0!</v>
      </c>
    </row>
    <row r="119" spans="3:12" x14ac:dyDescent="0.3">
      <c r="C119" s="11">
        <v>0</v>
      </c>
      <c r="D119" s="13">
        <v>0</v>
      </c>
      <c r="E119" s="13">
        <f t="shared" si="6"/>
        <v>0</v>
      </c>
      <c r="F119" s="10"/>
      <c r="G119" s="10"/>
      <c r="H119" s="17"/>
      <c r="K119" s="8">
        <f t="shared" si="7"/>
        <v>0</v>
      </c>
      <c r="L119" s="9" t="e">
        <f t="shared" si="8"/>
        <v>#DIV/0!</v>
      </c>
    </row>
    <row r="120" spans="3:12" x14ac:dyDescent="0.3">
      <c r="C120" s="11">
        <v>0</v>
      </c>
      <c r="D120" s="13">
        <v>0</v>
      </c>
      <c r="E120" s="13">
        <f t="shared" si="6"/>
        <v>0</v>
      </c>
      <c r="F120" s="10"/>
      <c r="G120" s="10"/>
      <c r="H120" s="17"/>
      <c r="K120" s="8">
        <f t="shared" si="7"/>
        <v>0</v>
      </c>
      <c r="L120" s="9" t="e">
        <f t="shared" si="8"/>
        <v>#DIV/0!</v>
      </c>
    </row>
    <row r="121" spans="3:12" x14ac:dyDescent="0.3">
      <c r="C121" s="11">
        <v>0</v>
      </c>
      <c r="D121" s="13">
        <v>0</v>
      </c>
      <c r="E121" s="13">
        <f t="shared" si="6"/>
        <v>0</v>
      </c>
      <c r="F121" s="10"/>
      <c r="G121" s="10"/>
      <c r="H121" s="17"/>
      <c r="K121" s="8">
        <f t="shared" si="7"/>
        <v>0</v>
      </c>
      <c r="L121" s="9" t="e">
        <f t="shared" si="8"/>
        <v>#DIV/0!</v>
      </c>
    </row>
    <row r="122" spans="3:12" x14ac:dyDescent="0.3">
      <c r="C122" s="11">
        <v>0</v>
      </c>
      <c r="D122" s="13">
        <v>0</v>
      </c>
      <c r="E122" s="13">
        <f t="shared" si="6"/>
        <v>0</v>
      </c>
      <c r="F122" s="10"/>
      <c r="G122" s="10"/>
      <c r="H122" s="17"/>
      <c r="K122" s="8">
        <f t="shared" si="7"/>
        <v>0</v>
      </c>
      <c r="L122" s="9" t="e">
        <f t="shared" si="8"/>
        <v>#DIV/0!</v>
      </c>
    </row>
    <row r="123" spans="3:12" x14ac:dyDescent="0.3">
      <c r="C123" s="11">
        <v>0</v>
      </c>
      <c r="D123" s="13">
        <v>0</v>
      </c>
      <c r="E123" s="13">
        <f t="shared" si="6"/>
        <v>0</v>
      </c>
      <c r="F123" s="10"/>
      <c r="G123" s="10"/>
      <c r="H123" s="17"/>
      <c r="K123" s="8">
        <f t="shared" si="7"/>
        <v>0</v>
      </c>
      <c r="L123" s="9" t="e">
        <f t="shared" si="8"/>
        <v>#DIV/0!</v>
      </c>
    </row>
    <row r="124" spans="3:12" x14ac:dyDescent="0.3">
      <c r="C124" s="11">
        <v>0</v>
      </c>
      <c r="D124" s="13">
        <v>0</v>
      </c>
      <c r="E124" s="13">
        <f t="shared" si="6"/>
        <v>0</v>
      </c>
      <c r="F124" s="10"/>
      <c r="G124" s="10"/>
      <c r="H124" s="17"/>
      <c r="K124" s="8">
        <f t="shared" si="7"/>
        <v>0</v>
      </c>
      <c r="L124" s="9" t="e">
        <f t="shared" si="8"/>
        <v>#DIV/0!</v>
      </c>
    </row>
    <row r="125" spans="3:12" x14ac:dyDescent="0.3">
      <c r="C125" s="11">
        <v>0</v>
      </c>
      <c r="D125" s="13">
        <v>0</v>
      </c>
      <c r="E125" s="13">
        <f t="shared" si="6"/>
        <v>0</v>
      </c>
      <c r="F125" s="10"/>
      <c r="G125" s="10"/>
      <c r="H125" s="17"/>
      <c r="K125" s="8">
        <f t="shared" si="7"/>
        <v>0</v>
      </c>
      <c r="L125" s="9" t="e">
        <f t="shared" si="8"/>
        <v>#DIV/0!</v>
      </c>
    </row>
    <row r="126" spans="3:12" x14ac:dyDescent="0.3">
      <c r="C126" s="11">
        <v>0</v>
      </c>
      <c r="D126" s="13">
        <v>0</v>
      </c>
      <c r="E126" s="13">
        <f t="shared" si="6"/>
        <v>0</v>
      </c>
      <c r="F126" s="10"/>
      <c r="G126" s="10"/>
      <c r="H126" s="17"/>
      <c r="K126" s="8">
        <f t="shared" si="7"/>
        <v>0</v>
      </c>
      <c r="L126" s="9" t="e">
        <f t="shared" si="8"/>
        <v>#DIV/0!</v>
      </c>
    </row>
    <row r="127" spans="3:12" x14ac:dyDescent="0.3">
      <c r="C127" s="11">
        <v>0</v>
      </c>
      <c r="D127" s="13">
        <v>0</v>
      </c>
      <c r="E127" s="13">
        <f t="shared" si="6"/>
        <v>0</v>
      </c>
      <c r="F127" s="10"/>
      <c r="G127" s="10"/>
      <c r="H127" s="17"/>
      <c r="K127" s="8">
        <f t="shared" si="7"/>
        <v>0</v>
      </c>
      <c r="L127" s="9" t="e">
        <f t="shared" si="8"/>
        <v>#DIV/0!</v>
      </c>
    </row>
    <row r="128" spans="3:12" x14ac:dyDescent="0.3">
      <c r="C128" s="11">
        <v>0</v>
      </c>
      <c r="D128" s="13">
        <v>0</v>
      </c>
      <c r="E128" s="13">
        <f t="shared" si="6"/>
        <v>0</v>
      </c>
      <c r="F128" s="10"/>
      <c r="G128" s="10"/>
      <c r="H128" s="17"/>
      <c r="K128" s="8">
        <f t="shared" si="7"/>
        <v>0</v>
      </c>
      <c r="L128" s="9" t="e">
        <f t="shared" si="8"/>
        <v>#DIV/0!</v>
      </c>
    </row>
    <row r="129" spans="3:12" x14ac:dyDescent="0.3">
      <c r="C129" s="11">
        <v>0</v>
      </c>
      <c r="D129" s="13">
        <v>0</v>
      </c>
      <c r="E129" s="13">
        <f t="shared" si="6"/>
        <v>0</v>
      </c>
      <c r="F129" s="10"/>
      <c r="G129" s="10"/>
      <c r="H129" s="17"/>
      <c r="K129" s="8">
        <f t="shared" si="7"/>
        <v>0</v>
      </c>
      <c r="L129" s="9" t="e">
        <f t="shared" si="8"/>
        <v>#DIV/0!</v>
      </c>
    </row>
    <row r="130" spans="3:12" x14ac:dyDescent="0.3">
      <c r="C130" s="11">
        <v>0</v>
      </c>
      <c r="D130" s="13">
        <v>0</v>
      </c>
      <c r="E130" s="13">
        <f t="shared" si="6"/>
        <v>0</v>
      </c>
      <c r="F130" s="10"/>
      <c r="G130" s="10"/>
      <c r="H130" s="17"/>
      <c r="K130" s="8">
        <f t="shared" si="7"/>
        <v>0</v>
      </c>
      <c r="L130" s="9" t="e">
        <f t="shared" si="8"/>
        <v>#DIV/0!</v>
      </c>
    </row>
    <row r="131" spans="3:12" x14ac:dyDescent="0.3">
      <c r="C131" s="11">
        <v>0</v>
      </c>
      <c r="D131" s="13">
        <v>0</v>
      </c>
      <c r="E131" s="13">
        <f t="shared" si="6"/>
        <v>0</v>
      </c>
      <c r="F131" s="10"/>
      <c r="G131" s="10"/>
      <c r="H131" s="17"/>
      <c r="K131" s="8">
        <f t="shared" si="7"/>
        <v>0</v>
      </c>
      <c r="L131" s="9" t="e">
        <f t="shared" si="8"/>
        <v>#DIV/0!</v>
      </c>
    </row>
    <row r="132" spans="3:12" x14ac:dyDescent="0.3">
      <c r="C132" s="11">
        <v>0</v>
      </c>
      <c r="D132" s="13">
        <v>0</v>
      </c>
      <c r="E132" s="13">
        <f t="shared" ref="E132:E195" si="9">($C132)-($D132)</f>
        <v>0</v>
      </c>
      <c r="F132" s="10"/>
      <c r="G132" s="10"/>
      <c r="H132" s="17"/>
      <c r="K132" s="8">
        <f t="shared" ref="K132:K195" si="10">E132*0.81</f>
        <v>0</v>
      </c>
      <c r="L132" s="9" t="e">
        <f t="shared" ref="L132:L195" si="11">K132/D132</f>
        <v>#DIV/0!</v>
      </c>
    </row>
    <row r="133" spans="3:12" x14ac:dyDescent="0.3">
      <c r="C133" s="11">
        <v>0</v>
      </c>
      <c r="D133" s="13">
        <v>0</v>
      </c>
      <c r="E133" s="13">
        <f t="shared" si="9"/>
        <v>0</v>
      </c>
      <c r="F133" s="10"/>
      <c r="G133" s="10"/>
      <c r="H133" s="17"/>
      <c r="K133" s="8">
        <f t="shared" si="10"/>
        <v>0</v>
      </c>
      <c r="L133" s="9" t="e">
        <f t="shared" si="11"/>
        <v>#DIV/0!</v>
      </c>
    </row>
    <row r="134" spans="3:12" x14ac:dyDescent="0.3">
      <c r="C134" s="11">
        <v>0</v>
      </c>
      <c r="D134" s="13">
        <v>0</v>
      </c>
      <c r="E134" s="13">
        <f t="shared" si="9"/>
        <v>0</v>
      </c>
      <c r="F134" s="10"/>
      <c r="G134" s="10"/>
      <c r="H134" s="17"/>
      <c r="K134" s="8">
        <f t="shared" si="10"/>
        <v>0</v>
      </c>
      <c r="L134" s="9" t="e">
        <f t="shared" si="11"/>
        <v>#DIV/0!</v>
      </c>
    </row>
    <row r="135" spans="3:12" x14ac:dyDescent="0.3">
      <c r="C135" s="11">
        <v>0</v>
      </c>
      <c r="D135" s="13">
        <v>0</v>
      </c>
      <c r="E135" s="13">
        <f t="shared" si="9"/>
        <v>0</v>
      </c>
      <c r="F135" s="10"/>
      <c r="G135" s="10"/>
      <c r="H135" s="17"/>
      <c r="K135" s="8">
        <f t="shared" si="10"/>
        <v>0</v>
      </c>
      <c r="L135" s="9" t="e">
        <f t="shared" si="11"/>
        <v>#DIV/0!</v>
      </c>
    </row>
    <row r="136" spans="3:12" x14ac:dyDescent="0.3">
      <c r="C136" s="11">
        <v>0</v>
      </c>
      <c r="D136" s="13">
        <v>0</v>
      </c>
      <c r="E136" s="13">
        <f t="shared" si="9"/>
        <v>0</v>
      </c>
      <c r="F136" s="10"/>
      <c r="G136" s="10"/>
      <c r="H136" s="17"/>
      <c r="K136" s="8">
        <f t="shared" si="10"/>
        <v>0</v>
      </c>
      <c r="L136" s="9" t="e">
        <f t="shared" si="11"/>
        <v>#DIV/0!</v>
      </c>
    </row>
    <row r="137" spans="3:12" x14ac:dyDescent="0.3">
      <c r="C137" s="11">
        <v>0</v>
      </c>
      <c r="D137" s="13">
        <v>0</v>
      </c>
      <c r="E137" s="13">
        <f t="shared" si="9"/>
        <v>0</v>
      </c>
      <c r="F137" s="10"/>
      <c r="G137" s="10"/>
      <c r="H137" s="17"/>
      <c r="K137" s="8">
        <f t="shared" si="10"/>
        <v>0</v>
      </c>
      <c r="L137" s="9" t="e">
        <f t="shared" si="11"/>
        <v>#DIV/0!</v>
      </c>
    </row>
    <row r="138" spans="3:12" x14ac:dyDescent="0.3">
      <c r="C138" s="11">
        <v>0</v>
      </c>
      <c r="D138" s="13">
        <v>0</v>
      </c>
      <c r="E138" s="13">
        <f t="shared" si="9"/>
        <v>0</v>
      </c>
      <c r="F138" s="10"/>
      <c r="G138" s="10"/>
      <c r="H138" s="17"/>
      <c r="K138" s="8">
        <f t="shared" si="10"/>
        <v>0</v>
      </c>
      <c r="L138" s="9" t="e">
        <f t="shared" si="11"/>
        <v>#DIV/0!</v>
      </c>
    </row>
    <row r="139" spans="3:12" x14ac:dyDescent="0.3">
      <c r="C139" s="11">
        <v>0</v>
      </c>
      <c r="D139" s="13">
        <v>0</v>
      </c>
      <c r="E139" s="13">
        <f t="shared" si="9"/>
        <v>0</v>
      </c>
      <c r="F139" s="10"/>
      <c r="G139" s="10"/>
      <c r="H139" s="17"/>
      <c r="K139" s="8">
        <f t="shared" si="10"/>
        <v>0</v>
      </c>
      <c r="L139" s="9" t="e">
        <f t="shared" si="11"/>
        <v>#DIV/0!</v>
      </c>
    </row>
    <row r="140" spans="3:12" x14ac:dyDescent="0.3">
      <c r="C140" s="11">
        <v>0</v>
      </c>
      <c r="D140" s="13">
        <v>0</v>
      </c>
      <c r="E140" s="13">
        <f t="shared" si="9"/>
        <v>0</v>
      </c>
      <c r="F140" s="10"/>
      <c r="G140" s="10"/>
      <c r="H140" s="17"/>
      <c r="K140" s="8">
        <f t="shared" si="10"/>
        <v>0</v>
      </c>
      <c r="L140" s="9" t="e">
        <f t="shared" si="11"/>
        <v>#DIV/0!</v>
      </c>
    </row>
    <row r="141" spans="3:12" x14ac:dyDescent="0.3">
      <c r="C141" s="11">
        <v>0</v>
      </c>
      <c r="D141" s="13">
        <v>0</v>
      </c>
      <c r="E141" s="13">
        <f t="shared" si="9"/>
        <v>0</v>
      </c>
      <c r="F141" s="10"/>
      <c r="G141" s="10"/>
      <c r="H141" s="17"/>
      <c r="K141" s="8">
        <f t="shared" si="10"/>
        <v>0</v>
      </c>
      <c r="L141" s="9" t="e">
        <f t="shared" si="11"/>
        <v>#DIV/0!</v>
      </c>
    </row>
    <row r="142" spans="3:12" x14ac:dyDescent="0.3">
      <c r="C142" s="11">
        <v>0</v>
      </c>
      <c r="D142" s="13">
        <v>0</v>
      </c>
      <c r="E142" s="13">
        <f t="shared" si="9"/>
        <v>0</v>
      </c>
      <c r="F142" s="10"/>
      <c r="G142" s="10"/>
      <c r="H142" s="17"/>
      <c r="K142" s="8">
        <f t="shared" si="10"/>
        <v>0</v>
      </c>
      <c r="L142" s="9" t="e">
        <f t="shared" si="11"/>
        <v>#DIV/0!</v>
      </c>
    </row>
    <row r="143" spans="3:12" x14ac:dyDescent="0.3">
      <c r="C143" s="11">
        <v>0</v>
      </c>
      <c r="D143" s="13">
        <v>0</v>
      </c>
      <c r="E143" s="13">
        <f t="shared" si="9"/>
        <v>0</v>
      </c>
      <c r="F143" s="10"/>
      <c r="G143" s="10"/>
      <c r="H143" s="17"/>
      <c r="K143" s="8">
        <f t="shared" si="10"/>
        <v>0</v>
      </c>
      <c r="L143" s="9" t="e">
        <f t="shared" si="11"/>
        <v>#DIV/0!</v>
      </c>
    </row>
    <row r="144" spans="3:12" x14ac:dyDescent="0.3">
      <c r="C144" s="11">
        <v>0</v>
      </c>
      <c r="D144" s="13">
        <v>0</v>
      </c>
      <c r="E144" s="13">
        <f t="shared" si="9"/>
        <v>0</v>
      </c>
      <c r="F144" s="10"/>
      <c r="G144" s="10"/>
      <c r="H144" s="17"/>
      <c r="K144" s="8">
        <f t="shared" si="10"/>
        <v>0</v>
      </c>
      <c r="L144" s="9" t="e">
        <f t="shared" si="11"/>
        <v>#DIV/0!</v>
      </c>
    </row>
    <row r="145" spans="3:12" x14ac:dyDescent="0.3">
      <c r="C145" s="11">
        <v>0</v>
      </c>
      <c r="D145" s="13">
        <v>0</v>
      </c>
      <c r="E145" s="13">
        <f t="shared" si="9"/>
        <v>0</v>
      </c>
      <c r="F145" s="10"/>
      <c r="G145" s="10"/>
      <c r="H145" s="17"/>
      <c r="K145" s="8">
        <f t="shared" si="10"/>
        <v>0</v>
      </c>
      <c r="L145" s="9" t="e">
        <f t="shared" si="11"/>
        <v>#DIV/0!</v>
      </c>
    </row>
    <row r="146" spans="3:12" x14ac:dyDescent="0.3">
      <c r="C146" s="11">
        <v>0</v>
      </c>
      <c r="D146" s="13">
        <v>0</v>
      </c>
      <c r="E146" s="13">
        <f t="shared" si="9"/>
        <v>0</v>
      </c>
      <c r="F146" s="10"/>
      <c r="G146" s="10"/>
      <c r="H146" s="17"/>
      <c r="K146" s="8">
        <f t="shared" si="10"/>
        <v>0</v>
      </c>
      <c r="L146" s="9" t="e">
        <f t="shared" si="11"/>
        <v>#DIV/0!</v>
      </c>
    </row>
    <row r="147" spans="3:12" x14ac:dyDescent="0.3">
      <c r="C147" s="11">
        <v>0</v>
      </c>
      <c r="D147" s="13">
        <v>0</v>
      </c>
      <c r="E147" s="13">
        <f t="shared" si="9"/>
        <v>0</v>
      </c>
      <c r="F147" s="10"/>
      <c r="G147" s="10"/>
      <c r="H147" s="17"/>
      <c r="K147" s="8">
        <f t="shared" si="10"/>
        <v>0</v>
      </c>
      <c r="L147" s="9" t="e">
        <f t="shared" si="11"/>
        <v>#DIV/0!</v>
      </c>
    </row>
    <row r="148" spans="3:12" x14ac:dyDescent="0.3">
      <c r="C148" s="11">
        <v>0</v>
      </c>
      <c r="D148" s="13">
        <v>0</v>
      </c>
      <c r="E148" s="13">
        <f t="shared" si="9"/>
        <v>0</v>
      </c>
      <c r="F148" s="10"/>
      <c r="G148" s="10"/>
      <c r="H148" s="17"/>
      <c r="K148" s="8">
        <f t="shared" si="10"/>
        <v>0</v>
      </c>
      <c r="L148" s="9" t="e">
        <f t="shared" si="11"/>
        <v>#DIV/0!</v>
      </c>
    </row>
    <row r="149" spans="3:12" x14ac:dyDescent="0.3">
      <c r="C149" s="11">
        <v>0</v>
      </c>
      <c r="D149" s="13">
        <v>0</v>
      </c>
      <c r="E149" s="13">
        <f t="shared" si="9"/>
        <v>0</v>
      </c>
      <c r="F149" s="10"/>
      <c r="G149" s="10"/>
      <c r="H149" s="17"/>
      <c r="K149" s="8">
        <f t="shared" si="10"/>
        <v>0</v>
      </c>
      <c r="L149" s="9" t="e">
        <f t="shared" si="11"/>
        <v>#DIV/0!</v>
      </c>
    </row>
    <row r="150" spans="3:12" x14ac:dyDescent="0.3">
      <c r="C150" s="11">
        <v>0</v>
      </c>
      <c r="D150" s="13">
        <v>0</v>
      </c>
      <c r="E150" s="13">
        <f t="shared" si="9"/>
        <v>0</v>
      </c>
      <c r="F150" s="10"/>
      <c r="G150" s="10"/>
      <c r="H150" s="17"/>
      <c r="K150" s="8">
        <f t="shared" si="10"/>
        <v>0</v>
      </c>
      <c r="L150" s="9" t="e">
        <f t="shared" si="11"/>
        <v>#DIV/0!</v>
      </c>
    </row>
    <row r="151" spans="3:12" x14ac:dyDescent="0.3">
      <c r="C151" s="11">
        <v>0</v>
      </c>
      <c r="D151" s="13">
        <v>0</v>
      </c>
      <c r="E151" s="13">
        <f t="shared" si="9"/>
        <v>0</v>
      </c>
      <c r="F151" s="10"/>
      <c r="G151" s="10"/>
      <c r="H151" s="17"/>
      <c r="K151" s="8">
        <f t="shared" si="10"/>
        <v>0</v>
      </c>
      <c r="L151" s="9" t="e">
        <f t="shared" si="11"/>
        <v>#DIV/0!</v>
      </c>
    </row>
    <row r="152" spans="3:12" x14ac:dyDescent="0.3">
      <c r="C152" s="11">
        <v>0</v>
      </c>
      <c r="D152" s="13">
        <v>0</v>
      </c>
      <c r="E152" s="13">
        <f t="shared" si="9"/>
        <v>0</v>
      </c>
      <c r="F152" s="10"/>
      <c r="G152" s="10"/>
      <c r="H152" s="17"/>
      <c r="K152" s="8">
        <f t="shared" si="10"/>
        <v>0</v>
      </c>
      <c r="L152" s="9" t="e">
        <f t="shared" si="11"/>
        <v>#DIV/0!</v>
      </c>
    </row>
    <row r="153" spans="3:12" x14ac:dyDescent="0.3">
      <c r="C153" s="11">
        <v>0</v>
      </c>
      <c r="D153" s="13">
        <v>0</v>
      </c>
      <c r="E153" s="13">
        <f t="shared" si="9"/>
        <v>0</v>
      </c>
      <c r="F153" s="10"/>
      <c r="G153" s="10"/>
      <c r="H153" s="17"/>
      <c r="K153" s="8">
        <f t="shared" si="10"/>
        <v>0</v>
      </c>
      <c r="L153" s="9" t="e">
        <f t="shared" si="11"/>
        <v>#DIV/0!</v>
      </c>
    </row>
    <row r="154" spans="3:12" x14ac:dyDescent="0.3">
      <c r="C154" s="11">
        <v>0</v>
      </c>
      <c r="D154" s="13">
        <v>0</v>
      </c>
      <c r="E154" s="13">
        <f t="shared" si="9"/>
        <v>0</v>
      </c>
      <c r="F154" s="10"/>
      <c r="G154" s="10"/>
      <c r="H154" s="17"/>
      <c r="K154" s="8">
        <f t="shared" si="10"/>
        <v>0</v>
      </c>
      <c r="L154" s="9" t="e">
        <f t="shared" si="11"/>
        <v>#DIV/0!</v>
      </c>
    </row>
    <row r="155" spans="3:12" x14ac:dyDescent="0.3">
      <c r="C155" s="11">
        <v>0</v>
      </c>
      <c r="D155" s="13">
        <v>0</v>
      </c>
      <c r="E155" s="13">
        <f t="shared" si="9"/>
        <v>0</v>
      </c>
      <c r="F155" s="10"/>
      <c r="G155" s="10"/>
      <c r="H155" s="17"/>
      <c r="K155" s="8">
        <f t="shared" si="10"/>
        <v>0</v>
      </c>
      <c r="L155" s="9" t="e">
        <f t="shared" si="11"/>
        <v>#DIV/0!</v>
      </c>
    </row>
    <row r="156" spans="3:12" x14ac:dyDescent="0.3">
      <c r="C156" s="11">
        <v>0</v>
      </c>
      <c r="D156" s="13">
        <v>0</v>
      </c>
      <c r="E156" s="13">
        <f t="shared" si="9"/>
        <v>0</v>
      </c>
      <c r="F156" s="10"/>
      <c r="G156" s="10"/>
      <c r="H156" s="17"/>
      <c r="K156" s="8">
        <f t="shared" si="10"/>
        <v>0</v>
      </c>
      <c r="L156" s="9" t="e">
        <f t="shared" si="11"/>
        <v>#DIV/0!</v>
      </c>
    </row>
    <row r="157" spans="3:12" x14ac:dyDescent="0.3">
      <c r="C157" s="11">
        <v>0</v>
      </c>
      <c r="D157" s="13">
        <v>0</v>
      </c>
      <c r="E157" s="13">
        <f t="shared" si="9"/>
        <v>0</v>
      </c>
      <c r="F157" s="10"/>
      <c r="G157" s="10"/>
      <c r="H157" s="17"/>
      <c r="K157" s="8">
        <f t="shared" si="10"/>
        <v>0</v>
      </c>
      <c r="L157" s="9" t="e">
        <f t="shared" si="11"/>
        <v>#DIV/0!</v>
      </c>
    </row>
    <row r="158" spans="3:12" x14ac:dyDescent="0.3">
      <c r="C158" s="11">
        <v>0</v>
      </c>
      <c r="D158" s="13">
        <v>0</v>
      </c>
      <c r="E158" s="13">
        <f t="shared" si="9"/>
        <v>0</v>
      </c>
      <c r="F158" s="10"/>
      <c r="G158" s="10"/>
      <c r="H158" s="17"/>
      <c r="K158" s="8">
        <f t="shared" si="10"/>
        <v>0</v>
      </c>
      <c r="L158" s="9" t="e">
        <f t="shared" si="11"/>
        <v>#DIV/0!</v>
      </c>
    </row>
    <row r="159" spans="3:12" x14ac:dyDescent="0.3">
      <c r="C159" s="11">
        <v>0</v>
      </c>
      <c r="D159" s="13">
        <v>0</v>
      </c>
      <c r="E159" s="13">
        <f t="shared" si="9"/>
        <v>0</v>
      </c>
      <c r="F159" s="10"/>
      <c r="G159" s="10"/>
      <c r="H159" s="17"/>
      <c r="K159" s="8">
        <f t="shared" si="10"/>
        <v>0</v>
      </c>
      <c r="L159" s="9" t="e">
        <f t="shared" si="11"/>
        <v>#DIV/0!</v>
      </c>
    </row>
    <row r="160" spans="3:12" x14ac:dyDescent="0.3">
      <c r="C160" s="11">
        <v>0</v>
      </c>
      <c r="D160" s="13">
        <v>0</v>
      </c>
      <c r="E160" s="13">
        <f t="shared" si="9"/>
        <v>0</v>
      </c>
      <c r="F160" s="10"/>
      <c r="G160" s="10"/>
      <c r="H160" s="17"/>
      <c r="K160" s="8">
        <f t="shared" si="10"/>
        <v>0</v>
      </c>
      <c r="L160" s="9" t="e">
        <f t="shared" si="11"/>
        <v>#DIV/0!</v>
      </c>
    </row>
    <row r="161" spans="3:12" x14ac:dyDescent="0.3">
      <c r="C161" s="11">
        <v>0</v>
      </c>
      <c r="D161" s="13">
        <v>0</v>
      </c>
      <c r="E161" s="13">
        <f t="shared" si="9"/>
        <v>0</v>
      </c>
      <c r="F161" s="10"/>
      <c r="G161" s="10"/>
      <c r="H161" s="17"/>
      <c r="K161" s="8">
        <f t="shared" si="10"/>
        <v>0</v>
      </c>
      <c r="L161" s="9" t="e">
        <f t="shared" si="11"/>
        <v>#DIV/0!</v>
      </c>
    </row>
    <row r="162" spans="3:12" x14ac:dyDescent="0.3">
      <c r="C162" s="11">
        <v>0</v>
      </c>
      <c r="D162" s="13">
        <v>0</v>
      </c>
      <c r="E162" s="13">
        <f t="shared" si="9"/>
        <v>0</v>
      </c>
      <c r="F162" s="10"/>
      <c r="G162" s="10"/>
      <c r="H162" s="17"/>
      <c r="K162" s="8">
        <f t="shared" si="10"/>
        <v>0</v>
      </c>
      <c r="L162" s="9" t="e">
        <f t="shared" si="11"/>
        <v>#DIV/0!</v>
      </c>
    </row>
    <row r="163" spans="3:12" x14ac:dyDescent="0.3">
      <c r="C163" s="11">
        <v>0</v>
      </c>
      <c r="D163" s="13">
        <v>0</v>
      </c>
      <c r="E163" s="13">
        <f t="shared" si="9"/>
        <v>0</v>
      </c>
      <c r="F163" s="10"/>
      <c r="G163" s="10"/>
      <c r="H163" s="17"/>
      <c r="K163" s="8">
        <f t="shared" si="10"/>
        <v>0</v>
      </c>
      <c r="L163" s="9" t="e">
        <f t="shared" si="11"/>
        <v>#DIV/0!</v>
      </c>
    </row>
    <row r="164" spans="3:12" x14ac:dyDescent="0.3">
      <c r="C164" s="11">
        <v>0</v>
      </c>
      <c r="D164" s="13">
        <v>0</v>
      </c>
      <c r="E164" s="13">
        <f t="shared" si="9"/>
        <v>0</v>
      </c>
      <c r="F164" s="10"/>
      <c r="G164" s="10"/>
      <c r="H164" s="17"/>
      <c r="K164" s="8">
        <f t="shared" si="10"/>
        <v>0</v>
      </c>
      <c r="L164" s="9" t="e">
        <f t="shared" si="11"/>
        <v>#DIV/0!</v>
      </c>
    </row>
    <row r="165" spans="3:12" x14ac:dyDescent="0.3">
      <c r="C165" s="11">
        <v>0</v>
      </c>
      <c r="D165" s="13">
        <v>0</v>
      </c>
      <c r="E165" s="13">
        <f t="shared" si="9"/>
        <v>0</v>
      </c>
      <c r="F165" s="10"/>
      <c r="G165" s="10"/>
      <c r="H165" s="17"/>
      <c r="K165" s="8">
        <f t="shared" si="10"/>
        <v>0</v>
      </c>
      <c r="L165" s="9" t="e">
        <f t="shared" si="11"/>
        <v>#DIV/0!</v>
      </c>
    </row>
    <row r="166" spans="3:12" x14ac:dyDescent="0.3">
      <c r="C166" s="11">
        <v>0</v>
      </c>
      <c r="D166" s="13">
        <v>0</v>
      </c>
      <c r="E166" s="13">
        <f t="shared" si="9"/>
        <v>0</v>
      </c>
      <c r="F166" s="10"/>
      <c r="G166" s="10"/>
      <c r="H166" s="17"/>
      <c r="K166" s="8">
        <f t="shared" si="10"/>
        <v>0</v>
      </c>
      <c r="L166" s="9" t="e">
        <f t="shared" si="11"/>
        <v>#DIV/0!</v>
      </c>
    </row>
    <row r="167" spans="3:12" x14ac:dyDescent="0.3">
      <c r="C167" s="11">
        <v>0</v>
      </c>
      <c r="D167" s="13">
        <v>0</v>
      </c>
      <c r="E167" s="13">
        <f t="shared" si="9"/>
        <v>0</v>
      </c>
      <c r="F167" s="10"/>
      <c r="G167" s="10"/>
      <c r="H167" s="17"/>
      <c r="K167" s="8">
        <f t="shared" si="10"/>
        <v>0</v>
      </c>
      <c r="L167" s="9" t="e">
        <f t="shared" si="11"/>
        <v>#DIV/0!</v>
      </c>
    </row>
    <row r="168" spans="3:12" x14ac:dyDescent="0.3">
      <c r="C168" s="11">
        <v>0</v>
      </c>
      <c r="D168" s="13">
        <v>0</v>
      </c>
      <c r="E168" s="13">
        <f t="shared" si="9"/>
        <v>0</v>
      </c>
      <c r="F168" s="10"/>
      <c r="G168" s="10"/>
      <c r="H168" s="17"/>
      <c r="K168" s="8">
        <f t="shared" si="10"/>
        <v>0</v>
      </c>
      <c r="L168" s="9" t="e">
        <f t="shared" si="11"/>
        <v>#DIV/0!</v>
      </c>
    </row>
    <row r="169" spans="3:12" x14ac:dyDescent="0.3">
      <c r="C169" s="11">
        <v>0</v>
      </c>
      <c r="D169" s="13">
        <v>0</v>
      </c>
      <c r="E169" s="13">
        <f t="shared" si="9"/>
        <v>0</v>
      </c>
      <c r="F169" s="10"/>
      <c r="G169" s="10"/>
      <c r="H169" s="17"/>
      <c r="K169" s="8">
        <f t="shared" si="10"/>
        <v>0</v>
      </c>
      <c r="L169" s="9" t="e">
        <f t="shared" si="11"/>
        <v>#DIV/0!</v>
      </c>
    </row>
    <row r="170" spans="3:12" x14ac:dyDescent="0.3">
      <c r="C170" s="11">
        <v>0</v>
      </c>
      <c r="D170" s="13">
        <v>0</v>
      </c>
      <c r="E170" s="13">
        <f t="shared" si="9"/>
        <v>0</v>
      </c>
      <c r="F170" s="10"/>
      <c r="G170" s="10"/>
      <c r="H170" s="17"/>
      <c r="K170" s="8">
        <f t="shared" si="10"/>
        <v>0</v>
      </c>
      <c r="L170" s="9" t="e">
        <f t="shared" si="11"/>
        <v>#DIV/0!</v>
      </c>
    </row>
    <row r="171" spans="3:12" x14ac:dyDescent="0.3">
      <c r="C171" s="11">
        <v>0</v>
      </c>
      <c r="D171" s="13">
        <v>0</v>
      </c>
      <c r="E171" s="13">
        <f t="shared" si="9"/>
        <v>0</v>
      </c>
      <c r="F171" s="10"/>
      <c r="G171" s="10"/>
      <c r="H171" s="17"/>
      <c r="K171" s="8">
        <f t="shared" si="10"/>
        <v>0</v>
      </c>
      <c r="L171" s="9" t="e">
        <f t="shared" si="11"/>
        <v>#DIV/0!</v>
      </c>
    </row>
    <row r="172" spans="3:12" x14ac:dyDescent="0.3">
      <c r="C172" s="11">
        <v>0</v>
      </c>
      <c r="D172" s="13">
        <v>0</v>
      </c>
      <c r="E172" s="13">
        <f t="shared" si="9"/>
        <v>0</v>
      </c>
      <c r="F172" s="10"/>
      <c r="G172" s="10"/>
      <c r="H172" s="17"/>
      <c r="K172" s="8">
        <f t="shared" si="10"/>
        <v>0</v>
      </c>
      <c r="L172" s="9" t="e">
        <f t="shared" si="11"/>
        <v>#DIV/0!</v>
      </c>
    </row>
    <row r="173" spans="3:12" x14ac:dyDescent="0.3">
      <c r="C173" s="11">
        <v>0</v>
      </c>
      <c r="D173" s="13">
        <v>0</v>
      </c>
      <c r="E173" s="13">
        <f t="shared" si="9"/>
        <v>0</v>
      </c>
      <c r="F173" s="10"/>
      <c r="G173" s="10"/>
      <c r="H173" s="17"/>
      <c r="K173" s="8">
        <f t="shared" si="10"/>
        <v>0</v>
      </c>
      <c r="L173" s="9" t="e">
        <f t="shared" si="11"/>
        <v>#DIV/0!</v>
      </c>
    </row>
    <row r="174" spans="3:12" x14ac:dyDescent="0.3">
      <c r="C174" s="11">
        <v>0</v>
      </c>
      <c r="D174" s="13">
        <v>0</v>
      </c>
      <c r="E174" s="13">
        <f t="shared" si="9"/>
        <v>0</v>
      </c>
      <c r="F174" s="10"/>
      <c r="G174" s="10"/>
      <c r="H174" s="17"/>
      <c r="K174" s="8">
        <f t="shared" si="10"/>
        <v>0</v>
      </c>
      <c r="L174" s="9" t="e">
        <f t="shared" si="11"/>
        <v>#DIV/0!</v>
      </c>
    </row>
    <row r="175" spans="3:12" x14ac:dyDescent="0.3">
      <c r="C175" s="11">
        <v>0</v>
      </c>
      <c r="D175" s="13">
        <v>0</v>
      </c>
      <c r="E175" s="13">
        <f t="shared" si="9"/>
        <v>0</v>
      </c>
      <c r="F175" s="10"/>
      <c r="G175" s="10"/>
      <c r="H175" s="17"/>
      <c r="K175" s="8">
        <f t="shared" si="10"/>
        <v>0</v>
      </c>
      <c r="L175" s="9" t="e">
        <f t="shared" si="11"/>
        <v>#DIV/0!</v>
      </c>
    </row>
    <row r="176" spans="3:12" x14ac:dyDescent="0.3">
      <c r="C176" s="11">
        <v>0</v>
      </c>
      <c r="D176" s="13">
        <v>0</v>
      </c>
      <c r="E176" s="13">
        <f t="shared" si="9"/>
        <v>0</v>
      </c>
      <c r="F176" s="10"/>
      <c r="G176" s="10"/>
      <c r="H176" s="17"/>
      <c r="K176" s="8">
        <f t="shared" si="10"/>
        <v>0</v>
      </c>
      <c r="L176" s="9" t="e">
        <f t="shared" si="11"/>
        <v>#DIV/0!</v>
      </c>
    </row>
    <row r="177" spans="3:12" x14ac:dyDescent="0.3">
      <c r="C177" s="11">
        <v>0</v>
      </c>
      <c r="D177" s="13">
        <v>0</v>
      </c>
      <c r="E177" s="13">
        <f t="shared" si="9"/>
        <v>0</v>
      </c>
      <c r="F177" s="10"/>
      <c r="G177" s="10"/>
      <c r="H177" s="17"/>
      <c r="K177" s="8">
        <f t="shared" si="10"/>
        <v>0</v>
      </c>
      <c r="L177" s="9" t="e">
        <f t="shared" si="11"/>
        <v>#DIV/0!</v>
      </c>
    </row>
    <row r="178" spans="3:12" x14ac:dyDescent="0.3">
      <c r="C178" s="11">
        <v>0</v>
      </c>
      <c r="D178" s="13">
        <v>0</v>
      </c>
      <c r="E178" s="13">
        <f t="shared" si="9"/>
        <v>0</v>
      </c>
      <c r="F178" s="10"/>
      <c r="G178" s="10"/>
      <c r="H178" s="17"/>
      <c r="K178" s="8">
        <f t="shared" si="10"/>
        <v>0</v>
      </c>
      <c r="L178" s="9" t="e">
        <f t="shared" si="11"/>
        <v>#DIV/0!</v>
      </c>
    </row>
    <row r="179" spans="3:12" x14ac:dyDescent="0.3">
      <c r="C179" s="11">
        <v>0</v>
      </c>
      <c r="D179" s="13">
        <v>0</v>
      </c>
      <c r="E179" s="13">
        <f t="shared" si="9"/>
        <v>0</v>
      </c>
      <c r="F179" s="10"/>
      <c r="G179" s="10"/>
      <c r="H179" s="17"/>
      <c r="K179" s="8">
        <f t="shared" si="10"/>
        <v>0</v>
      </c>
      <c r="L179" s="9" t="e">
        <f t="shared" si="11"/>
        <v>#DIV/0!</v>
      </c>
    </row>
    <row r="180" spans="3:12" x14ac:dyDescent="0.3">
      <c r="C180" s="11">
        <v>0</v>
      </c>
      <c r="D180" s="13">
        <v>0</v>
      </c>
      <c r="E180" s="13">
        <f t="shared" si="9"/>
        <v>0</v>
      </c>
      <c r="F180" s="10"/>
      <c r="G180" s="10"/>
      <c r="H180" s="17"/>
      <c r="K180" s="8">
        <f t="shared" si="10"/>
        <v>0</v>
      </c>
      <c r="L180" s="9" t="e">
        <f t="shared" si="11"/>
        <v>#DIV/0!</v>
      </c>
    </row>
    <row r="181" spans="3:12" x14ac:dyDescent="0.3">
      <c r="C181" s="11">
        <v>0</v>
      </c>
      <c r="D181" s="13">
        <v>0</v>
      </c>
      <c r="E181" s="13">
        <f t="shared" si="9"/>
        <v>0</v>
      </c>
      <c r="F181" s="10"/>
      <c r="G181" s="10"/>
      <c r="H181" s="17"/>
      <c r="K181" s="8">
        <f t="shared" si="10"/>
        <v>0</v>
      </c>
      <c r="L181" s="9" t="e">
        <f t="shared" si="11"/>
        <v>#DIV/0!</v>
      </c>
    </row>
    <row r="182" spans="3:12" x14ac:dyDescent="0.3">
      <c r="C182" s="11">
        <v>0</v>
      </c>
      <c r="D182" s="13">
        <v>0</v>
      </c>
      <c r="E182" s="13">
        <f t="shared" si="9"/>
        <v>0</v>
      </c>
      <c r="F182" s="10"/>
      <c r="G182" s="10"/>
      <c r="H182" s="17"/>
      <c r="K182" s="8">
        <f t="shared" si="10"/>
        <v>0</v>
      </c>
      <c r="L182" s="9" t="e">
        <f t="shared" si="11"/>
        <v>#DIV/0!</v>
      </c>
    </row>
    <row r="183" spans="3:12" x14ac:dyDescent="0.3">
      <c r="C183" s="11">
        <v>0</v>
      </c>
      <c r="D183" s="13">
        <v>0</v>
      </c>
      <c r="E183" s="13">
        <f t="shared" si="9"/>
        <v>0</v>
      </c>
      <c r="F183" s="10"/>
      <c r="G183" s="10"/>
      <c r="H183" s="17"/>
      <c r="K183" s="8">
        <f t="shared" si="10"/>
        <v>0</v>
      </c>
      <c r="L183" s="9" t="e">
        <f t="shared" si="11"/>
        <v>#DIV/0!</v>
      </c>
    </row>
    <row r="184" spans="3:12" x14ac:dyDescent="0.3">
      <c r="C184" s="11">
        <v>0</v>
      </c>
      <c r="D184" s="13">
        <v>0</v>
      </c>
      <c r="E184" s="13">
        <f t="shared" si="9"/>
        <v>0</v>
      </c>
      <c r="F184" s="10"/>
      <c r="G184" s="10"/>
      <c r="H184" s="17"/>
      <c r="K184" s="8">
        <f t="shared" si="10"/>
        <v>0</v>
      </c>
      <c r="L184" s="9" t="e">
        <f t="shared" si="11"/>
        <v>#DIV/0!</v>
      </c>
    </row>
    <row r="185" spans="3:12" x14ac:dyDescent="0.3">
      <c r="C185" s="11">
        <v>0</v>
      </c>
      <c r="D185" s="13">
        <v>0</v>
      </c>
      <c r="E185" s="13">
        <f t="shared" si="9"/>
        <v>0</v>
      </c>
      <c r="F185" s="10"/>
      <c r="G185" s="10"/>
      <c r="H185" s="17"/>
      <c r="K185" s="8">
        <f t="shared" si="10"/>
        <v>0</v>
      </c>
      <c r="L185" s="9" t="e">
        <f t="shared" si="11"/>
        <v>#DIV/0!</v>
      </c>
    </row>
    <row r="186" spans="3:12" x14ac:dyDescent="0.3">
      <c r="C186" s="11">
        <v>0</v>
      </c>
      <c r="D186" s="13">
        <v>0</v>
      </c>
      <c r="E186" s="13">
        <f t="shared" si="9"/>
        <v>0</v>
      </c>
      <c r="F186" s="10"/>
      <c r="G186" s="10"/>
      <c r="H186" s="17"/>
      <c r="K186" s="8">
        <f t="shared" si="10"/>
        <v>0</v>
      </c>
      <c r="L186" s="9" t="e">
        <f t="shared" si="11"/>
        <v>#DIV/0!</v>
      </c>
    </row>
    <row r="187" spans="3:12" x14ac:dyDescent="0.3">
      <c r="C187" s="11">
        <v>0</v>
      </c>
      <c r="D187" s="13">
        <v>0</v>
      </c>
      <c r="E187" s="13">
        <f t="shared" si="9"/>
        <v>0</v>
      </c>
      <c r="F187" s="10"/>
      <c r="G187" s="10"/>
      <c r="H187" s="17"/>
      <c r="K187" s="8">
        <f t="shared" si="10"/>
        <v>0</v>
      </c>
      <c r="L187" s="9" t="e">
        <f t="shared" si="11"/>
        <v>#DIV/0!</v>
      </c>
    </row>
    <row r="188" spans="3:12" x14ac:dyDescent="0.3">
      <c r="C188" s="11">
        <v>0</v>
      </c>
      <c r="D188" s="13">
        <v>0</v>
      </c>
      <c r="E188" s="13">
        <f t="shared" si="9"/>
        <v>0</v>
      </c>
      <c r="F188" s="10"/>
      <c r="G188" s="10"/>
      <c r="H188" s="17"/>
      <c r="K188" s="8">
        <f t="shared" si="10"/>
        <v>0</v>
      </c>
      <c r="L188" s="9" t="e">
        <f t="shared" si="11"/>
        <v>#DIV/0!</v>
      </c>
    </row>
    <row r="189" spans="3:12" x14ac:dyDescent="0.3">
      <c r="C189" s="11">
        <v>0</v>
      </c>
      <c r="D189" s="13">
        <v>0</v>
      </c>
      <c r="E189" s="13">
        <f t="shared" si="9"/>
        <v>0</v>
      </c>
      <c r="F189" s="10"/>
      <c r="G189" s="10"/>
      <c r="H189" s="17"/>
      <c r="K189" s="8">
        <f t="shared" si="10"/>
        <v>0</v>
      </c>
      <c r="L189" s="9" t="e">
        <f t="shared" si="11"/>
        <v>#DIV/0!</v>
      </c>
    </row>
    <row r="190" spans="3:12" x14ac:dyDescent="0.3">
      <c r="C190" s="11">
        <v>0</v>
      </c>
      <c r="D190" s="13">
        <v>0</v>
      </c>
      <c r="E190" s="13">
        <f t="shared" si="9"/>
        <v>0</v>
      </c>
      <c r="F190" s="10"/>
      <c r="G190" s="10"/>
      <c r="H190" s="17"/>
      <c r="K190" s="8">
        <f t="shared" si="10"/>
        <v>0</v>
      </c>
      <c r="L190" s="9" t="e">
        <f t="shared" si="11"/>
        <v>#DIV/0!</v>
      </c>
    </row>
    <row r="191" spans="3:12" x14ac:dyDescent="0.3">
      <c r="C191" s="11">
        <v>0</v>
      </c>
      <c r="D191" s="13">
        <v>0</v>
      </c>
      <c r="E191" s="13">
        <f t="shared" si="9"/>
        <v>0</v>
      </c>
      <c r="F191" s="10"/>
      <c r="G191" s="10"/>
      <c r="H191" s="17"/>
      <c r="K191" s="8">
        <f t="shared" si="10"/>
        <v>0</v>
      </c>
      <c r="L191" s="9" t="e">
        <f t="shared" si="11"/>
        <v>#DIV/0!</v>
      </c>
    </row>
    <row r="192" spans="3:12" x14ac:dyDescent="0.3">
      <c r="C192" s="11">
        <v>0</v>
      </c>
      <c r="D192" s="13">
        <v>0</v>
      </c>
      <c r="E192" s="13">
        <f t="shared" si="9"/>
        <v>0</v>
      </c>
      <c r="F192" s="10"/>
      <c r="G192" s="10"/>
      <c r="H192" s="17"/>
      <c r="K192" s="8">
        <f t="shared" si="10"/>
        <v>0</v>
      </c>
      <c r="L192" s="9" t="e">
        <f t="shared" si="11"/>
        <v>#DIV/0!</v>
      </c>
    </row>
    <row r="193" spans="3:12" x14ac:dyDescent="0.3">
      <c r="C193" s="11">
        <v>0</v>
      </c>
      <c r="D193" s="13">
        <v>0</v>
      </c>
      <c r="E193" s="13">
        <f t="shared" si="9"/>
        <v>0</v>
      </c>
      <c r="F193" s="10"/>
      <c r="G193" s="10"/>
      <c r="H193" s="17"/>
      <c r="K193" s="8">
        <f t="shared" si="10"/>
        <v>0</v>
      </c>
      <c r="L193" s="9" t="e">
        <f t="shared" si="11"/>
        <v>#DIV/0!</v>
      </c>
    </row>
    <row r="194" spans="3:12" x14ac:dyDescent="0.3">
      <c r="C194" s="11">
        <v>0</v>
      </c>
      <c r="D194" s="13">
        <v>0</v>
      </c>
      <c r="E194" s="13">
        <f t="shared" si="9"/>
        <v>0</v>
      </c>
      <c r="F194" s="10"/>
      <c r="G194" s="10"/>
      <c r="H194" s="17"/>
      <c r="K194" s="8">
        <f t="shared" si="10"/>
        <v>0</v>
      </c>
      <c r="L194" s="9" t="e">
        <f t="shared" si="11"/>
        <v>#DIV/0!</v>
      </c>
    </row>
    <row r="195" spans="3:12" x14ac:dyDescent="0.3">
      <c r="C195" s="11">
        <v>0</v>
      </c>
      <c r="D195" s="13">
        <v>0</v>
      </c>
      <c r="E195" s="13">
        <f t="shared" si="9"/>
        <v>0</v>
      </c>
      <c r="F195" s="10"/>
      <c r="G195" s="10"/>
      <c r="H195" s="17"/>
      <c r="K195" s="8">
        <f t="shared" si="10"/>
        <v>0</v>
      </c>
      <c r="L195" s="9" t="e">
        <f t="shared" si="11"/>
        <v>#DIV/0!</v>
      </c>
    </row>
    <row r="196" spans="3:12" x14ac:dyDescent="0.3">
      <c r="C196" s="11">
        <v>0</v>
      </c>
      <c r="D196" s="13">
        <v>0</v>
      </c>
      <c r="E196" s="13">
        <f t="shared" ref="E196:E206" si="12">($C196)-($D196)</f>
        <v>0</v>
      </c>
      <c r="F196" s="10"/>
      <c r="G196" s="10"/>
      <c r="H196" s="17"/>
      <c r="K196" s="8">
        <f t="shared" ref="K196:K206" si="13">E196*0.81</f>
        <v>0</v>
      </c>
      <c r="L196" s="9" t="e">
        <f t="shared" ref="L196:L206" si="14">K196/D196</f>
        <v>#DIV/0!</v>
      </c>
    </row>
    <row r="197" spans="3:12" x14ac:dyDescent="0.3">
      <c r="C197" s="11">
        <v>0</v>
      </c>
      <c r="D197" s="13">
        <v>0</v>
      </c>
      <c r="E197" s="13">
        <f t="shared" si="12"/>
        <v>0</v>
      </c>
      <c r="F197" s="10"/>
      <c r="G197" s="10"/>
      <c r="H197" s="17"/>
      <c r="K197" s="8">
        <f t="shared" si="13"/>
        <v>0</v>
      </c>
      <c r="L197" s="9" t="e">
        <f t="shared" si="14"/>
        <v>#DIV/0!</v>
      </c>
    </row>
    <row r="198" spans="3:12" x14ac:dyDescent="0.3">
      <c r="C198" s="11">
        <v>0</v>
      </c>
      <c r="D198" s="13">
        <v>0</v>
      </c>
      <c r="E198" s="13">
        <f t="shared" si="12"/>
        <v>0</v>
      </c>
      <c r="F198" s="10"/>
      <c r="G198" s="10"/>
      <c r="H198" s="17"/>
      <c r="K198" s="8">
        <f t="shared" si="13"/>
        <v>0</v>
      </c>
      <c r="L198" s="9" t="e">
        <f t="shared" si="14"/>
        <v>#DIV/0!</v>
      </c>
    </row>
    <row r="199" spans="3:12" x14ac:dyDescent="0.3">
      <c r="C199" s="11">
        <v>0</v>
      </c>
      <c r="D199" s="13">
        <v>0</v>
      </c>
      <c r="E199" s="13">
        <f t="shared" si="12"/>
        <v>0</v>
      </c>
      <c r="F199" s="10"/>
      <c r="G199" s="10"/>
      <c r="H199" s="17"/>
      <c r="K199" s="8">
        <f t="shared" si="13"/>
        <v>0</v>
      </c>
      <c r="L199" s="9" t="e">
        <f t="shared" si="14"/>
        <v>#DIV/0!</v>
      </c>
    </row>
    <row r="200" spans="3:12" x14ac:dyDescent="0.3">
      <c r="C200" s="11">
        <v>0</v>
      </c>
      <c r="D200" s="13">
        <v>0</v>
      </c>
      <c r="E200" s="13">
        <f t="shared" si="12"/>
        <v>0</v>
      </c>
      <c r="F200" s="10"/>
      <c r="G200" s="10"/>
      <c r="H200" s="17"/>
      <c r="K200" s="8">
        <f t="shared" si="13"/>
        <v>0</v>
      </c>
      <c r="L200" s="9" t="e">
        <f t="shared" si="14"/>
        <v>#DIV/0!</v>
      </c>
    </row>
    <row r="201" spans="3:12" x14ac:dyDescent="0.3">
      <c r="C201" s="11">
        <v>0</v>
      </c>
      <c r="D201" s="13">
        <v>0</v>
      </c>
      <c r="E201" s="13">
        <f t="shared" si="12"/>
        <v>0</v>
      </c>
      <c r="F201" s="10"/>
      <c r="G201" s="10"/>
      <c r="H201" s="17"/>
      <c r="K201" s="8">
        <f t="shared" si="13"/>
        <v>0</v>
      </c>
      <c r="L201" s="9" t="e">
        <f t="shared" si="14"/>
        <v>#DIV/0!</v>
      </c>
    </row>
    <row r="202" spans="3:12" x14ac:dyDescent="0.3">
      <c r="C202" s="11">
        <v>0</v>
      </c>
      <c r="D202" s="13">
        <v>0</v>
      </c>
      <c r="E202" s="13">
        <f t="shared" si="12"/>
        <v>0</v>
      </c>
      <c r="F202" s="10"/>
      <c r="G202" s="10"/>
      <c r="H202" s="17"/>
      <c r="K202" s="8">
        <f t="shared" si="13"/>
        <v>0</v>
      </c>
      <c r="L202" s="9" t="e">
        <f t="shared" si="14"/>
        <v>#DIV/0!</v>
      </c>
    </row>
    <row r="203" spans="3:12" x14ac:dyDescent="0.3">
      <c r="C203" s="11">
        <v>0</v>
      </c>
      <c r="D203" s="13">
        <v>0</v>
      </c>
      <c r="E203" s="13">
        <f t="shared" si="12"/>
        <v>0</v>
      </c>
      <c r="F203" s="10"/>
      <c r="G203" s="10"/>
      <c r="H203" s="17"/>
      <c r="K203" s="8">
        <f t="shared" si="13"/>
        <v>0</v>
      </c>
      <c r="L203" s="9" t="e">
        <f t="shared" si="14"/>
        <v>#DIV/0!</v>
      </c>
    </row>
    <row r="204" spans="3:12" x14ac:dyDescent="0.3">
      <c r="C204" s="11">
        <v>0</v>
      </c>
      <c r="D204" s="13">
        <v>0</v>
      </c>
      <c r="E204" s="13">
        <f t="shared" si="12"/>
        <v>0</v>
      </c>
      <c r="F204" s="10"/>
      <c r="G204" s="10"/>
      <c r="H204" s="17"/>
      <c r="K204" s="8">
        <f t="shared" si="13"/>
        <v>0</v>
      </c>
      <c r="L204" s="9" t="e">
        <f t="shared" si="14"/>
        <v>#DIV/0!</v>
      </c>
    </row>
    <row r="205" spans="3:12" x14ac:dyDescent="0.3">
      <c r="C205" s="11">
        <v>0</v>
      </c>
      <c r="D205" s="13">
        <v>0</v>
      </c>
      <c r="E205" s="13">
        <f t="shared" si="12"/>
        <v>0</v>
      </c>
      <c r="F205" s="10"/>
      <c r="G205" s="10"/>
      <c r="H205" s="17"/>
      <c r="K205" s="8">
        <f t="shared" si="13"/>
        <v>0</v>
      </c>
      <c r="L205" s="9" t="e">
        <f t="shared" si="14"/>
        <v>#DIV/0!</v>
      </c>
    </row>
    <row r="206" spans="3:12" x14ac:dyDescent="0.3">
      <c r="C206" s="11">
        <v>0</v>
      </c>
      <c r="D206" s="13">
        <v>0</v>
      </c>
      <c r="E206" s="13">
        <f t="shared" si="12"/>
        <v>0</v>
      </c>
      <c r="F206" s="10"/>
      <c r="G206" s="10"/>
      <c r="H206" s="17"/>
      <c r="K206" s="8">
        <f t="shared" si="13"/>
        <v>0</v>
      </c>
      <c r="L206" s="9" t="e">
        <f t="shared" si="14"/>
        <v>#DIV/0!</v>
      </c>
    </row>
  </sheetData>
  <autoFilter ref="B1:M1" xr:uid="{48AF2B4A-ADC7-405C-9CDD-D015A35EAEEE}"/>
  <hyperlinks>
    <hyperlink ref="M2" r:id="rId1" xr:uid="{944ACF4F-74DC-4F87-AC79-A208AFFFE96A}"/>
    <hyperlink ref="M4" r:id="rId2" display="mailto:alexk841@web.de" xr:uid="{3A560500-FE75-4A09-9877-9C9F3158011D}"/>
    <hyperlink ref="M5" r:id="rId3" display="mailto:elek.prat@gmail.com" xr:uid="{21B8BEDE-B7D9-4D02-BF9C-72F064E8C612}"/>
    <hyperlink ref="M8" r:id="rId4" xr:uid="{7514FBF4-E296-4047-9B05-220D0CB649E7}"/>
    <hyperlink ref="M27" r:id="rId5" display="mailto:andypg@aol.com" xr:uid="{671E43B3-49AC-4C11-B2BA-430E96D8ADEF}"/>
    <hyperlink ref="M26" r:id="rId6" xr:uid="{FEF90BEE-4BA5-4752-90E3-4B5E2FAC2492}"/>
    <hyperlink ref="M24" r:id="rId7" display="mailto:philip@6241.at" xr:uid="{FEF2075C-9130-4B81-8F45-79E80E175E5B}"/>
    <hyperlink ref="M23" r:id="rId8" display="mailto:kkinhh@gmx.de" xr:uid="{76D354AF-DC1D-4BB7-A1F9-549193D0C545}"/>
    <hyperlink ref="M22" r:id="rId9" display="mailto:dietmar.buerkl@gmx.de" xr:uid="{00DA8AF2-A769-4C7D-BE71-1002BB07C20D}"/>
    <hyperlink ref="M21" r:id="rId10" xr:uid="{952FB3AB-08DF-44B6-8C40-FF06BBB999EF}"/>
    <hyperlink ref="M20" r:id="rId11" xr:uid="{6B55BA59-DCED-4647-B14F-EC6BD23C4AD3}"/>
    <hyperlink ref="M19" r:id="rId12" xr:uid="{DC087406-AA15-4935-B019-32B2DBAFFA4E}"/>
    <hyperlink ref="M17" r:id="rId13" xr:uid="{44F6D3C0-38EF-4D56-82FF-BEBF5647EA84}"/>
    <hyperlink ref="M18" r:id="rId14" display="mailto:dirk.kemper@debeka.de" xr:uid="{E5CD6817-1D68-49F6-8609-E1DED14A9CC9}"/>
    <hyperlink ref="M15" r:id="rId15" xr:uid="{2706BEE4-99A1-40EE-8D54-F6E01CBA4490}"/>
    <hyperlink ref="M13" r:id="rId16" xr:uid="{8178814A-D9C7-4DAE-B5DB-0D83C9818E0A}"/>
    <hyperlink ref="M14" r:id="rId17" xr:uid="{C88EE7BF-8D97-482C-B9FA-148797AB11AB}"/>
    <hyperlink ref="M11" r:id="rId18" xr:uid="{D0F50B5B-F76E-447B-800C-905741D2202E}"/>
    <hyperlink ref="M12" r:id="rId19" xr:uid="{FC3914F2-42C4-4F39-B9AE-2ACCC27D8406}"/>
    <hyperlink ref="M6" r:id="rId20" xr:uid="{E66FD2F8-A761-4C8D-93EF-163275245673}"/>
    <hyperlink ref="M3" r:id="rId21" display="mailto:v_vlug@hotmail.com" xr:uid="{007D2E28-8794-4F71-B1C8-8E2B95826DD4}"/>
    <hyperlink ref="M31" r:id="rId22" display="mailto:dominik.koeppel@gmx.at" xr:uid="{828B72CA-9A9A-46AA-A33B-E22176EF4370}"/>
    <hyperlink ref="M32" r:id="rId23" xr:uid="{9AFC4BD0-3CFB-4B04-BE6A-DBB12C0FEFB0}"/>
    <hyperlink ref="M35" r:id="rId24" xr:uid="{6522C6B8-B57A-4D81-BB9B-883E4F970A77}"/>
  </hyperlinks>
  <pageMargins left="0.7" right="0.7" top="0.75" bottom="0.75" header="0.3" footer="0.3"/>
  <pageSetup paperSize="9" orientation="portrait" r:id="rId25"/>
  <ignoredErrors>
    <ignoredError sqref="K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F969-49EB-4403-9C7B-F639244D3984}">
  <dimension ref="A1:N175"/>
  <sheetViews>
    <sheetView topLeftCell="A46" workbookViewId="0">
      <selection activeCell="B57" sqref="B57"/>
    </sheetView>
  </sheetViews>
  <sheetFormatPr defaultRowHeight="14.4" x14ac:dyDescent="0.3"/>
  <cols>
    <col min="2" max="2" width="20" bestFit="1" customWidth="1"/>
    <col min="3" max="4" width="10.33203125" bestFit="1" customWidth="1"/>
    <col min="5" max="5" width="8.88671875" style="5"/>
    <col min="9" max="9" width="12.33203125" customWidth="1"/>
    <col min="10" max="10" width="10.44140625" bestFit="1" customWidth="1"/>
    <col min="12" max="12" width="9.44140625" bestFit="1" customWidth="1"/>
  </cols>
  <sheetData>
    <row r="1" spans="1:14" x14ac:dyDescent="0.3">
      <c r="A1" s="18" t="s">
        <v>58</v>
      </c>
      <c r="B1" s="2" t="s">
        <v>0</v>
      </c>
      <c r="C1" s="20" t="s">
        <v>1</v>
      </c>
      <c r="D1" s="12" t="s">
        <v>4</v>
      </c>
      <c r="E1" s="4" t="s">
        <v>200</v>
      </c>
      <c r="F1" s="12" t="s">
        <v>59</v>
      </c>
      <c r="G1" s="2" t="s">
        <v>41</v>
      </c>
      <c r="H1" s="2" t="s">
        <v>137</v>
      </c>
      <c r="I1" s="2" t="s">
        <v>5</v>
      </c>
      <c r="J1" s="2" t="s">
        <v>6</v>
      </c>
      <c r="K1" s="2" t="s">
        <v>12</v>
      </c>
      <c r="L1" s="2" t="s">
        <v>15</v>
      </c>
      <c r="M1" s="2" t="s">
        <v>22</v>
      </c>
      <c r="N1" s="6" t="s">
        <v>81</v>
      </c>
    </row>
    <row r="2" spans="1:14" x14ac:dyDescent="0.3">
      <c r="A2">
        <v>1422</v>
      </c>
      <c r="B2" s="18" t="s">
        <v>62</v>
      </c>
      <c r="C2" s="11">
        <v>270</v>
      </c>
      <c r="D2" s="13">
        <v>220</v>
      </c>
      <c r="E2" s="5">
        <v>0</v>
      </c>
      <c r="F2" s="13">
        <f t="shared" ref="F2:F62" si="0">($C2)-($D2+$E2)</f>
        <v>50</v>
      </c>
      <c r="G2" s="10">
        <v>44565</v>
      </c>
      <c r="H2" s="10" t="s">
        <v>201</v>
      </c>
      <c r="I2" t="s">
        <v>202</v>
      </c>
      <c r="J2" t="s">
        <v>203</v>
      </c>
      <c r="K2" t="s">
        <v>18</v>
      </c>
      <c r="L2" s="8">
        <f t="shared" ref="L2:L34" si="1">F2*0.81</f>
        <v>40.5</v>
      </c>
      <c r="M2" s="9">
        <f t="shared" ref="M2:M62" si="2">L2/D2</f>
        <v>0.18409090909090908</v>
      </c>
      <c r="N2" s="7" t="s">
        <v>204</v>
      </c>
    </row>
    <row r="3" spans="1:14" x14ac:dyDescent="0.3">
      <c r="A3">
        <v>1426</v>
      </c>
      <c r="B3" s="18" t="s">
        <v>70</v>
      </c>
      <c r="C3" s="11">
        <v>395</v>
      </c>
      <c r="D3" s="13">
        <v>355</v>
      </c>
      <c r="E3" s="5">
        <v>0</v>
      </c>
      <c r="F3" s="13">
        <f t="shared" si="0"/>
        <v>40</v>
      </c>
      <c r="G3" s="10">
        <v>44567</v>
      </c>
      <c r="H3" s="10" t="s">
        <v>221</v>
      </c>
      <c r="I3" t="s">
        <v>222</v>
      </c>
      <c r="J3" t="s">
        <v>223</v>
      </c>
      <c r="K3" t="s">
        <v>45</v>
      </c>
      <c r="L3" s="8">
        <f t="shared" si="1"/>
        <v>32.400000000000006</v>
      </c>
      <c r="M3" s="9">
        <f t="shared" si="2"/>
        <v>9.1267605633802831E-2</v>
      </c>
      <c r="N3" s="7" t="s">
        <v>224</v>
      </c>
    </row>
    <row r="4" spans="1:14" x14ac:dyDescent="0.3">
      <c r="A4">
        <v>1427</v>
      </c>
      <c r="B4" s="18" t="s">
        <v>104</v>
      </c>
      <c r="C4" s="11">
        <v>659</v>
      </c>
      <c r="D4" s="13">
        <v>605</v>
      </c>
      <c r="E4" s="5">
        <v>0</v>
      </c>
      <c r="F4" s="13">
        <f t="shared" si="0"/>
        <v>54</v>
      </c>
      <c r="G4" s="10">
        <v>44568</v>
      </c>
      <c r="H4" s="10" t="s">
        <v>225</v>
      </c>
      <c r="I4" t="s">
        <v>71</v>
      </c>
      <c r="J4" t="s">
        <v>69</v>
      </c>
      <c r="K4" t="s">
        <v>26</v>
      </c>
      <c r="L4" s="8">
        <f t="shared" si="1"/>
        <v>43.74</v>
      </c>
      <c r="M4" s="9">
        <f t="shared" si="2"/>
        <v>7.2297520661157022E-2</v>
      </c>
      <c r="N4" s="7" t="s">
        <v>226</v>
      </c>
    </row>
    <row r="5" spans="1:14" x14ac:dyDescent="0.3">
      <c r="A5">
        <v>1431</v>
      </c>
      <c r="B5" s="18" t="s">
        <v>105</v>
      </c>
      <c r="C5" s="11">
        <v>695</v>
      </c>
      <c r="D5" s="13">
        <v>632</v>
      </c>
      <c r="E5" s="5">
        <v>0</v>
      </c>
      <c r="F5" s="13">
        <f t="shared" si="0"/>
        <v>63</v>
      </c>
      <c r="G5" s="10">
        <v>44572</v>
      </c>
      <c r="H5" s="10" t="s">
        <v>228</v>
      </c>
      <c r="I5" t="s">
        <v>229</v>
      </c>
      <c r="J5" t="s">
        <v>230</v>
      </c>
      <c r="K5" t="s">
        <v>43</v>
      </c>
      <c r="L5" s="8">
        <f t="shared" si="1"/>
        <v>51.03</v>
      </c>
      <c r="M5" s="9">
        <f t="shared" si="2"/>
        <v>8.0743670886075952E-2</v>
      </c>
    </row>
    <row r="6" spans="1:14" x14ac:dyDescent="0.3">
      <c r="A6">
        <v>1433</v>
      </c>
      <c r="B6" s="18" t="s">
        <v>63</v>
      </c>
      <c r="C6" s="11">
        <v>130</v>
      </c>
      <c r="D6" s="13">
        <v>100</v>
      </c>
      <c r="E6" s="5">
        <v>0</v>
      </c>
      <c r="F6" s="13">
        <f t="shared" si="0"/>
        <v>30</v>
      </c>
      <c r="G6" s="10">
        <v>44574</v>
      </c>
      <c r="H6" s="10" t="s">
        <v>231</v>
      </c>
      <c r="I6" t="s">
        <v>232</v>
      </c>
      <c r="J6" t="s">
        <v>233</v>
      </c>
      <c r="K6" t="s">
        <v>43</v>
      </c>
      <c r="L6" s="8">
        <f t="shared" si="1"/>
        <v>24.3</v>
      </c>
      <c r="M6" s="9">
        <f t="shared" si="2"/>
        <v>0.24299999999999999</v>
      </c>
      <c r="N6" s="7" t="s">
        <v>234</v>
      </c>
    </row>
    <row r="7" spans="1:14" x14ac:dyDescent="0.3">
      <c r="A7">
        <v>1443</v>
      </c>
      <c r="B7" s="18" t="s">
        <v>199</v>
      </c>
      <c r="C7" s="11">
        <v>340</v>
      </c>
      <c r="D7" s="13">
        <v>301</v>
      </c>
      <c r="E7" s="5">
        <v>0</v>
      </c>
      <c r="F7" s="13">
        <f t="shared" si="0"/>
        <v>39</v>
      </c>
      <c r="G7" s="10">
        <v>44575</v>
      </c>
      <c r="H7" s="10" t="s">
        <v>151</v>
      </c>
      <c r="I7" t="s">
        <v>152</v>
      </c>
      <c r="J7" t="s">
        <v>52</v>
      </c>
      <c r="K7" t="s">
        <v>18</v>
      </c>
      <c r="L7" s="8">
        <f t="shared" si="1"/>
        <v>31.590000000000003</v>
      </c>
      <c r="M7" s="9">
        <f t="shared" si="2"/>
        <v>0.10495016611295682</v>
      </c>
    </row>
    <row r="8" spans="1:14" x14ac:dyDescent="0.3">
      <c r="A8">
        <v>1472</v>
      </c>
      <c r="B8" s="18" t="s">
        <v>17</v>
      </c>
      <c r="C8" s="11">
        <v>560</v>
      </c>
      <c r="D8" s="13">
        <v>488</v>
      </c>
      <c r="E8" s="5">
        <v>0</v>
      </c>
      <c r="F8" s="13">
        <f t="shared" si="0"/>
        <v>72</v>
      </c>
      <c r="G8" s="10">
        <v>44577</v>
      </c>
      <c r="H8" s="10" t="s">
        <v>166</v>
      </c>
      <c r="I8" t="s">
        <v>235</v>
      </c>
      <c r="J8" t="s">
        <v>237</v>
      </c>
      <c r="K8" t="s">
        <v>43</v>
      </c>
      <c r="L8" s="8">
        <f t="shared" si="1"/>
        <v>58.320000000000007</v>
      </c>
      <c r="M8" s="9">
        <f t="shared" si="2"/>
        <v>0.11950819672131149</v>
      </c>
      <c r="N8" s="7" t="s">
        <v>243</v>
      </c>
    </row>
    <row r="9" spans="1:14" x14ac:dyDescent="0.3">
      <c r="A9">
        <v>1473</v>
      </c>
      <c r="B9" s="18" t="s">
        <v>7</v>
      </c>
      <c r="C9" s="11">
        <v>355</v>
      </c>
      <c r="D9" s="13">
        <v>302</v>
      </c>
      <c r="E9" s="5">
        <v>0</v>
      </c>
      <c r="F9" s="13">
        <f t="shared" si="0"/>
        <v>53</v>
      </c>
      <c r="G9" s="10">
        <v>44577</v>
      </c>
      <c r="H9" s="10" t="s">
        <v>240</v>
      </c>
      <c r="I9" t="s">
        <v>241</v>
      </c>
      <c r="J9" t="s">
        <v>238</v>
      </c>
      <c r="K9" t="s">
        <v>239</v>
      </c>
      <c r="L9" s="8">
        <f t="shared" si="1"/>
        <v>42.93</v>
      </c>
      <c r="M9" s="9">
        <f t="shared" si="2"/>
        <v>0.14215231788079469</v>
      </c>
      <c r="N9" s="7" t="s">
        <v>242</v>
      </c>
    </row>
    <row r="10" spans="1:14" x14ac:dyDescent="0.3">
      <c r="B10" s="18" t="s">
        <v>236</v>
      </c>
      <c r="C10" s="11">
        <v>320</v>
      </c>
      <c r="D10" s="13">
        <v>270</v>
      </c>
      <c r="E10" s="5">
        <v>0</v>
      </c>
      <c r="F10" s="13">
        <f t="shared" si="0"/>
        <v>50</v>
      </c>
      <c r="G10" s="10">
        <v>44577</v>
      </c>
      <c r="H10" s="10"/>
      <c r="J10" t="s">
        <v>238</v>
      </c>
      <c r="K10" t="s">
        <v>239</v>
      </c>
      <c r="L10" s="8">
        <f t="shared" si="1"/>
        <v>40.5</v>
      </c>
      <c r="M10" s="9">
        <f t="shared" si="2"/>
        <v>0.15</v>
      </c>
    </row>
    <row r="11" spans="1:14" x14ac:dyDescent="0.3">
      <c r="A11">
        <v>1474</v>
      </c>
      <c r="B11" s="18" t="s">
        <v>88</v>
      </c>
      <c r="C11" s="11">
        <v>260</v>
      </c>
      <c r="D11" s="13">
        <v>206</v>
      </c>
      <c r="E11" s="5">
        <v>0</v>
      </c>
      <c r="F11" s="13">
        <f t="shared" si="0"/>
        <v>54</v>
      </c>
      <c r="G11" s="10">
        <v>44579</v>
      </c>
      <c r="H11" s="10" t="s">
        <v>244</v>
      </c>
      <c r="I11" t="s">
        <v>245</v>
      </c>
      <c r="J11" t="s">
        <v>246</v>
      </c>
      <c r="K11" t="s">
        <v>43</v>
      </c>
      <c r="L11" s="8">
        <f t="shared" si="1"/>
        <v>43.74</v>
      </c>
      <c r="M11" s="9">
        <f t="shared" si="2"/>
        <v>0.21233009708737866</v>
      </c>
    </row>
    <row r="12" spans="1:14" x14ac:dyDescent="0.3">
      <c r="A12">
        <v>1486</v>
      </c>
      <c r="B12" s="18" t="s">
        <v>46</v>
      </c>
      <c r="C12" s="11">
        <v>750</v>
      </c>
      <c r="D12" s="13">
        <v>700</v>
      </c>
      <c r="E12" s="5">
        <v>0</v>
      </c>
      <c r="F12" s="13">
        <f t="shared" si="0"/>
        <v>50</v>
      </c>
      <c r="G12" s="10">
        <v>44581</v>
      </c>
      <c r="H12" s="10" t="s">
        <v>258</v>
      </c>
      <c r="I12" t="s">
        <v>259</v>
      </c>
      <c r="J12" t="s">
        <v>260</v>
      </c>
      <c r="K12" t="s">
        <v>43</v>
      </c>
      <c r="L12" s="8">
        <f t="shared" si="1"/>
        <v>40.5</v>
      </c>
      <c r="M12" s="9">
        <f t="shared" si="2"/>
        <v>5.7857142857142857E-2</v>
      </c>
      <c r="N12" s="7" t="s">
        <v>261</v>
      </c>
    </row>
    <row r="13" spans="1:14" x14ac:dyDescent="0.3">
      <c r="A13">
        <v>1475</v>
      </c>
      <c r="B13" s="18" t="s">
        <v>23</v>
      </c>
      <c r="C13" s="11">
        <v>210</v>
      </c>
      <c r="D13" s="13">
        <v>164</v>
      </c>
      <c r="E13" s="5">
        <v>0</v>
      </c>
      <c r="F13" s="13">
        <f t="shared" si="0"/>
        <v>46</v>
      </c>
      <c r="G13" s="10">
        <v>44581</v>
      </c>
      <c r="H13" s="10" t="s">
        <v>253</v>
      </c>
      <c r="I13" t="s">
        <v>254</v>
      </c>
      <c r="J13" t="s">
        <v>255</v>
      </c>
      <c r="K13" t="s">
        <v>18</v>
      </c>
      <c r="L13" s="8">
        <f t="shared" si="1"/>
        <v>37.260000000000005</v>
      </c>
      <c r="M13" s="9">
        <f t="shared" si="2"/>
        <v>0.22719512195121955</v>
      </c>
      <c r="N13" s="7" t="s">
        <v>256</v>
      </c>
    </row>
    <row r="14" spans="1:14" x14ac:dyDescent="0.3">
      <c r="A14">
        <v>1490</v>
      </c>
      <c r="B14" s="18" t="s">
        <v>42</v>
      </c>
      <c r="C14" s="11">
        <v>730</v>
      </c>
      <c r="D14" s="13">
        <v>660</v>
      </c>
      <c r="E14" s="5">
        <v>0</v>
      </c>
      <c r="F14" s="13">
        <f t="shared" si="0"/>
        <v>70</v>
      </c>
      <c r="G14" s="10">
        <v>44583</v>
      </c>
      <c r="H14" s="10" t="s">
        <v>250</v>
      </c>
      <c r="I14" t="s">
        <v>251</v>
      </c>
      <c r="J14" t="s">
        <v>252</v>
      </c>
      <c r="K14" t="s">
        <v>248</v>
      </c>
      <c r="L14" s="8">
        <f t="shared" si="1"/>
        <v>56.7</v>
      </c>
      <c r="M14" s="9">
        <f t="shared" si="2"/>
        <v>8.5909090909090907E-2</v>
      </c>
      <c r="N14" s="7" t="s">
        <v>257</v>
      </c>
    </row>
    <row r="15" spans="1:14" x14ac:dyDescent="0.3">
      <c r="A15">
        <v>1492</v>
      </c>
      <c r="B15" s="18" t="s">
        <v>106</v>
      </c>
      <c r="C15" s="11">
        <v>385</v>
      </c>
      <c r="D15" s="13">
        <v>316</v>
      </c>
      <c r="E15" s="5">
        <v>0</v>
      </c>
      <c r="F15" s="13">
        <f t="shared" si="0"/>
        <v>69</v>
      </c>
      <c r="G15" s="10">
        <v>44584</v>
      </c>
      <c r="H15" s="10" t="s">
        <v>263</v>
      </c>
      <c r="I15" t="s">
        <v>264</v>
      </c>
      <c r="J15" t="s">
        <v>262</v>
      </c>
      <c r="K15" t="s">
        <v>18</v>
      </c>
      <c r="L15" s="8">
        <f t="shared" si="1"/>
        <v>55.89</v>
      </c>
      <c r="M15" s="9">
        <f t="shared" si="2"/>
        <v>0.17686708860759495</v>
      </c>
      <c r="N15" s="7" t="s">
        <v>265</v>
      </c>
    </row>
    <row r="16" spans="1:14" x14ac:dyDescent="0.3">
      <c r="A16">
        <v>1489</v>
      </c>
      <c r="B16" s="18" t="s">
        <v>36</v>
      </c>
      <c r="C16" s="11">
        <v>342</v>
      </c>
      <c r="D16" s="13">
        <v>290</v>
      </c>
      <c r="E16" s="5">
        <v>0</v>
      </c>
      <c r="F16" s="13">
        <f t="shared" si="0"/>
        <v>52</v>
      </c>
      <c r="G16" s="10">
        <v>44585</v>
      </c>
      <c r="H16" s="10" t="s">
        <v>258</v>
      </c>
      <c r="I16" t="s">
        <v>259</v>
      </c>
      <c r="J16" t="s">
        <v>260</v>
      </c>
      <c r="K16" t="s">
        <v>43</v>
      </c>
      <c r="L16" s="8">
        <f t="shared" si="1"/>
        <v>42.120000000000005</v>
      </c>
      <c r="M16" s="9">
        <f t="shared" si="2"/>
        <v>0.14524137931034484</v>
      </c>
      <c r="N16" s="7" t="s">
        <v>261</v>
      </c>
    </row>
    <row r="17" spans="1:14" x14ac:dyDescent="0.3">
      <c r="A17">
        <v>1493</v>
      </c>
      <c r="B17" s="18" t="s">
        <v>109</v>
      </c>
      <c r="C17" s="11">
        <v>475</v>
      </c>
      <c r="D17" s="13">
        <v>400</v>
      </c>
      <c r="E17" s="5">
        <v>0</v>
      </c>
      <c r="F17" s="13">
        <f t="shared" si="0"/>
        <v>75</v>
      </c>
      <c r="G17" s="10">
        <v>44586</v>
      </c>
      <c r="H17" s="10" t="s">
        <v>270</v>
      </c>
      <c r="I17" t="s">
        <v>271</v>
      </c>
      <c r="J17" t="s">
        <v>272</v>
      </c>
      <c r="K17" t="s">
        <v>43</v>
      </c>
      <c r="L17" s="8">
        <f t="shared" si="1"/>
        <v>60.750000000000007</v>
      </c>
      <c r="M17" s="9">
        <f t="shared" si="2"/>
        <v>0.15187500000000001</v>
      </c>
      <c r="N17" s="7" t="s">
        <v>276</v>
      </c>
    </row>
    <row r="18" spans="1:14" x14ac:dyDescent="0.3">
      <c r="B18" t="s">
        <v>77</v>
      </c>
      <c r="C18" s="11">
        <v>385</v>
      </c>
      <c r="D18" s="13">
        <v>330</v>
      </c>
      <c r="E18" s="5">
        <v>0</v>
      </c>
      <c r="F18" s="13">
        <f t="shared" si="0"/>
        <v>55</v>
      </c>
      <c r="G18" s="10"/>
      <c r="H18" s="10"/>
      <c r="L18" s="8">
        <f t="shared" si="1"/>
        <v>44.550000000000004</v>
      </c>
      <c r="M18" s="9">
        <f t="shared" si="2"/>
        <v>0.13500000000000001</v>
      </c>
    </row>
    <row r="19" spans="1:14" x14ac:dyDescent="0.3">
      <c r="A19">
        <v>1494</v>
      </c>
      <c r="B19" s="18" t="s">
        <v>44</v>
      </c>
      <c r="C19" s="11">
        <v>295</v>
      </c>
      <c r="D19" s="13">
        <v>235</v>
      </c>
      <c r="E19" s="5">
        <v>0</v>
      </c>
      <c r="F19" s="13">
        <f t="shared" si="0"/>
        <v>60</v>
      </c>
      <c r="G19" s="10">
        <v>44587</v>
      </c>
      <c r="H19" s="10" t="s">
        <v>273</v>
      </c>
      <c r="I19" t="s">
        <v>274</v>
      </c>
      <c r="J19" t="s">
        <v>266</v>
      </c>
      <c r="K19" t="s">
        <v>18</v>
      </c>
      <c r="L19" s="8">
        <f t="shared" si="1"/>
        <v>48.6</v>
      </c>
      <c r="M19" s="9">
        <f t="shared" si="2"/>
        <v>0.20680851063829789</v>
      </c>
      <c r="N19" s="7" t="s">
        <v>275</v>
      </c>
    </row>
    <row r="20" spans="1:14" x14ac:dyDescent="0.3">
      <c r="B20" t="s">
        <v>27</v>
      </c>
      <c r="C20" s="11">
        <v>390</v>
      </c>
      <c r="D20" s="13">
        <v>332</v>
      </c>
      <c r="E20" s="5">
        <v>0</v>
      </c>
      <c r="F20" s="13">
        <f t="shared" si="0"/>
        <v>58</v>
      </c>
      <c r="G20" s="10"/>
      <c r="H20" s="10"/>
      <c r="L20" s="8">
        <f t="shared" si="1"/>
        <v>46.980000000000004</v>
      </c>
      <c r="M20" s="9">
        <f t="shared" si="2"/>
        <v>0.14150602409638555</v>
      </c>
    </row>
    <row r="21" spans="1:14" x14ac:dyDescent="0.3">
      <c r="A21">
        <v>1497</v>
      </c>
      <c r="B21" t="s">
        <v>10</v>
      </c>
      <c r="C21" s="11">
        <v>320</v>
      </c>
      <c r="D21" s="13">
        <v>260</v>
      </c>
      <c r="E21" s="5">
        <v>0</v>
      </c>
      <c r="F21" s="13">
        <f t="shared" si="0"/>
        <v>60</v>
      </c>
      <c r="G21" s="10">
        <v>44589</v>
      </c>
      <c r="H21" s="10" t="s">
        <v>267</v>
      </c>
      <c r="I21" t="s">
        <v>268</v>
      </c>
      <c r="J21" t="s">
        <v>269</v>
      </c>
      <c r="K21" t="s">
        <v>248</v>
      </c>
      <c r="L21" s="8">
        <f t="shared" si="1"/>
        <v>48.6</v>
      </c>
      <c r="M21" s="9">
        <f t="shared" si="2"/>
        <v>0.18692307692307694</v>
      </c>
    </row>
    <row r="22" spans="1:14" x14ac:dyDescent="0.3">
      <c r="A22">
        <v>1498</v>
      </c>
      <c r="B22" t="s">
        <v>10</v>
      </c>
      <c r="C22" s="11">
        <v>320</v>
      </c>
      <c r="D22" s="13">
        <v>260</v>
      </c>
      <c r="E22" s="5">
        <v>0</v>
      </c>
      <c r="F22" s="13">
        <f t="shared" si="0"/>
        <v>60</v>
      </c>
      <c r="G22" s="10">
        <v>44590</v>
      </c>
      <c r="H22" s="10" t="s">
        <v>172</v>
      </c>
      <c r="I22" s="17" t="s">
        <v>173</v>
      </c>
      <c r="J22" t="s">
        <v>111</v>
      </c>
      <c r="K22" t="s">
        <v>43</v>
      </c>
      <c r="L22" s="8">
        <f t="shared" si="1"/>
        <v>48.6</v>
      </c>
      <c r="M22" s="9">
        <f t="shared" si="2"/>
        <v>0.18692307692307694</v>
      </c>
      <c r="N22" s="7" t="s">
        <v>124</v>
      </c>
    </row>
    <row r="23" spans="1:14" x14ac:dyDescent="0.3">
      <c r="A23">
        <v>1499</v>
      </c>
      <c r="B23" s="18" t="s">
        <v>219</v>
      </c>
      <c r="C23" s="11">
        <v>345</v>
      </c>
      <c r="D23" s="13">
        <v>293</v>
      </c>
      <c r="E23" s="5">
        <v>0</v>
      </c>
      <c r="F23" s="13">
        <f t="shared" si="0"/>
        <v>52</v>
      </c>
      <c r="G23" s="10">
        <v>44591</v>
      </c>
      <c r="H23" s="10" t="s">
        <v>294</v>
      </c>
      <c r="I23" t="s">
        <v>295</v>
      </c>
      <c r="J23" t="s">
        <v>296</v>
      </c>
      <c r="K23" t="s">
        <v>239</v>
      </c>
      <c r="L23" s="8">
        <f t="shared" si="1"/>
        <v>42.120000000000005</v>
      </c>
      <c r="M23" s="9">
        <f t="shared" si="2"/>
        <v>0.14375426621160411</v>
      </c>
    </row>
    <row r="24" spans="1:14" x14ac:dyDescent="0.3">
      <c r="A24">
        <v>1500</v>
      </c>
      <c r="B24" s="18" t="s">
        <v>31</v>
      </c>
      <c r="C24" s="11">
        <v>575</v>
      </c>
      <c r="D24" s="13">
        <v>524</v>
      </c>
      <c r="E24" s="5">
        <v>15</v>
      </c>
      <c r="F24" s="13">
        <f t="shared" si="0"/>
        <v>36</v>
      </c>
      <c r="G24" s="10">
        <v>44594</v>
      </c>
      <c r="H24" s="10" t="s">
        <v>279</v>
      </c>
      <c r="I24" t="s">
        <v>293</v>
      </c>
      <c r="J24" t="s">
        <v>278</v>
      </c>
      <c r="K24" t="s">
        <v>13</v>
      </c>
      <c r="L24" s="8">
        <f>F24*0.81</f>
        <v>29.160000000000004</v>
      </c>
      <c r="M24" s="9">
        <f>L24/D24</f>
        <v>5.564885496183207E-2</v>
      </c>
    </row>
    <row r="25" spans="1:14" x14ac:dyDescent="0.3">
      <c r="A25">
        <v>1501</v>
      </c>
      <c r="B25" t="s">
        <v>79</v>
      </c>
      <c r="C25" s="11">
        <v>425</v>
      </c>
      <c r="D25" s="13">
        <v>352</v>
      </c>
      <c r="E25" s="5">
        <v>0</v>
      </c>
      <c r="F25" s="13">
        <f t="shared" si="0"/>
        <v>73</v>
      </c>
      <c r="G25" s="10">
        <v>44595</v>
      </c>
      <c r="H25" t="s">
        <v>288</v>
      </c>
      <c r="I25" t="s">
        <v>289</v>
      </c>
      <c r="J25" t="s">
        <v>292</v>
      </c>
      <c r="K25" t="s">
        <v>239</v>
      </c>
      <c r="L25" s="8">
        <f t="shared" si="1"/>
        <v>59.13</v>
      </c>
      <c r="M25" s="9">
        <f t="shared" si="2"/>
        <v>0.16798295454545456</v>
      </c>
    </row>
    <row r="26" spans="1:14" x14ac:dyDescent="0.3">
      <c r="A26">
        <v>1501</v>
      </c>
      <c r="B26" s="18" t="s">
        <v>247</v>
      </c>
      <c r="C26" s="11">
        <v>565</v>
      </c>
      <c r="D26" s="13">
        <v>505</v>
      </c>
      <c r="E26" s="5">
        <v>0</v>
      </c>
      <c r="F26" s="13">
        <f t="shared" si="0"/>
        <v>60</v>
      </c>
      <c r="G26" s="10">
        <v>44597</v>
      </c>
      <c r="H26" s="10" t="s">
        <v>286</v>
      </c>
      <c r="I26" t="s">
        <v>287</v>
      </c>
      <c r="J26" t="s">
        <v>297</v>
      </c>
      <c r="K26" t="s">
        <v>43</v>
      </c>
      <c r="L26" s="8">
        <f t="shared" si="1"/>
        <v>48.6</v>
      </c>
      <c r="M26" s="9">
        <f t="shared" si="2"/>
        <v>9.623762376237624E-2</v>
      </c>
    </row>
    <row r="27" spans="1:14" x14ac:dyDescent="0.3">
      <c r="A27">
        <v>1501</v>
      </c>
      <c r="B27" s="18" t="s">
        <v>47</v>
      </c>
      <c r="C27" s="11">
        <v>260</v>
      </c>
      <c r="D27" s="13">
        <v>200</v>
      </c>
      <c r="E27" s="5">
        <v>0</v>
      </c>
      <c r="F27" s="13">
        <f t="shared" si="0"/>
        <v>60</v>
      </c>
      <c r="G27" s="10">
        <v>44599</v>
      </c>
      <c r="H27" s="10" t="s">
        <v>290</v>
      </c>
      <c r="I27" t="s">
        <v>291</v>
      </c>
      <c r="J27" t="s">
        <v>298</v>
      </c>
      <c r="K27" t="s">
        <v>43</v>
      </c>
      <c r="L27" s="8">
        <f t="shared" si="1"/>
        <v>48.6</v>
      </c>
      <c r="M27" s="9">
        <f t="shared" si="2"/>
        <v>0.24299999999999999</v>
      </c>
    </row>
    <row r="28" spans="1:14" x14ac:dyDescent="0.3">
      <c r="A28">
        <v>1501</v>
      </c>
      <c r="B28" s="18" t="s">
        <v>58</v>
      </c>
      <c r="C28" s="11">
        <v>95</v>
      </c>
      <c r="D28" s="13">
        <v>75</v>
      </c>
      <c r="E28" s="5">
        <v>0</v>
      </c>
      <c r="F28" s="13">
        <f>($C28*0.85)-($D28+$E28)</f>
        <v>5.75</v>
      </c>
      <c r="G28" s="10">
        <v>44603</v>
      </c>
      <c r="H28" s="10" t="s">
        <v>145</v>
      </c>
      <c r="I28" t="s">
        <v>307</v>
      </c>
      <c r="J28" t="s">
        <v>308</v>
      </c>
      <c r="K28" t="s">
        <v>13</v>
      </c>
      <c r="L28" s="8">
        <f>F28</f>
        <v>5.75</v>
      </c>
      <c r="M28" s="9">
        <f t="shared" si="2"/>
        <v>7.6666666666666661E-2</v>
      </c>
    </row>
    <row r="29" spans="1:14" x14ac:dyDescent="0.3">
      <c r="A29">
        <v>1501</v>
      </c>
      <c r="B29" s="18" t="s">
        <v>281</v>
      </c>
      <c r="C29" s="11">
        <v>405</v>
      </c>
      <c r="D29" s="13">
        <v>307</v>
      </c>
      <c r="E29" s="5">
        <v>0</v>
      </c>
      <c r="F29" s="13">
        <f>($C29*0.85)-($D29+$E29)</f>
        <v>37.25</v>
      </c>
      <c r="G29" s="10">
        <v>44603</v>
      </c>
      <c r="H29" s="10" t="s">
        <v>301</v>
      </c>
      <c r="I29" t="s">
        <v>302</v>
      </c>
      <c r="J29" t="s">
        <v>303</v>
      </c>
      <c r="K29" t="s">
        <v>21</v>
      </c>
      <c r="L29" s="8">
        <f>F29</f>
        <v>37.25</v>
      </c>
      <c r="M29" s="9">
        <f t="shared" si="2"/>
        <v>0.12133550488599348</v>
      </c>
    </row>
    <row r="30" spans="1:14" x14ac:dyDescent="0.3">
      <c r="B30" s="18" t="s">
        <v>284</v>
      </c>
      <c r="C30" s="11">
        <v>483</v>
      </c>
      <c r="D30" s="13">
        <v>411</v>
      </c>
      <c r="E30" s="5">
        <v>0</v>
      </c>
      <c r="F30" s="13">
        <f t="shared" si="0"/>
        <v>72</v>
      </c>
      <c r="G30" s="10">
        <v>44604</v>
      </c>
      <c r="H30" s="10" t="s">
        <v>304</v>
      </c>
      <c r="I30" t="s">
        <v>305</v>
      </c>
      <c r="J30" t="s">
        <v>306</v>
      </c>
      <c r="K30" t="s">
        <v>43</v>
      </c>
      <c r="L30" s="8">
        <f>F30*1</f>
        <v>72</v>
      </c>
      <c r="M30" s="9">
        <f t="shared" si="2"/>
        <v>0.17518248175182483</v>
      </c>
      <c r="N30" s="7" t="s">
        <v>321</v>
      </c>
    </row>
    <row r="31" spans="1:14" x14ac:dyDescent="0.3">
      <c r="A31">
        <v>1511</v>
      </c>
      <c r="B31" s="18" t="s">
        <v>68</v>
      </c>
      <c r="C31" s="11">
        <v>225</v>
      </c>
      <c r="D31" s="13">
        <v>187</v>
      </c>
      <c r="E31" s="5">
        <v>0</v>
      </c>
      <c r="F31" s="13">
        <f t="shared" si="0"/>
        <v>38</v>
      </c>
      <c r="G31" s="10">
        <v>44605</v>
      </c>
      <c r="H31" s="10" t="s">
        <v>311</v>
      </c>
      <c r="I31" t="s">
        <v>312</v>
      </c>
      <c r="J31" t="s">
        <v>52</v>
      </c>
      <c r="K31" t="s">
        <v>18</v>
      </c>
      <c r="L31" s="8">
        <f t="shared" si="1"/>
        <v>30.78</v>
      </c>
      <c r="M31" s="9">
        <f t="shared" si="2"/>
        <v>0.16459893048128343</v>
      </c>
      <c r="N31" s="7" t="s">
        <v>320</v>
      </c>
    </row>
    <row r="32" spans="1:14" x14ac:dyDescent="0.3">
      <c r="A32">
        <v>1511</v>
      </c>
      <c r="B32" s="18" t="s">
        <v>48</v>
      </c>
      <c r="C32" s="11">
        <v>430</v>
      </c>
      <c r="D32" s="13">
        <v>372</v>
      </c>
      <c r="E32" s="5">
        <v>0</v>
      </c>
      <c r="F32" s="13">
        <f t="shared" si="0"/>
        <v>58</v>
      </c>
      <c r="G32" s="10">
        <v>44605</v>
      </c>
      <c r="H32" s="10"/>
      <c r="L32" s="8">
        <f t="shared" si="1"/>
        <v>46.980000000000004</v>
      </c>
      <c r="M32" s="9">
        <f t="shared" si="2"/>
        <v>0.12629032258064518</v>
      </c>
    </row>
    <row r="33" spans="1:14" x14ac:dyDescent="0.3">
      <c r="A33">
        <v>1512</v>
      </c>
      <c r="B33" s="18" t="s">
        <v>227</v>
      </c>
      <c r="C33" s="11">
        <v>695</v>
      </c>
      <c r="D33" s="13">
        <v>614</v>
      </c>
      <c r="E33" s="5">
        <v>0</v>
      </c>
      <c r="F33" s="13">
        <f t="shared" si="0"/>
        <v>81</v>
      </c>
      <c r="G33" s="10">
        <v>44606</v>
      </c>
      <c r="H33" s="10" t="s">
        <v>316</v>
      </c>
      <c r="I33" t="s">
        <v>317</v>
      </c>
      <c r="J33" t="s">
        <v>318</v>
      </c>
      <c r="K33" t="s">
        <v>43</v>
      </c>
      <c r="L33" s="8">
        <f t="shared" si="1"/>
        <v>65.61</v>
      </c>
      <c r="M33" s="9">
        <f t="shared" si="2"/>
        <v>0.10685667752442997</v>
      </c>
      <c r="N33" s="7" t="s">
        <v>319</v>
      </c>
    </row>
    <row r="34" spans="1:14" x14ac:dyDescent="0.3">
      <c r="A34">
        <v>1513</v>
      </c>
      <c r="B34" s="18" t="s">
        <v>34</v>
      </c>
      <c r="C34" s="11">
        <v>370</v>
      </c>
      <c r="D34" s="13">
        <v>313</v>
      </c>
      <c r="E34" s="5">
        <v>0</v>
      </c>
      <c r="F34" s="13">
        <f t="shared" si="0"/>
        <v>57</v>
      </c>
      <c r="G34" s="10">
        <v>44607</v>
      </c>
      <c r="H34" s="10" t="s">
        <v>313</v>
      </c>
      <c r="I34" t="s">
        <v>314</v>
      </c>
      <c r="J34" t="s">
        <v>315</v>
      </c>
      <c r="K34" t="s">
        <v>18</v>
      </c>
      <c r="L34" s="8">
        <f t="shared" si="1"/>
        <v>46.17</v>
      </c>
      <c r="M34" s="9">
        <f t="shared" si="2"/>
        <v>0.14750798722044728</v>
      </c>
    </row>
    <row r="35" spans="1:14" x14ac:dyDescent="0.3">
      <c r="A35">
        <v>1414</v>
      </c>
      <c r="B35" s="18" t="s">
        <v>281</v>
      </c>
      <c r="C35" s="11">
        <v>400</v>
      </c>
      <c r="D35" s="13">
        <v>345</v>
      </c>
      <c r="E35" s="5">
        <v>0</v>
      </c>
      <c r="F35" s="13">
        <f t="shared" si="0"/>
        <v>55</v>
      </c>
      <c r="G35" s="10">
        <v>44618</v>
      </c>
      <c r="H35" s="10" t="s">
        <v>322</v>
      </c>
      <c r="I35" t="s">
        <v>324</v>
      </c>
      <c r="J35" t="s">
        <v>323</v>
      </c>
      <c r="K35" t="s">
        <v>43</v>
      </c>
      <c r="L35" s="8">
        <f>F35</f>
        <v>55</v>
      </c>
      <c r="M35" s="9">
        <f t="shared" si="2"/>
        <v>0.15942028985507245</v>
      </c>
      <c r="N35" s="7" t="s">
        <v>325</v>
      </c>
    </row>
    <row r="36" spans="1:14" x14ac:dyDescent="0.3">
      <c r="A36">
        <v>1515</v>
      </c>
      <c r="B36" s="18" t="s">
        <v>30</v>
      </c>
      <c r="C36" s="11">
        <v>245</v>
      </c>
      <c r="D36" s="13">
        <v>222</v>
      </c>
      <c r="E36" s="5">
        <v>0</v>
      </c>
      <c r="F36" s="13">
        <f t="shared" si="0"/>
        <v>23</v>
      </c>
      <c r="G36" s="10">
        <v>44800</v>
      </c>
      <c r="H36" s="10" t="s">
        <v>326</v>
      </c>
      <c r="I36" t="s">
        <v>327</v>
      </c>
      <c r="J36" t="s">
        <v>328</v>
      </c>
      <c r="K36" t="s">
        <v>329</v>
      </c>
      <c r="L36" s="8">
        <f>F36</f>
        <v>23</v>
      </c>
      <c r="M36" s="9">
        <f t="shared" si="2"/>
        <v>0.1036036036036036</v>
      </c>
    </row>
    <row r="37" spans="1:14" x14ac:dyDescent="0.3">
      <c r="A37">
        <v>1514</v>
      </c>
      <c r="B37" s="18" t="s">
        <v>8</v>
      </c>
      <c r="C37" s="11">
        <v>210</v>
      </c>
      <c r="D37" s="13">
        <v>157</v>
      </c>
      <c r="E37" s="5">
        <v>0</v>
      </c>
      <c r="F37" s="13">
        <f t="shared" si="0"/>
        <v>53</v>
      </c>
      <c r="G37" s="10">
        <v>44622</v>
      </c>
      <c r="H37" s="10" t="s">
        <v>313</v>
      </c>
      <c r="I37" t="s">
        <v>314</v>
      </c>
      <c r="J37" t="s">
        <v>315</v>
      </c>
      <c r="K37" t="s">
        <v>18</v>
      </c>
      <c r="L37" s="8">
        <f>F37</f>
        <v>53</v>
      </c>
      <c r="M37" s="9">
        <f t="shared" si="2"/>
        <v>0.33757961783439489</v>
      </c>
    </row>
    <row r="38" spans="1:14" x14ac:dyDescent="0.3">
      <c r="A38">
        <v>1</v>
      </c>
      <c r="B38" t="s">
        <v>330</v>
      </c>
      <c r="C38" s="11">
        <v>390</v>
      </c>
      <c r="D38" s="13">
        <v>304</v>
      </c>
      <c r="E38" s="5">
        <v>0</v>
      </c>
      <c r="F38" s="13">
        <f t="shared" si="0"/>
        <v>86</v>
      </c>
      <c r="G38" s="10">
        <v>44633</v>
      </c>
      <c r="H38" s="10" t="s">
        <v>346</v>
      </c>
      <c r="I38" t="s">
        <v>347</v>
      </c>
      <c r="J38" t="s">
        <v>348</v>
      </c>
      <c r="K38" t="s">
        <v>248</v>
      </c>
      <c r="L38" s="8">
        <f>(C38*0.917)-D38</f>
        <v>53.629999999999995</v>
      </c>
      <c r="M38" s="9">
        <f t="shared" si="2"/>
        <v>0.17641447368421051</v>
      </c>
      <c r="N38" s="7" t="s">
        <v>349</v>
      </c>
    </row>
    <row r="39" spans="1:14" x14ac:dyDescent="0.3">
      <c r="A39">
        <v>2</v>
      </c>
      <c r="B39" s="18" t="s">
        <v>277</v>
      </c>
      <c r="C39" s="11">
        <v>385</v>
      </c>
      <c r="D39" s="13">
        <v>322</v>
      </c>
      <c r="E39" s="5">
        <v>0</v>
      </c>
      <c r="F39" s="13">
        <f t="shared" si="0"/>
        <v>63</v>
      </c>
      <c r="G39" s="10">
        <v>44638</v>
      </c>
      <c r="H39" s="10" t="s">
        <v>353</v>
      </c>
      <c r="I39" t="s">
        <v>165</v>
      </c>
      <c r="J39" t="s">
        <v>53</v>
      </c>
      <c r="K39" t="s">
        <v>43</v>
      </c>
      <c r="L39" s="8">
        <f>(C39*0.917)-D39</f>
        <v>31.045000000000016</v>
      </c>
      <c r="M39" s="9">
        <f t="shared" si="2"/>
        <v>9.6413043478260921E-2</v>
      </c>
    </row>
    <row r="40" spans="1:14" x14ac:dyDescent="0.3">
      <c r="A40">
        <v>3</v>
      </c>
      <c r="B40" s="18" t="s">
        <v>355</v>
      </c>
      <c r="C40" s="11">
        <v>510</v>
      </c>
      <c r="D40" s="13">
        <v>462</v>
      </c>
      <c r="E40" s="5">
        <v>0</v>
      </c>
      <c r="F40" s="13">
        <f t="shared" si="0"/>
        <v>48</v>
      </c>
      <c r="G40" s="10">
        <v>44648</v>
      </c>
      <c r="H40" s="10" t="s">
        <v>356</v>
      </c>
      <c r="I40" t="s">
        <v>357</v>
      </c>
      <c r="J40" t="s">
        <v>358</v>
      </c>
      <c r="K40" t="s">
        <v>354</v>
      </c>
      <c r="L40" s="8">
        <f t="shared" ref="L40:L48" si="3">(C40*0.917)-D40</f>
        <v>5.6700000000000159</v>
      </c>
      <c r="M40" s="9">
        <f t="shared" si="2"/>
        <v>1.2272727272727307E-2</v>
      </c>
      <c r="N40" s="7" t="s">
        <v>367</v>
      </c>
    </row>
    <row r="41" spans="1:14" x14ac:dyDescent="0.3">
      <c r="A41">
        <v>4</v>
      </c>
      <c r="B41" t="s">
        <v>72</v>
      </c>
      <c r="C41" s="11">
        <v>395</v>
      </c>
      <c r="D41" s="13">
        <v>335</v>
      </c>
      <c r="E41" s="5">
        <v>0</v>
      </c>
      <c r="F41" s="13">
        <f t="shared" si="0"/>
        <v>60</v>
      </c>
      <c r="G41" s="10">
        <v>44650</v>
      </c>
      <c r="H41" s="10" t="s">
        <v>359</v>
      </c>
      <c r="I41" t="s">
        <v>360</v>
      </c>
      <c r="J41" t="s">
        <v>361</v>
      </c>
      <c r="K41" t="s">
        <v>13</v>
      </c>
      <c r="L41" s="8">
        <f>(C41*0.96)-D41</f>
        <v>44.199999999999989</v>
      </c>
      <c r="M41" s="9">
        <f t="shared" si="2"/>
        <v>0.13194029850746264</v>
      </c>
    </row>
    <row r="42" spans="1:14" x14ac:dyDescent="0.3">
      <c r="A42">
        <v>5</v>
      </c>
      <c r="B42" t="s">
        <v>331</v>
      </c>
      <c r="C42" s="11">
        <v>285</v>
      </c>
      <c r="D42" s="13">
        <v>219</v>
      </c>
      <c r="E42" s="5">
        <v>0</v>
      </c>
      <c r="F42" s="13">
        <f t="shared" si="0"/>
        <v>66</v>
      </c>
      <c r="G42" s="10">
        <v>44658</v>
      </c>
      <c r="H42" t="s">
        <v>364</v>
      </c>
      <c r="I42" t="s">
        <v>363</v>
      </c>
      <c r="J42" t="s">
        <v>365</v>
      </c>
      <c r="K42" t="s">
        <v>13</v>
      </c>
      <c r="L42" s="8">
        <f t="shared" si="3"/>
        <v>42.345000000000027</v>
      </c>
      <c r="M42" s="9">
        <f t="shared" si="2"/>
        <v>0.19335616438356176</v>
      </c>
      <c r="N42" s="7" t="s">
        <v>366</v>
      </c>
    </row>
    <row r="43" spans="1:14" x14ac:dyDescent="0.3">
      <c r="A43">
        <v>6</v>
      </c>
      <c r="B43" s="18" t="s">
        <v>20</v>
      </c>
      <c r="C43" s="11">
        <v>648</v>
      </c>
      <c r="D43" s="13">
        <v>574</v>
      </c>
      <c r="E43" s="5">
        <v>0</v>
      </c>
      <c r="F43" s="13">
        <f t="shared" si="0"/>
        <v>74</v>
      </c>
      <c r="G43" s="10">
        <v>44711</v>
      </c>
      <c r="H43" s="10" t="s">
        <v>371</v>
      </c>
      <c r="I43" t="s">
        <v>374</v>
      </c>
      <c r="J43" t="s">
        <v>369</v>
      </c>
      <c r="K43" t="s">
        <v>45</v>
      </c>
      <c r="L43" s="8">
        <f t="shared" si="3"/>
        <v>20.216000000000008</v>
      </c>
      <c r="M43" s="9">
        <f t="shared" si="2"/>
        <v>3.5219512195121969E-2</v>
      </c>
      <c r="N43" s="7" t="s">
        <v>375</v>
      </c>
    </row>
    <row r="44" spans="1:14" x14ac:dyDescent="0.3">
      <c r="A44">
        <v>7</v>
      </c>
      <c r="B44" t="s">
        <v>44</v>
      </c>
      <c r="C44" s="11">
        <v>320</v>
      </c>
      <c r="D44" s="13">
        <v>232</v>
      </c>
      <c r="E44" s="5">
        <v>0</v>
      </c>
      <c r="F44" s="13">
        <f t="shared" si="0"/>
        <v>88</v>
      </c>
      <c r="G44" s="10">
        <v>44711</v>
      </c>
      <c r="H44" s="10" t="s">
        <v>370</v>
      </c>
      <c r="I44" t="s">
        <v>372</v>
      </c>
      <c r="J44" t="s">
        <v>373</v>
      </c>
      <c r="K44" t="s">
        <v>43</v>
      </c>
      <c r="L44" s="8">
        <f t="shared" si="3"/>
        <v>61.44</v>
      </c>
      <c r="M44" s="9">
        <f t="shared" si="2"/>
        <v>0.26482758620689656</v>
      </c>
    </row>
    <row r="45" spans="1:14" x14ac:dyDescent="0.3">
      <c r="A45">
        <v>8</v>
      </c>
      <c r="B45" s="18" t="s">
        <v>35</v>
      </c>
      <c r="C45" s="11">
        <v>530</v>
      </c>
      <c r="D45" s="13">
        <v>452</v>
      </c>
      <c r="E45" s="5">
        <v>0</v>
      </c>
      <c r="F45" s="13">
        <f t="shared" si="0"/>
        <v>78</v>
      </c>
      <c r="G45" s="10">
        <v>44717</v>
      </c>
      <c r="H45" s="10" t="s">
        <v>376</v>
      </c>
      <c r="I45" t="s">
        <v>377</v>
      </c>
      <c r="J45" t="s">
        <v>378</v>
      </c>
      <c r="K45" t="s">
        <v>43</v>
      </c>
      <c r="L45" s="8">
        <f t="shared" si="3"/>
        <v>34.010000000000048</v>
      </c>
      <c r="M45" s="9">
        <f t="shared" si="2"/>
        <v>7.5243362831858507E-2</v>
      </c>
    </row>
    <row r="46" spans="1:14" x14ac:dyDescent="0.3">
      <c r="A46">
        <v>9</v>
      </c>
      <c r="B46" s="18" t="s">
        <v>31</v>
      </c>
      <c r="C46" s="11">
        <v>620</v>
      </c>
      <c r="D46" s="13">
        <v>524</v>
      </c>
      <c r="E46" s="5">
        <v>0</v>
      </c>
      <c r="F46" s="13">
        <f t="shared" si="0"/>
        <v>96</v>
      </c>
      <c r="G46" s="10">
        <v>44718</v>
      </c>
      <c r="H46" s="10" t="s">
        <v>383</v>
      </c>
      <c r="I46" t="s">
        <v>384</v>
      </c>
      <c r="J46" t="s">
        <v>379</v>
      </c>
      <c r="K46" t="s">
        <v>26</v>
      </c>
      <c r="L46" s="8">
        <f t="shared" si="3"/>
        <v>44.540000000000077</v>
      </c>
      <c r="M46" s="9">
        <f t="shared" si="2"/>
        <v>8.5000000000000145E-2</v>
      </c>
      <c r="N46" s="7" t="s">
        <v>385</v>
      </c>
    </row>
    <row r="47" spans="1:14" x14ac:dyDescent="0.3">
      <c r="A47">
        <v>10</v>
      </c>
      <c r="B47" s="18" t="s">
        <v>280</v>
      </c>
      <c r="C47" s="11">
        <v>150</v>
      </c>
      <c r="D47" s="13">
        <v>148</v>
      </c>
      <c r="E47" s="5">
        <v>0</v>
      </c>
      <c r="F47" s="13">
        <f t="shared" si="0"/>
        <v>2</v>
      </c>
      <c r="G47" s="10">
        <v>44718</v>
      </c>
      <c r="H47" s="10" t="s">
        <v>381</v>
      </c>
      <c r="I47" t="s">
        <v>382</v>
      </c>
      <c r="J47" t="s">
        <v>380</v>
      </c>
      <c r="K47" t="s">
        <v>18</v>
      </c>
      <c r="L47" s="8">
        <f>(C47*1)-D47</f>
        <v>2</v>
      </c>
      <c r="M47" s="9">
        <f t="shared" si="2"/>
        <v>1.3513513513513514E-2</v>
      </c>
    </row>
    <row r="48" spans="1:14" x14ac:dyDescent="0.3">
      <c r="A48">
        <v>11</v>
      </c>
      <c r="B48" s="18" t="s">
        <v>352</v>
      </c>
      <c r="C48" s="11">
        <v>338</v>
      </c>
      <c r="D48" s="13">
        <v>260</v>
      </c>
      <c r="E48" s="5">
        <v>0</v>
      </c>
      <c r="F48" s="13">
        <f t="shared" si="0"/>
        <v>78</v>
      </c>
      <c r="G48" s="10">
        <v>44719</v>
      </c>
      <c r="H48" s="10" t="s">
        <v>386</v>
      </c>
      <c r="I48" t="s">
        <v>71</v>
      </c>
      <c r="J48" t="s">
        <v>69</v>
      </c>
      <c r="K48" t="s">
        <v>26</v>
      </c>
      <c r="L48" s="8">
        <f t="shared" si="3"/>
        <v>49.946000000000026</v>
      </c>
      <c r="M48" s="9">
        <f t="shared" si="2"/>
        <v>0.1921000000000001</v>
      </c>
      <c r="N48" t="s">
        <v>226</v>
      </c>
    </row>
    <row r="49" spans="1:14" x14ac:dyDescent="0.3">
      <c r="A49">
        <v>13</v>
      </c>
      <c r="B49" s="18" t="s">
        <v>389</v>
      </c>
      <c r="C49" s="11">
        <v>1150</v>
      </c>
      <c r="D49" s="13">
        <v>1022</v>
      </c>
      <c r="E49" s="5">
        <v>0</v>
      </c>
      <c r="F49" s="13">
        <f t="shared" si="0"/>
        <v>128</v>
      </c>
      <c r="G49" s="10">
        <v>44734</v>
      </c>
      <c r="H49" s="10" t="s">
        <v>157</v>
      </c>
      <c r="I49" t="s">
        <v>390</v>
      </c>
      <c r="J49" t="s">
        <v>391</v>
      </c>
      <c r="K49" t="s">
        <v>18</v>
      </c>
      <c r="L49" s="8">
        <f>F49</f>
        <v>128</v>
      </c>
      <c r="M49" s="9">
        <f t="shared" si="2"/>
        <v>0.12524461839530332</v>
      </c>
    </row>
    <row r="50" spans="1:14" x14ac:dyDescent="0.3">
      <c r="A50">
        <v>14</v>
      </c>
      <c r="B50" s="18" t="s">
        <v>285</v>
      </c>
      <c r="C50" s="11">
        <v>1020</v>
      </c>
      <c r="D50" s="13">
        <v>830</v>
      </c>
      <c r="E50" s="5">
        <v>0</v>
      </c>
      <c r="F50" s="13">
        <f t="shared" si="0"/>
        <v>190</v>
      </c>
      <c r="G50" s="10">
        <v>44734</v>
      </c>
      <c r="H50" s="10" t="s">
        <v>371</v>
      </c>
      <c r="I50" t="s">
        <v>374</v>
      </c>
      <c r="J50" t="s">
        <v>369</v>
      </c>
      <c r="K50" t="s">
        <v>45</v>
      </c>
      <c r="L50" s="8">
        <f>(C50*0.9)-D50</f>
        <v>88</v>
      </c>
      <c r="M50" s="9">
        <f t="shared" si="2"/>
        <v>0.10602409638554217</v>
      </c>
      <c r="N50" t="s">
        <v>443</v>
      </c>
    </row>
    <row r="51" spans="1:14" x14ac:dyDescent="0.3">
      <c r="A51">
        <v>15</v>
      </c>
      <c r="B51" s="18" t="s">
        <v>39</v>
      </c>
      <c r="C51" s="11">
        <v>760</v>
      </c>
      <c r="D51" s="13">
        <v>648</v>
      </c>
      <c r="E51" s="5">
        <v>0</v>
      </c>
      <c r="F51" s="13">
        <f t="shared" si="0"/>
        <v>112</v>
      </c>
      <c r="G51" s="10">
        <v>44734</v>
      </c>
      <c r="H51" s="10" t="s">
        <v>353</v>
      </c>
      <c r="I51" t="s">
        <v>165</v>
      </c>
      <c r="J51" t="s">
        <v>53</v>
      </c>
      <c r="K51" t="s">
        <v>43</v>
      </c>
      <c r="L51" s="8">
        <f t="shared" ref="L51:L113" si="4">(C51*0.9)-D51</f>
        <v>36</v>
      </c>
      <c r="M51" s="9">
        <f t="shared" si="2"/>
        <v>5.5555555555555552E-2</v>
      </c>
    </row>
    <row r="52" spans="1:14" x14ac:dyDescent="0.3">
      <c r="A52">
        <v>16</v>
      </c>
      <c r="B52" s="18" t="s">
        <v>282</v>
      </c>
      <c r="C52" s="11">
        <v>450</v>
      </c>
      <c r="D52" s="13">
        <v>412</v>
      </c>
      <c r="E52" s="5">
        <v>0</v>
      </c>
      <c r="F52" s="13">
        <f t="shared" si="0"/>
        <v>38</v>
      </c>
      <c r="G52" s="10">
        <v>44736</v>
      </c>
      <c r="H52" s="10" t="s">
        <v>157</v>
      </c>
      <c r="I52" t="s">
        <v>390</v>
      </c>
      <c r="J52" t="s">
        <v>391</v>
      </c>
      <c r="K52" t="s">
        <v>18</v>
      </c>
      <c r="L52" s="8">
        <f>(C52-D52)</f>
        <v>38</v>
      </c>
      <c r="M52" s="9">
        <f t="shared" si="2"/>
        <v>9.2233009708737865E-2</v>
      </c>
    </row>
    <row r="53" spans="1:14" x14ac:dyDescent="0.3">
      <c r="A53">
        <v>17</v>
      </c>
      <c r="B53" s="18" t="s">
        <v>399</v>
      </c>
      <c r="C53" s="11">
        <v>530</v>
      </c>
      <c r="D53" s="13">
        <v>407</v>
      </c>
      <c r="E53" s="5">
        <v>0</v>
      </c>
      <c r="F53" s="13">
        <f t="shared" si="0"/>
        <v>123</v>
      </c>
      <c r="G53" s="10">
        <v>44744</v>
      </c>
      <c r="H53" s="10" t="s">
        <v>400</v>
      </c>
      <c r="I53" t="s">
        <v>401</v>
      </c>
      <c r="J53" t="s">
        <v>402</v>
      </c>
      <c r="K53" t="s">
        <v>18</v>
      </c>
      <c r="L53" s="8">
        <f t="shared" si="4"/>
        <v>70</v>
      </c>
      <c r="M53" s="9">
        <f t="shared" si="2"/>
        <v>0.171990171990172</v>
      </c>
      <c r="N53" s="7" t="s">
        <v>403</v>
      </c>
    </row>
    <row r="54" spans="1:14" x14ac:dyDescent="0.3">
      <c r="A54">
        <v>18</v>
      </c>
      <c r="B54" s="18" t="s">
        <v>394</v>
      </c>
      <c r="C54" s="11">
        <v>281</v>
      </c>
      <c r="D54" s="13">
        <v>200</v>
      </c>
      <c r="E54" s="5">
        <v>0</v>
      </c>
      <c r="F54" s="13">
        <f t="shared" si="0"/>
        <v>81</v>
      </c>
      <c r="G54" s="10">
        <v>44753</v>
      </c>
      <c r="H54" s="10" t="s">
        <v>411</v>
      </c>
      <c r="I54" t="s">
        <v>412</v>
      </c>
      <c r="J54" t="s">
        <v>407</v>
      </c>
      <c r="K54" t="s">
        <v>406</v>
      </c>
      <c r="L54" s="8">
        <f>(C54*0.85)-D54</f>
        <v>38.849999999999994</v>
      </c>
      <c r="M54" s="9">
        <f t="shared" si="2"/>
        <v>0.19424999999999998</v>
      </c>
    </row>
    <row r="55" spans="1:14" x14ac:dyDescent="0.3">
      <c r="A55">
        <v>19</v>
      </c>
      <c r="B55" s="18" t="s">
        <v>30</v>
      </c>
      <c r="C55" s="11">
        <v>350</v>
      </c>
      <c r="D55" s="13">
        <v>200</v>
      </c>
      <c r="E55" s="5">
        <v>0</v>
      </c>
      <c r="F55" s="13">
        <f t="shared" si="0"/>
        <v>150</v>
      </c>
      <c r="G55" s="10">
        <v>44753</v>
      </c>
      <c r="H55" s="10" t="s">
        <v>408</v>
      </c>
      <c r="I55" t="s">
        <v>409</v>
      </c>
      <c r="J55" t="s">
        <v>410</v>
      </c>
      <c r="K55" t="s">
        <v>13</v>
      </c>
      <c r="L55" s="8">
        <f>(C55*0.85)-D55</f>
        <v>97.5</v>
      </c>
      <c r="M55" s="9">
        <f t="shared" si="2"/>
        <v>0.48749999999999999</v>
      </c>
      <c r="N55" t="s">
        <v>442</v>
      </c>
    </row>
    <row r="56" spans="1:14" x14ac:dyDescent="0.3">
      <c r="A56">
        <v>20</v>
      </c>
      <c r="B56" t="s">
        <v>334</v>
      </c>
      <c r="C56" s="11">
        <v>340</v>
      </c>
      <c r="D56" s="13">
        <v>248</v>
      </c>
      <c r="E56" s="5">
        <v>0</v>
      </c>
      <c r="F56" s="13">
        <f t="shared" si="0"/>
        <v>92</v>
      </c>
      <c r="G56" s="10">
        <v>44753</v>
      </c>
      <c r="H56" s="10" t="s">
        <v>353</v>
      </c>
      <c r="I56" t="s">
        <v>165</v>
      </c>
      <c r="J56" t="s">
        <v>53</v>
      </c>
      <c r="K56" t="s">
        <v>43</v>
      </c>
      <c r="L56" s="8">
        <f t="shared" si="4"/>
        <v>58</v>
      </c>
      <c r="M56" s="9">
        <f t="shared" si="2"/>
        <v>0.23387096774193547</v>
      </c>
      <c r="N56" s="7" t="s">
        <v>441</v>
      </c>
    </row>
    <row r="57" spans="1:14" x14ac:dyDescent="0.3">
      <c r="A57">
        <v>21</v>
      </c>
      <c r="B57" s="18" t="s">
        <v>404</v>
      </c>
      <c r="C57" s="11">
        <v>2060</v>
      </c>
      <c r="D57" s="13">
        <v>1930</v>
      </c>
      <c r="E57" s="5">
        <v>0</v>
      </c>
      <c r="F57" s="13">
        <f t="shared" si="0"/>
        <v>130</v>
      </c>
      <c r="G57" s="10">
        <v>44756</v>
      </c>
      <c r="H57" s="10" t="s">
        <v>413</v>
      </c>
      <c r="I57" t="s">
        <v>414</v>
      </c>
      <c r="J57" t="s">
        <v>405</v>
      </c>
      <c r="K57" t="s">
        <v>18</v>
      </c>
      <c r="L57" s="8">
        <f>(C57)-D57</f>
        <v>130</v>
      </c>
      <c r="M57" s="9">
        <f t="shared" si="2"/>
        <v>6.7357512953367879E-2</v>
      </c>
    </row>
    <row r="58" spans="1:14" x14ac:dyDescent="0.3">
      <c r="A58">
        <v>22</v>
      </c>
      <c r="B58" t="s">
        <v>80</v>
      </c>
      <c r="C58" s="11">
        <v>442</v>
      </c>
      <c r="D58" s="13">
        <v>411</v>
      </c>
      <c r="E58" s="5">
        <v>0</v>
      </c>
      <c r="F58" s="13">
        <f t="shared" si="0"/>
        <v>31</v>
      </c>
      <c r="G58" s="10">
        <v>44766</v>
      </c>
      <c r="H58" s="10" t="s">
        <v>418</v>
      </c>
      <c r="I58" t="s">
        <v>417</v>
      </c>
      <c r="J58" t="s">
        <v>415</v>
      </c>
      <c r="K58" t="s">
        <v>18</v>
      </c>
      <c r="L58" s="8">
        <f>(C58*0.86)-D58</f>
        <v>-30.879999999999995</v>
      </c>
      <c r="M58" s="9">
        <f t="shared" si="2"/>
        <v>-7.5133819951338193E-2</v>
      </c>
      <c r="N58" s="7" t="s">
        <v>416</v>
      </c>
    </row>
    <row r="59" spans="1:14" x14ac:dyDescent="0.3">
      <c r="A59">
        <v>23</v>
      </c>
      <c r="B59" t="s">
        <v>74</v>
      </c>
      <c r="C59" s="11">
        <v>610</v>
      </c>
      <c r="D59" s="13">
        <v>576</v>
      </c>
      <c r="E59" s="5">
        <v>0</v>
      </c>
      <c r="F59" s="13">
        <f t="shared" si="0"/>
        <v>34</v>
      </c>
      <c r="G59" s="10">
        <v>44766</v>
      </c>
      <c r="H59" s="10" t="s">
        <v>419</v>
      </c>
      <c r="K59" t="s">
        <v>354</v>
      </c>
      <c r="L59" s="8">
        <f>(C59)-D59</f>
        <v>34</v>
      </c>
      <c r="M59" s="9">
        <f t="shared" si="2"/>
        <v>5.9027777777777776E-2</v>
      </c>
    </row>
    <row r="60" spans="1:14" x14ac:dyDescent="0.3">
      <c r="A60">
        <v>24</v>
      </c>
      <c r="B60" s="18" t="s">
        <v>395</v>
      </c>
      <c r="C60" s="11">
        <v>795</v>
      </c>
      <c r="D60" s="13">
        <v>732</v>
      </c>
      <c r="E60" s="5">
        <v>0</v>
      </c>
      <c r="F60" s="13">
        <f t="shared" si="0"/>
        <v>63</v>
      </c>
      <c r="G60" s="10">
        <v>44776</v>
      </c>
      <c r="H60" s="10" t="s">
        <v>420</v>
      </c>
      <c r="I60" t="s">
        <v>421</v>
      </c>
      <c r="J60" t="s">
        <v>422</v>
      </c>
      <c r="K60" t="s">
        <v>43</v>
      </c>
      <c r="L60" s="8">
        <f>(C60*1)-D60</f>
        <v>63</v>
      </c>
      <c r="M60" s="9">
        <f t="shared" si="2"/>
        <v>8.6065573770491802E-2</v>
      </c>
    </row>
    <row r="61" spans="1:14" x14ac:dyDescent="0.3">
      <c r="A61">
        <v>25</v>
      </c>
      <c r="B61" s="18" t="s">
        <v>388</v>
      </c>
      <c r="C61" s="11">
        <v>425</v>
      </c>
      <c r="D61" s="13">
        <v>284</v>
      </c>
      <c r="E61" s="5">
        <v>0</v>
      </c>
      <c r="F61" s="13">
        <f t="shared" si="0"/>
        <v>141</v>
      </c>
      <c r="G61" s="10">
        <v>44787</v>
      </c>
      <c r="H61" t="s">
        <v>364</v>
      </c>
      <c r="I61" t="s">
        <v>363</v>
      </c>
      <c r="J61" t="s">
        <v>365</v>
      </c>
      <c r="K61" t="s">
        <v>13</v>
      </c>
      <c r="L61" s="8">
        <f t="shared" si="4"/>
        <v>98.5</v>
      </c>
      <c r="M61" s="9">
        <f t="shared" si="2"/>
        <v>0.34683098591549294</v>
      </c>
      <c r="N61" s="7" t="s">
        <v>424</v>
      </c>
    </row>
    <row r="62" spans="1:14" x14ac:dyDescent="0.3">
      <c r="A62">
        <v>26</v>
      </c>
      <c r="B62" s="18" t="s">
        <v>425</v>
      </c>
      <c r="C62" s="11">
        <v>452</v>
      </c>
      <c r="D62" s="13">
        <v>347</v>
      </c>
      <c r="E62" s="5">
        <v>0</v>
      </c>
      <c r="F62" s="13">
        <f t="shared" si="0"/>
        <v>105</v>
      </c>
      <c r="G62" s="10">
        <v>44802</v>
      </c>
      <c r="H62" s="10" t="s">
        <v>428</v>
      </c>
      <c r="I62" t="s">
        <v>427</v>
      </c>
      <c r="J62" t="s">
        <v>426</v>
      </c>
      <c r="K62" t="s">
        <v>18</v>
      </c>
      <c r="L62" s="8">
        <f>(C62)-D62</f>
        <v>105</v>
      </c>
      <c r="M62" s="9">
        <f t="shared" si="2"/>
        <v>0.30259365994236309</v>
      </c>
    </row>
    <row r="63" spans="1:14" x14ac:dyDescent="0.3">
      <c r="A63">
        <v>27</v>
      </c>
      <c r="B63" t="s">
        <v>310</v>
      </c>
      <c r="C63" s="11">
        <v>217</v>
      </c>
      <c r="D63" s="13">
        <v>149</v>
      </c>
      <c r="E63" s="5">
        <v>0</v>
      </c>
      <c r="F63" s="13">
        <f t="shared" ref="F63:F126" si="5">($C63)-($D63+$E63)</f>
        <v>68</v>
      </c>
      <c r="G63" s="10">
        <v>44823</v>
      </c>
      <c r="H63" s="10" t="s">
        <v>435</v>
      </c>
      <c r="I63" t="s">
        <v>436</v>
      </c>
      <c r="J63" t="s">
        <v>437</v>
      </c>
      <c r="K63" t="s">
        <v>21</v>
      </c>
      <c r="L63" s="8">
        <f t="shared" si="4"/>
        <v>46.300000000000011</v>
      </c>
      <c r="M63" s="9">
        <f t="shared" ref="M63:M126" si="6">L63/D63</f>
        <v>0.31073825503355712</v>
      </c>
      <c r="N63" t="s">
        <v>434</v>
      </c>
    </row>
    <row r="64" spans="1:14" x14ac:dyDescent="0.3">
      <c r="A64">
        <v>28</v>
      </c>
      <c r="B64" s="18" t="s">
        <v>28</v>
      </c>
      <c r="C64" s="11">
        <v>370</v>
      </c>
      <c r="D64" s="13">
        <v>337</v>
      </c>
      <c r="E64" s="5">
        <v>0</v>
      </c>
      <c r="F64" s="13">
        <f t="shared" si="5"/>
        <v>33</v>
      </c>
      <c r="G64" s="10">
        <v>44870</v>
      </c>
      <c r="H64" s="10" t="s">
        <v>438</v>
      </c>
      <c r="I64" t="s">
        <v>439</v>
      </c>
      <c r="J64" t="s">
        <v>440</v>
      </c>
      <c r="K64" t="s">
        <v>429</v>
      </c>
      <c r="L64" s="8">
        <f t="shared" si="4"/>
        <v>-4</v>
      </c>
      <c r="M64" s="9">
        <f t="shared" si="6"/>
        <v>-1.1869436201780416E-2</v>
      </c>
      <c r="N64" s="7" t="s">
        <v>432</v>
      </c>
    </row>
    <row r="65" spans="1:14" x14ac:dyDescent="0.3">
      <c r="A65">
        <v>29</v>
      </c>
      <c r="B65" s="18" t="s">
        <v>431</v>
      </c>
      <c r="C65" s="11">
        <v>315</v>
      </c>
      <c r="D65" s="13">
        <v>177</v>
      </c>
      <c r="E65" s="5">
        <v>0</v>
      </c>
      <c r="F65" s="13">
        <f t="shared" si="5"/>
        <v>138</v>
      </c>
      <c r="G65" s="10">
        <v>44875</v>
      </c>
      <c r="H65" s="10" t="s">
        <v>444</v>
      </c>
      <c r="I65" t="s">
        <v>445</v>
      </c>
      <c r="J65" t="s">
        <v>430</v>
      </c>
      <c r="K65" t="s">
        <v>21</v>
      </c>
      <c r="L65" s="8">
        <f t="shared" si="4"/>
        <v>106.5</v>
      </c>
      <c r="M65" s="9">
        <f t="shared" si="6"/>
        <v>0.60169491525423724</v>
      </c>
      <c r="N65" s="7" t="s">
        <v>433</v>
      </c>
    </row>
    <row r="66" spans="1:14" x14ac:dyDescent="0.3">
      <c r="A66">
        <v>30</v>
      </c>
      <c r="B66" t="s">
        <v>333</v>
      </c>
      <c r="C66" s="11">
        <v>392</v>
      </c>
      <c r="D66" s="13">
        <v>313</v>
      </c>
      <c r="E66" s="5">
        <v>0</v>
      </c>
      <c r="F66" s="13">
        <f t="shared" si="5"/>
        <v>79</v>
      </c>
      <c r="G66" s="10">
        <v>44881</v>
      </c>
      <c r="H66" s="10" t="s">
        <v>446</v>
      </c>
      <c r="I66" t="s">
        <v>165</v>
      </c>
      <c r="J66" t="s">
        <v>447</v>
      </c>
      <c r="K66" t="s">
        <v>21</v>
      </c>
      <c r="L66" s="8">
        <f t="shared" si="4"/>
        <v>39.800000000000011</v>
      </c>
      <c r="M66" s="9">
        <f t="shared" si="6"/>
        <v>0.1271565495207668</v>
      </c>
    </row>
    <row r="67" spans="1:14" x14ac:dyDescent="0.3">
      <c r="A67">
        <v>31</v>
      </c>
      <c r="B67" t="s">
        <v>72</v>
      </c>
      <c r="C67" s="11">
        <v>374</v>
      </c>
      <c r="D67" s="13">
        <v>340</v>
      </c>
      <c r="E67" s="5">
        <v>0</v>
      </c>
      <c r="F67" s="13">
        <f t="shared" si="5"/>
        <v>34</v>
      </c>
      <c r="G67" s="10">
        <v>44887</v>
      </c>
      <c r="H67" s="10" t="s">
        <v>448</v>
      </c>
      <c r="I67" t="s">
        <v>449</v>
      </c>
      <c r="J67" t="s">
        <v>450</v>
      </c>
      <c r="K67" t="s">
        <v>248</v>
      </c>
      <c r="L67" s="8">
        <f t="shared" si="4"/>
        <v>-3.3999999999999773</v>
      </c>
      <c r="M67" s="9">
        <f t="shared" si="6"/>
        <v>-9.9999999999999326E-3</v>
      </c>
      <c r="N67" s="36" t="s">
        <v>451</v>
      </c>
    </row>
    <row r="68" spans="1:14" x14ac:dyDescent="0.3">
      <c r="A68">
        <v>32</v>
      </c>
      <c r="B68" t="s">
        <v>452</v>
      </c>
      <c r="C68" s="11">
        <v>645</v>
      </c>
      <c r="D68" s="13">
        <v>600</v>
      </c>
      <c r="E68" s="5">
        <v>0</v>
      </c>
      <c r="F68" s="13">
        <f t="shared" si="5"/>
        <v>45</v>
      </c>
      <c r="G68" s="10">
        <v>44887</v>
      </c>
      <c r="H68" s="10" t="s">
        <v>316</v>
      </c>
      <c r="I68" t="s">
        <v>317</v>
      </c>
      <c r="J68" t="s">
        <v>453</v>
      </c>
      <c r="K68" t="s">
        <v>239</v>
      </c>
      <c r="L68" s="8">
        <f>(F68)</f>
        <v>45</v>
      </c>
      <c r="M68" s="9">
        <f t="shared" si="6"/>
        <v>7.4999999999999997E-2</v>
      </c>
    </row>
    <row r="69" spans="1:14" x14ac:dyDescent="0.3">
      <c r="A69">
        <v>33</v>
      </c>
      <c r="B69" s="18" t="s">
        <v>16</v>
      </c>
      <c r="C69" s="11">
        <v>355</v>
      </c>
      <c r="D69" s="13">
        <v>322</v>
      </c>
      <c r="E69" s="5">
        <v>0</v>
      </c>
      <c r="F69" s="13">
        <f t="shared" si="5"/>
        <v>33</v>
      </c>
      <c r="G69" s="10">
        <v>44887</v>
      </c>
      <c r="H69" s="10" t="s">
        <v>145</v>
      </c>
      <c r="I69" t="s">
        <v>146</v>
      </c>
      <c r="J69" t="s">
        <v>454</v>
      </c>
      <c r="K69" t="s">
        <v>21</v>
      </c>
      <c r="L69" s="8">
        <f>(C69)-D69</f>
        <v>33</v>
      </c>
      <c r="M69" s="9">
        <f t="shared" si="6"/>
        <v>0.10248447204968944</v>
      </c>
    </row>
    <row r="70" spans="1:14" x14ac:dyDescent="0.3">
      <c r="C70" s="11">
        <v>0</v>
      </c>
      <c r="D70" s="13">
        <v>0</v>
      </c>
      <c r="E70" s="5">
        <v>0</v>
      </c>
      <c r="F70" s="13">
        <f t="shared" si="5"/>
        <v>0</v>
      </c>
      <c r="G70" s="10"/>
      <c r="H70" s="10"/>
      <c r="L70" s="8">
        <f t="shared" si="4"/>
        <v>0</v>
      </c>
      <c r="M70" s="9" t="e">
        <f t="shared" si="6"/>
        <v>#DIV/0!</v>
      </c>
    </row>
    <row r="71" spans="1:14" x14ac:dyDescent="0.3">
      <c r="C71" s="11">
        <v>0</v>
      </c>
      <c r="D71" s="13">
        <v>0</v>
      </c>
      <c r="E71" s="5">
        <v>0</v>
      </c>
      <c r="F71" s="13">
        <f t="shared" si="5"/>
        <v>0</v>
      </c>
      <c r="G71" s="10"/>
      <c r="H71" s="10"/>
      <c r="L71" s="8">
        <f t="shared" si="4"/>
        <v>0</v>
      </c>
      <c r="M71" s="9" t="e">
        <f t="shared" si="6"/>
        <v>#DIV/0!</v>
      </c>
    </row>
    <row r="72" spans="1:14" x14ac:dyDescent="0.3">
      <c r="C72" s="11">
        <v>0</v>
      </c>
      <c r="D72" s="13">
        <v>0</v>
      </c>
      <c r="E72" s="5">
        <v>0</v>
      </c>
      <c r="F72" s="13">
        <f t="shared" si="5"/>
        <v>0</v>
      </c>
      <c r="G72" s="10"/>
      <c r="H72" s="10"/>
      <c r="L72" s="8">
        <f t="shared" si="4"/>
        <v>0</v>
      </c>
      <c r="M72" s="9" t="e">
        <f t="shared" si="6"/>
        <v>#DIV/0!</v>
      </c>
    </row>
    <row r="73" spans="1:14" x14ac:dyDescent="0.3">
      <c r="C73" s="11">
        <v>0</v>
      </c>
      <c r="D73" s="13">
        <v>0</v>
      </c>
      <c r="E73" s="5">
        <v>0</v>
      </c>
      <c r="F73" s="13">
        <f t="shared" si="5"/>
        <v>0</v>
      </c>
      <c r="G73" s="10"/>
      <c r="H73" s="10"/>
      <c r="L73" s="8">
        <f t="shared" si="4"/>
        <v>0</v>
      </c>
      <c r="M73" s="9" t="e">
        <f t="shared" si="6"/>
        <v>#DIV/0!</v>
      </c>
    </row>
    <row r="74" spans="1:14" x14ac:dyDescent="0.3">
      <c r="C74" s="11">
        <v>0</v>
      </c>
      <c r="D74" s="13">
        <v>0</v>
      </c>
      <c r="E74" s="5">
        <v>0</v>
      </c>
      <c r="F74" s="13">
        <f t="shared" si="5"/>
        <v>0</v>
      </c>
      <c r="G74" s="10"/>
      <c r="H74" s="10"/>
      <c r="L74" s="8">
        <f t="shared" si="4"/>
        <v>0</v>
      </c>
      <c r="M74" s="9" t="e">
        <f t="shared" si="6"/>
        <v>#DIV/0!</v>
      </c>
    </row>
    <row r="75" spans="1:14" x14ac:dyDescent="0.3">
      <c r="C75" s="11">
        <v>0</v>
      </c>
      <c r="D75" s="13">
        <v>0</v>
      </c>
      <c r="E75" s="5">
        <v>0</v>
      </c>
      <c r="F75" s="13">
        <f t="shared" si="5"/>
        <v>0</v>
      </c>
      <c r="G75" s="10"/>
      <c r="H75" s="10"/>
      <c r="L75" s="8">
        <f t="shared" si="4"/>
        <v>0</v>
      </c>
      <c r="M75" s="9" t="e">
        <f t="shared" si="6"/>
        <v>#DIV/0!</v>
      </c>
    </row>
    <row r="76" spans="1:14" x14ac:dyDescent="0.3">
      <c r="C76" s="11">
        <v>0</v>
      </c>
      <c r="D76" s="13">
        <v>0</v>
      </c>
      <c r="E76" s="5">
        <v>0</v>
      </c>
      <c r="F76" s="13">
        <f t="shared" si="5"/>
        <v>0</v>
      </c>
      <c r="G76" s="10"/>
      <c r="H76" s="10"/>
      <c r="L76" s="8">
        <f t="shared" si="4"/>
        <v>0</v>
      </c>
      <c r="M76" s="9" t="e">
        <f t="shared" si="6"/>
        <v>#DIV/0!</v>
      </c>
    </row>
    <row r="77" spans="1:14" x14ac:dyDescent="0.3">
      <c r="C77" s="11">
        <v>0</v>
      </c>
      <c r="D77" s="13">
        <v>0</v>
      </c>
      <c r="E77" s="5">
        <v>0</v>
      </c>
      <c r="F77" s="13">
        <f t="shared" si="5"/>
        <v>0</v>
      </c>
      <c r="G77" s="10"/>
      <c r="H77" s="10"/>
      <c r="L77" s="8">
        <f t="shared" si="4"/>
        <v>0</v>
      </c>
      <c r="M77" s="9" t="e">
        <f t="shared" si="6"/>
        <v>#DIV/0!</v>
      </c>
    </row>
    <row r="78" spans="1:14" x14ac:dyDescent="0.3">
      <c r="C78" s="11">
        <v>0</v>
      </c>
      <c r="D78" s="13">
        <v>0</v>
      </c>
      <c r="E78" s="5">
        <v>0</v>
      </c>
      <c r="F78" s="13">
        <f t="shared" si="5"/>
        <v>0</v>
      </c>
      <c r="G78" s="10"/>
      <c r="H78" s="10"/>
      <c r="L78" s="8">
        <f t="shared" si="4"/>
        <v>0</v>
      </c>
      <c r="M78" s="9" t="e">
        <f t="shared" si="6"/>
        <v>#DIV/0!</v>
      </c>
    </row>
    <row r="79" spans="1:14" x14ac:dyDescent="0.3">
      <c r="C79" s="11">
        <v>0</v>
      </c>
      <c r="D79" s="13">
        <v>0</v>
      </c>
      <c r="E79" s="5">
        <v>0</v>
      </c>
      <c r="F79" s="13">
        <f t="shared" si="5"/>
        <v>0</v>
      </c>
      <c r="G79" s="10"/>
      <c r="H79" s="10"/>
      <c r="L79" s="8">
        <f t="shared" si="4"/>
        <v>0</v>
      </c>
      <c r="M79" s="9" t="e">
        <f t="shared" si="6"/>
        <v>#DIV/0!</v>
      </c>
    </row>
    <row r="80" spans="1:14" x14ac:dyDescent="0.3">
      <c r="C80" s="11">
        <v>0</v>
      </c>
      <c r="D80" s="13">
        <v>0</v>
      </c>
      <c r="E80" s="5">
        <v>0</v>
      </c>
      <c r="F80" s="13">
        <f t="shared" si="5"/>
        <v>0</v>
      </c>
      <c r="G80" s="10"/>
      <c r="H80" s="10"/>
      <c r="L80" s="8">
        <f t="shared" si="4"/>
        <v>0</v>
      </c>
      <c r="M80" s="9" t="e">
        <f t="shared" si="6"/>
        <v>#DIV/0!</v>
      </c>
    </row>
    <row r="81" spans="3:13" x14ac:dyDescent="0.3">
      <c r="C81" s="11">
        <v>0</v>
      </c>
      <c r="D81" s="13">
        <v>0</v>
      </c>
      <c r="E81" s="5">
        <v>0</v>
      </c>
      <c r="F81" s="13">
        <f t="shared" si="5"/>
        <v>0</v>
      </c>
      <c r="G81" s="10"/>
      <c r="H81" s="10"/>
      <c r="L81" s="8">
        <f t="shared" si="4"/>
        <v>0</v>
      </c>
      <c r="M81" s="9" t="e">
        <f t="shared" si="6"/>
        <v>#DIV/0!</v>
      </c>
    </row>
    <row r="82" spans="3:13" x14ac:dyDescent="0.3">
      <c r="C82" s="11">
        <v>0</v>
      </c>
      <c r="D82" s="13">
        <v>0</v>
      </c>
      <c r="E82" s="5">
        <v>0</v>
      </c>
      <c r="F82" s="13">
        <f t="shared" si="5"/>
        <v>0</v>
      </c>
      <c r="G82" s="10"/>
      <c r="H82" s="10"/>
      <c r="L82" s="8">
        <f t="shared" si="4"/>
        <v>0</v>
      </c>
      <c r="M82" s="9" t="e">
        <f t="shared" si="6"/>
        <v>#DIV/0!</v>
      </c>
    </row>
    <row r="83" spans="3:13" x14ac:dyDescent="0.3">
      <c r="C83" s="11">
        <v>0</v>
      </c>
      <c r="D83" s="13">
        <v>0</v>
      </c>
      <c r="E83" s="5">
        <v>0</v>
      </c>
      <c r="F83" s="13">
        <f t="shared" si="5"/>
        <v>0</v>
      </c>
      <c r="G83" s="10"/>
      <c r="H83" s="10"/>
      <c r="L83" s="8">
        <f t="shared" si="4"/>
        <v>0</v>
      </c>
      <c r="M83" s="9" t="e">
        <f t="shared" si="6"/>
        <v>#DIV/0!</v>
      </c>
    </row>
    <row r="84" spans="3:13" x14ac:dyDescent="0.3">
      <c r="C84" s="11">
        <v>0</v>
      </c>
      <c r="D84" s="13">
        <v>0</v>
      </c>
      <c r="E84" s="5">
        <v>0</v>
      </c>
      <c r="F84" s="13">
        <f t="shared" si="5"/>
        <v>0</v>
      </c>
      <c r="G84" s="10"/>
      <c r="H84" s="10"/>
      <c r="L84" s="8">
        <f t="shared" si="4"/>
        <v>0</v>
      </c>
      <c r="M84" s="9" t="e">
        <f t="shared" si="6"/>
        <v>#DIV/0!</v>
      </c>
    </row>
    <row r="85" spans="3:13" x14ac:dyDescent="0.3">
      <c r="C85" s="11">
        <v>0</v>
      </c>
      <c r="D85" s="13">
        <v>0</v>
      </c>
      <c r="E85" s="5">
        <v>0</v>
      </c>
      <c r="F85" s="13">
        <f t="shared" si="5"/>
        <v>0</v>
      </c>
      <c r="G85" s="10"/>
      <c r="H85" s="10"/>
      <c r="L85" s="8">
        <f t="shared" si="4"/>
        <v>0</v>
      </c>
      <c r="M85" s="9" t="e">
        <f t="shared" si="6"/>
        <v>#DIV/0!</v>
      </c>
    </row>
    <row r="86" spans="3:13" x14ac:dyDescent="0.3">
      <c r="C86" s="11">
        <v>0</v>
      </c>
      <c r="D86" s="13">
        <v>0</v>
      </c>
      <c r="E86" s="5">
        <v>0</v>
      </c>
      <c r="F86" s="13">
        <f t="shared" si="5"/>
        <v>0</v>
      </c>
      <c r="G86" s="10"/>
      <c r="H86" s="10"/>
      <c r="L86" s="8">
        <f t="shared" si="4"/>
        <v>0</v>
      </c>
      <c r="M86" s="9" t="e">
        <f t="shared" si="6"/>
        <v>#DIV/0!</v>
      </c>
    </row>
    <row r="87" spans="3:13" x14ac:dyDescent="0.3">
      <c r="C87" s="11">
        <v>0</v>
      </c>
      <c r="D87" s="13">
        <v>0</v>
      </c>
      <c r="E87" s="5">
        <v>0</v>
      </c>
      <c r="F87" s="13">
        <f t="shared" si="5"/>
        <v>0</v>
      </c>
      <c r="G87" s="10"/>
      <c r="H87" s="10"/>
      <c r="L87" s="8">
        <f t="shared" si="4"/>
        <v>0</v>
      </c>
      <c r="M87" s="9" t="e">
        <f t="shared" si="6"/>
        <v>#DIV/0!</v>
      </c>
    </row>
    <row r="88" spans="3:13" x14ac:dyDescent="0.3">
      <c r="C88" s="11">
        <v>0</v>
      </c>
      <c r="D88" s="13">
        <v>0</v>
      </c>
      <c r="E88" s="5">
        <v>0</v>
      </c>
      <c r="F88" s="13">
        <f t="shared" si="5"/>
        <v>0</v>
      </c>
      <c r="G88" s="10"/>
      <c r="H88" s="10"/>
      <c r="L88" s="8">
        <f t="shared" si="4"/>
        <v>0</v>
      </c>
      <c r="M88" s="9" t="e">
        <f t="shared" si="6"/>
        <v>#DIV/0!</v>
      </c>
    </row>
    <row r="89" spans="3:13" x14ac:dyDescent="0.3">
      <c r="C89" s="11">
        <v>0</v>
      </c>
      <c r="D89" s="13">
        <v>0</v>
      </c>
      <c r="E89" s="5">
        <v>0</v>
      </c>
      <c r="F89" s="13">
        <f t="shared" si="5"/>
        <v>0</v>
      </c>
      <c r="G89" s="10"/>
      <c r="H89" s="10"/>
      <c r="L89" s="8">
        <f t="shared" si="4"/>
        <v>0</v>
      </c>
      <c r="M89" s="9" t="e">
        <f t="shared" si="6"/>
        <v>#DIV/0!</v>
      </c>
    </row>
    <row r="90" spans="3:13" x14ac:dyDescent="0.3">
      <c r="C90" s="11">
        <v>0</v>
      </c>
      <c r="D90" s="13">
        <v>0</v>
      </c>
      <c r="E90" s="5">
        <v>0</v>
      </c>
      <c r="F90" s="13">
        <f t="shared" si="5"/>
        <v>0</v>
      </c>
      <c r="G90" s="10"/>
      <c r="H90" s="10"/>
      <c r="L90" s="8">
        <f t="shared" si="4"/>
        <v>0</v>
      </c>
      <c r="M90" s="9" t="e">
        <f t="shared" si="6"/>
        <v>#DIV/0!</v>
      </c>
    </row>
    <row r="91" spans="3:13" x14ac:dyDescent="0.3">
      <c r="C91" s="11">
        <v>0</v>
      </c>
      <c r="D91" s="13">
        <v>0</v>
      </c>
      <c r="E91" s="5">
        <v>0</v>
      </c>
      <c r="F91" s="13">
        <f t="shared" si="5"/>
        <v>0</v>
      </c>
      <c r="G91" s="10"/>
      <c r="H91" s="10"/>
      <c r="L91" s="8">
        <f t="shared" si="4"/>
        <v>0</v>
      </c>
      <c r="M91" s="9" t="e">
        <f t="shared" si="6"/>
        <v>#DIV/0!</v>
      </c>
    </row>
    <row r="92" spans="3:13" x14ac:dyDescent="0.3">
      <c r="C92" s="11">
        <v>0</v>
      </c>
      <c r="D92" s="13">
        <v>0</v>
      </c>
      <c r="E92" s="5">
        <v>0</v>
      </c>
      <c r="F92" s="13">
        <f t="shared" si="5"/>
        <v>0</v>
      </c>
      <c r="G92" s="10"/>
      <c r="H92" s="10"/>
      <c r="L92" s="8">
        <f t="shared" si="4"/>
        <v>0</v>
      </c>
      <c r="M92" s="9" t="e">
        <f t="shared" si="6"/>
        <v>#DIV/0!</v>
      </c>
    </row>
    <row r="93" spans="3:13" x14ac:dyDescent="0.3">
      <c r="C93" s="11">
        <v>0</v>
      </c>
      <c r="D93" s="13">
        <v>0</v>
      </c>
      <c r="E93" s="5">
        <v>0</v>
      </c>
      <c r="F93" s="13">
        <f t="shared" si="5"/>
        <v>0</v>
      </c>
      <c r="G93" s="10"/>
      <c r="H93" s="10"/>
      <c r="L93" s="8">
        <f t="shared" si="4"/>
        <v>0</v>
      </c>
      <c r="M93" s="9" t="e">
        <f t="shared" si="6"/>
        <v>#DIV/0!</v>
      </c>
    </row>
    <row r="94" spans="3:13" x14ac:dyDescent="0.3">
      <c r="C94" s="11">
        <v>0</v>
      </c>
      <c r="D94" s="13">
        <v>0</v>
      </c>
      <c r="E94" s="5">
        <v>0</v>
      </c>
      <c r="F94" s="13">
        <f t="shared" si="5"/>
        <v>0</v>
      </c>
      <c r="G94" s="10"/>
      <c r="H94" s="10"/>
      <c r="L94" s="8">
        <f t="shared" si="4"/>
        <v>0</v>
      </c>
      <c r="M94" s="9" t="e">
        <f t="shared" si="6"/>
        <v>#DIV/0!</v>
      </c>
    </row>
    <row r="95" spans="3:13" x14ac:dyDescent="0.3">
      <c r="C95" s="11">
        <v>0</v>
      </c>
      <c r="D95" s="13">
        <v>0</v>
      </c>
      <c r="E95" s="5">
        <v>0</v>
      </c>
      <c r="F95" s="13">
        <f t="shared" si="5"/>
        <v>0</v>
      </c>
      <c r="G95" s="10"/>
      <c r="H95" s="10"/>
      <c r="L95" s="8">
        <f t="shared" si="4"/>
        <v>0</v>
      </c>
      <c r="M95" s="9" t="e">
        <f t="shared" si="6"/>
        <v>#DIV/0!</v>
      </c>
    </row>
    <row r="96" spans="3:13" x14ac:dyDescent="0.3">
      <c r="C96" s="11">
        <v>0</v>
      </c>
      <c r="D96" s="13">
        <v>0</v>
      </c>
      <c r="E96" s="5">
        <v>0</v>
      </c>
      <c r="F96" s="13">
        <f t="shared" si="5"/>
        <v>0</v>
      </c>
      <c r="G96" s="10"/>
      <c r="H96" s="10"/>
      <c r="L96" s="8">
        <f t="shared" si="4"/>
        <v>0</v>
      </c>
      <c r="M96" s="9" t="e">
        <f t="shared" si="6"/>
        <v>#DIV/0!</v>
      </c>
    </row>
    <row r="97" spans="3:13" x14ac:dyDescent="0.3">
      <c r="C97" s="11">
        <v>0</v>
      </c>
      <c r="D97" s="13">
        <v>0</v>
      </c>
      <c r="E97" s="5">
        <v>0</v>
      </c>
      <c r="F97" s="13">
        <f t="shared" si="5"/>
        <v>0</v>
      </c>
      <c r="G97" s="10"/>
      <c r="H97" s="10"/>
      <c r="L97" s="8">
        <f t="shared" si="4"/>
        <v>0</v>
      </c>
      <c r="M97" s="9" t="e">
        <f t="shared" si="6"/>
        <v>#DIV/0!</v>
      </c>
    </row>
    <row r="98" spans="3:13" x14ac:dyDescent="0.3">
      <c r="C98" s="11">
        <v>0</v>
      </c>
      <c r="D98" s="13">
        <v>0</v>
      </c>
      <c r="E98" s="5">
        <v>0</v>
      </c>
      <c r="F98" s="13">
        <f t="shared" si="5"/>
        <v>0</v>
      </c>
      <c r="G98" s="10"/>
      <c r="H98" s="10"/>
      <c r="L98" s="8">
        <f t="shared" si="4"/>
        <v>0</v>
      </c>
      <c r="M98" s="9" t="e">
        <f t="shared" si="6"/>
        <v>#DIV/0!</v>
      </c>
    </row>
    <row r="99" spans="3:13" x14ac:dyDescent="0.3">
      <c r="C99" s="11">
        <v>0</v>
      </c>
      <c r="D99" s="13">
        <v>0</v>
      </c>
      <c r="E99" s="5">
        <v>0</v>
      </c>
      <c r="F99" s="13">
        <f t="shared" si="5"/>
        <v>0</v>
      </c>
      <c r="G99" s="10"/>
      <c r="H99" s="10"/>
      <c r="L99" s="8">
        <f t="shared" si="4"/>
        <v>0</v>
      </c>
      <c r="M99" s="9" t="e">
        <f t="shared" si="6"/>
        <v>#DIV/0!</v>
      </c>
    </row>
    <row r="100" spans="3:13" x14ac:dyDescent="0.3">
      <c r="C100" s="11">
        <v>0</v>
      </c>
      <c r="D100" s="13">
        <v>0</v>
      </c>
      <c r="E100" s="5">
        <v>0</v>
      </c>
      <c r="F100" s="13">
        <f t="shared" si="5"/>
        <v>0</v>
      </c>
      <c r="G100" s="10"/>
      <c r="H100" s="10"/>
      <c r="L100" s="8">
        <f t="shared" si="4"/>
        <v>0</v>
      </c>
      <c r="M100" s="9" t="e">
        <f t="shared" si="6"/>
        <v>#DIV/0!</v>
      </c>
    </row>
    <row r="101" spans="3:13" x14ac:dyDescent="0.3">
      <c r="C101" s="11">
        <v>0</v>
      </c>
      <c r="D101" s="13">
        <v>0</v>
      </c>
      <c r="E101" s="5">
        <v>0</v>
      </c>
      <c r="F101" s="13">
        <f t="shared" si="5"/>
        <v>0</v>
      </c>
      <c r="G101" s="10"/>
      <c r="H101" s="10"/>
      <c r="L101" s="8">
        <f t="shared" si="4"/>
        <v>0</v>
      </c>
      <c r="M101" s="9" t="e">
        <f t="shared" si="6"/>
        <v>#DIV/0!</v>
      </c>
    </row>
    <row r="102" spans="3:13" x14ac:dyDescent="0.3">
      <c r="C102" s="11">
        <v>0</v>
      </c>
      <c r="D102" s="13">
        <v>0</v>
      </c>
      <c r="E102" s="5">
        <v>0</v>
      </c>
      <c r="F102" s="13">
        <f t="shared" si="5"/>
        <v>0</v>
      </c>
      <c r="G102" s="10"/>
      <c r="H102" s="10"/>
      <c r="L102" s="8">
        <f t="shared" si="4"/>
        <v>0</v>
      </c>
      <c r="M102" s="9" t="e">
        <f t="shared" si="6"/>
        <v>#DIV/0!</v>
      </c>
    </row>
    <row r="103" spans="3:13" x14ac:dyDescent="0.3">
      <c r="C103" s="11">
        <v>0</v>
      </c>
      <c r="D103" s="13">
        <v>0</v>
      </c>
      <c r="E103" s="5">
        <v>0</v>
      </c>
      <c r="F103" s="13">
        <f t="shared" si="5"/>
        <v>0</v>
      </c>
      <c r="G103" s="10"/>
      <c r="H103" s="10"/>
      <c r="L103" s="8">
        <f t="shared" si="4"/>
        <v>0</v>
      </c>
      <c r="M103" s="9" t="e">
        <f t="shared" si="6"/>
        <v>#DIV/0!</v>
      </c>
    </row>
    <row r="104" spans="3:13" x14ac:dyDescent="0.3">
      <c r="C104" s="11">
        <v>0</v>
      </c>
      <c r="D104" s="13">
        <v>0</v>
      </c>
      <c r="E104" s="5">
        <v>0</v>
      </c>
      <c r="F104" s="13">
        <f t="shared" si="5"/>
        <v>0</v>
      </c>
      <c r="G104" s="10"/>
      <c r="H104" s="10"/>
      <c r="L104" s="8">
        <f t="shared" si="4"/>
        <v>0</v>
      </c>
      <c r="M104" s="9" t="e">
        <f t="shared" si="6"/>
        <v>#DIV/0!</v>
      </c>
    </row>
    <row r="105" spans="3:13" x14ac:dyDescent="0.3">
      <c r="C105" s="11">
        <v>0</v>
      </c>
      <c r="D105" s="13">
        <v>0</v>
      </c>
      <c r="E105" s="5">
        <v>0</v>
      </c>
      <c r="F105" s="13">
        <f t="shared" si="5"/>
        <v>0</v>
      </c>
      <c r="G105" s="10"/>
      <c r="H105" s="10"/>
      <c r="L105" s="8">
        <f t="shared" si="4"/>
        <v>0</v>
      </c>
      <c r="M105" s="9" t="e">
        <f t="shared" si="6"/>
        <v>#DIV/0!</v>
      </c>
    </row>
    <row r="106" spans="3:13" x14ac:dyDescent="0.3">
      <c r="C106" s="11">
        <v>0</v>
      </c>
      <c r="D106" s="13">
        <v>0</v>
      </c>
      <c r="E106" s="5">
        <v>0</v>
      </c>
      <c r="F106" s="13">
        <f t="shared" si="5"/>
        <v>0</v>
      </c>
      <c r="G106" s="10"/>
      <c r="H106" s="10"/>
      <c r="L106" s="8">
        <f t="shared" si="4"/>
        <v>0</v>
      </c>
      <c r="M106" s="9" t="e">
        <f t="shared" si="6"/>
        <v>#DIV/0!</v>
      </c>
    </row>
    <row r="107" spans="3:13" x14ac:dyDescent="0.3">
      <c r="C107" s="11">
        <v>0</v>
      </c>
      <c r="D107" s="13">
        <v>0</v>
      </c>
      <c r="E107" s="5">
        <v>0</v>
      </c>
      <c r="F107" s="13">
        <f t="shared" si="5"/>
        <v>0</v>
      </c>
      <c r="G107" s="10"/>
      <c r="H107" s="10"/>
      <c r="L107" s="8">
        <f t="shared" si="4"/>
        <v>0</v>
      </c>
      <c r="M107" s="9" t="e">
        <f t="shared" si="6"/>
        <v>#DIV/0!</v>
      </c>
    </row>
    <row r="108" spans="3:13" x14ac:dyDescent="0.3">
      <c r="C108" s="11">
        <v>0</v>
      </c>
      <c r="D108" s="13">
        <v>0</v>
      </c>
      <c r="E108" s="5">
        <v>0</v>
      </c>
      <c r="F108" s="13">
        <f t="shared" si="5"/>
        <v>0</v>
      </c>
      <c r="G108" s="10"/>
      <c r="H108" s="10"/>
      <c r="L108" s="8">
        <f t="shared" si="4"/>
        <v>0</v>
      </c>
      <c r="M108" s="9" t="e">
        <f t="shared" si="6"/>
        <v>#DIV/0!</v>
      </c>
    </row>
    <row r="109" spans="3:13" x14ac:dyDescent="0.3">
      <c r="C109" s="11">
        <v>0</v>
      </c>
      <c r="D109" s="13">
        <v>0</v>
      </c>
      <c r="E109" s="5">
        <v>0</v>
      </c>
      <c r="F109" s="13">
        <f t="shared" si="5"/>
        <v>0</v>
      </c>
      <c r="G109" s="10"/>
      <c r="H109" s="10"/>
      <c r="L109" s="8">
        <f t="shared" si="4"/>
        <v>0</v>
      </c>
      <c r="M109" s="9" t="e">
        <f t="shared" si="6"/>
        <v>#DIV/0!</v>
      </c>
    </row>
    <row r="110" spans="3:13" x14ac:dyDescent="0.3">
      <c r="C110" s="11">
        <v>0</v>
      </c>
      <c r="D110" s="13">
        <v>0</v>
      </c>
      <c r="E110" s="5">
        <v>0</v>
      </c>
      <c r="F110" s="13">
        <f t="shared" si="5"/>
        <v>0</v>
      </c>
      <c r="G110" s="10"/>
      <c r="H110" s="10"/>
      <c r="L110" s="8">
        <f t="shared" si="4"/>
        <v>0</v>
      </c>
      <c r="M110" s="9" t="e">
        <f t="shared" si="6"/>
        <v>#DIV/0!</v>
      </c>
    </row>
    <row r="111" spans="3:13" x14ac:dyDescent="0.3">
      <c r="C111" s="11">
        <v>0</v>
      </c>
      <c r="D111" s="13">
        <v>0</v>
      </c>
      <c r="E111" s="5">
        <v>0</v>
      </c>
      <c r="F111" s="13">
        <f t="shared" si="5"/>
        <v>0</v>
      </c>
      <c r="G111" s="10"/>
      <c r="H111" s="10"/>
      <c r="L111" s="8">
        <f t="shared" si="4"/>
        <v>0</v>
      </c>
      <c r="M111" s="9" t="e">
        <f t="shared" si="6"/>
        <v>#DIV/0!</v>
      </c>
    </row>
    <row r="112" spans="3:13" x14ac:dyDescent="0.3">
      <c r="C112" s="11">
        <v>0</v>
      </c>
      <c r="D112" s="13">
        <v>0</v>
      </c>
      <c r="E112" s="5">
        <v>0</v>
      </c>
      <c r="F112" s="13">
        <f t="shared" si="5"/>
        <v>0</v>
      </c>
      <c r="G112" s="10"/>
      <c r="H112" s="10"/>
      <c r="L112" s="8">
        <f t="shared" si="4"/>
        <v>0</v>
      </c>
      <c r="M112" s="9" t="e">
        <f t="shared" si="6"/>
        <v>#DIV/0!</v>
      </c>
    </row>
    <row r="113" spans="3:13" x14ac:dyDescent="0.3">
      <c r="C113" s="11">
        <v>0</v>
      </c>
      <c r="D113" s="13">
        <v>0</v>
      </c>
      <c r="E113" s="5">
        <v>0</v>
      </c>
      <c r="F113" s="13">
        <f t="shared" si="5"/>
        <v>0</v>
      </c>
      <c r="G113" s="10"/>
      <c r="H113" s="10"/>
      <c r="L113" s="8">
        <f t="shared" si="4"/>
        <v>0</v>
      </c>
      <c r="M113" s="9" t="e">
        <f t="shared" si="6"/>
        <v>#DIV/0!</v>
      </c>
    </row>
    <row r="114" spans="3:13" x14ac:dyDescent="0.3">
      <c r="C114" s="11">
        <v>0</v>
      </c>
      <c r="D114" s="13">
        <v>0</v>
      </c>
      <c r="E114" s="5">
        <v>0</v>
      </c>
      <c r="F114" s="13">
        <f t="shared" si="5"/>
        <v>0</v>
      </c>
      <c r="G114" s="10"/>
      <c r="H114" s="10"/>
      <c r="L114" s="8">
        <f t="shared" ref="L114:L175" si="7">(C114*0.9)-D114</f>
        <v>0</v>
      </c>
      <c r="M114" s="9" t="e">
        <f t="shared" si="6"/>
        <v>#DIV/0!</v>
      </c>
    </row>
    <row r="115" spans="3:13" x14ac:dyDescent="0.3">
      <c r="C115" s="11">
        <v>0</v>
      </c>
      <c r="D115" s="13">
        <v>0</v>
      </c>
      <c r="E115" s="5">
        <v>0</v>
      </c>
      <c r="F115" s="13">
        <f t="shared" si="5"/>
        <v>0</v>
      </c>
      <c r="G115" s="10"/>
      <c r="H115" s="10"/>
      <c r="L115" s="8">
        <f t="shared" si="7"/>
        <v>0</v>
      </c>
      <c r="M115" s="9" t="e">
        <f t="shared" si="6"/>
        <v>#DIV/0!</v>
      </c>
    </row>
    <row r="116" spans="3:13" x14ac:dyDescent="0.3">
      <c r="C116" s="11">
        <v>0</v>
      </c>
      <c r="D116" s="13">
        <v>0</v>
      </c>
      <c r="E116" s="5">
        <v>0</v>
      </c>
      <c r="F116" s="13">
        <f t="shared" si="5"/>
        <v>0</v>
      </c>
      <c r="G116" s="10"/>
      <c r="H116" s="10"/>
      <c r="L116" s="8">
        <f t="shared" si="7"/>
        <v>0</v>
      </c>
      <c r="M116" s="9" t="e">
        <f t="shared" si="6"/>
        <v>#DIV/0!</v>
      </c>
    </row>
    <row r="117" spans="3:13" x14ac:dyDescent="0.3">
      <c r="C117" s="11">
        <v>0</v>
      </c>
      <c r="D117" s="13">
        <v>0</v>
      </c>
      <c r="E117" s="5">
        <v>0</v>
      </c>
      <c r="F117" s="13">
        <f t="shared" si="5"/>
        <v>0</v>
      </c>
      <c r="G117" s="10"/>
      <c r="H117" s="10"/>
      <c r="L117" s="8">
        <f t="shared" si="7"/>
        <v>0</v>
      </c>
      <c r="M117" s="9" t="e">
        <f t="shared" si="6"/>
        <v>#DIV/0!</v>
      </c>
    </row>
    <row r="118" spans="3:13" x14ac:dyDescent="0.3">
      <c r="C118" s="11">
        <v>0</v>
      </c>
      <c r="D118" s="13">
        <v>0</v>
      </c>
      <c r="E118" s="5">
        <v>0</v>
      </c>
      <c r="F118" s="13">
        <f t="shared" si="5"/>
        <v>0</v>
      </c>
      <c r="G118" s="10"/>
      <c r="H118" s="10"/>
      <c r="L118" s="8">
        <f t="shared" si="7"/>
        <v>0</v>
      </c>
      <c r="M118" s="9" t="e">
        <f t="shared" si="6"/>
        <v>#DIV/0!</v>
      </c>
    </row>
    <row r="119" spans="3:13" x14ac:dyDescent="0.3">
      <c r="C119" s="11">
        <v>0</v>
      </c>
      <c r="D119" s="13">
        <v>0</v>
      </c>
      <c r="E119" s="5">
        <v>0</v>
      </c>
      <c r="F119" s="13">
        <f t="shared" si="5"/>
        <v>0</v>
      </c>
      <c r="G119" s="10"/>
      <c r="H119" s="10"/>
      <c r="L119" s="8">
        <f t="shared" si="7"/>
        <v>0</v>
      </c>
      <c r="M119" s="9" t="e">
        <f t="shared" si="6"/>
        <v>#DIV/0!</v>
      </c>
    </row>
    <row r="120" spans="3:13" x14ac:dyDescent="0.3">
      <c r="C120" s="11">
        <v>0</v>
      </c>
      <c r="D120" s="13">
        <v>0</v>
      </c>
      <c r="E120" s="5">
        <v>0</v>
      </c>
      <c r="F120" s="13">
        <f t="shared" si="5"/>
        <v>0</v>
      </c>
      <c r="G120" s="10"/>
      <c r="H120" s="10"/>
      <c r="L120" s="8">
        <f t="shared" si="7"/>
        <v>0</v>
      </c>
      <c r="M120" s="9" t="e">
        <f t="shared" si="6"/>
        <v>#DIV/0!</v>
      </c>
    </row>
    <row r="121" spans="3:13" x14ac:dyDescent="0.3">
      <c r="C121" s="11">
        <v>0</v>
      </c>
      <c r="D121" s="13">
        <v>0</v>
      </c>
      <c r="E121" s="5">
        <v>0</v>
      </c>
      <c r="F121" s="13">
        <f t="shared" si="5"/>
        <v>0</v>
      </c>
      <c r="G121" s="10"/>
      <c r="H121" s="10"/>
      <c r="L121" s="8">
        <f t="shared" si="7"/>
        <v>0</v>
      </c>
      <c r="M121" s="9" t="e">
        <f t="shared" si="6"/>
        <v>#DIV/0!</v>
      </c>
    </row>
    <row r="122" spans="3:13" x14ac:dyDescent="0.3">
      <c r="C122" s="11">
        <v>0</v>
      </c>
      <c r="D122" s="13">
        <v>0</v>
      </c>
      <c r="E122" s="5">
        <v>0</v>
      </c>
      <c r="F122" s="13">
        <f t="shared" si="5"/>
        <v>0</v>
      </c>
      <c r="G122" s="10"/>
      <c r="H122" s="10"/>
      <c r="L122" s="8">
        <f t="shared" si="7"/>
        <v>0</v>
      </c>
      <c r="M122" s="9" t="e">
        <f t="shared" si="6"/>
        <v>#DIV/0!</v>
      </c>
    </row>
    <row r="123" spans="3:13" x14ac:dyDescent="0.3">
      <c r="C123" s="11">
        <v>0</v>
      </c>
      <c r="D123" s="13">
        <v>0</v>
      </c>
      <c r="E123" s="5">
        <v>0</v>
      </c>
      <c r="F123" s="13">
        <f t="shared" si="5"/>
        <v>0</v>
      </c>
      <c r="G123" s="10"/>
      <c r="H123" s="10"/>
      <c r="L123" s="8">
        <f t="shared" si="7"/>
        <v>0</v>
      </c>
      <c r="M123" s="9" t="e">
        <f t="shared" si="6"/>
        <v>#DIV/0!</v>
      </c>
    </row>
    <row r="124" spans="3:13" x14ac:dyDescent="0.3">
      <c r="C124" s="11">
        <v>0</v>
      </c>
      <c r="D124" s="13">
        <v>0</v>
      </c>
      <c r="E124" s="5">
        <v>0</v>
      </c>
      <c r="F124" s="13">
        <f t="shared" si="5"/>
        <v>0</v>
      </c>
      <c r="G124" s="10"/>
      <c r="H124" s="10"/>
      <c r="L124" s="8">
        <f t="shared" si="7"/>
        <v>0</v>
      </c>
      <c r="M124" s="9" t="e">
        <f t="shared" si="6"/>
        <v>#DIV/0!</v>
      </c>
    </row>
    <row r="125" spans="3:13" x14ac:dyDescent="0.3">
      <c r="C125" s="11">
        <v>0</v>
      </c>
      <c r="D125" s="13">
        <v>0</v>
      </c>
      <c r="E125" s="5">
        <v>0</v>
      </c>
      <c r="F125" s="13">
        <f t="shared" si="5"/>
        <v>0</v>
      </c>
      <c r="G125" s="10"/>
      <c r="H125" s="10"/>
      <c r="L125" s="8">
        <f t="shared" si="7"/>
        <v>0</v>
      </c>
      <c r="M125" s="9" t="e">
        <f t="shared" si="6"/>
        <v>#DIV/0!</v>
      </c>
    </row>
    <row r="126" spans="3:13" x14ac:dyDescent="0.3">
      <c r="C126" s="11">
        <v>0</v>
      </c>
      <c r="D126" s="13">
        <v>0</v>
      </c>
      <c r="E126" s="5">
        <v>0</v>
      </c>
      <c r="F126" s="13">
        <f t="shared" si="5"/>
        <v>0</v>
      </c>
      <c r="G126" s="10"/>
      <c r="H126" s="10"/>
      <c r="L126" s="8">
        <f t="shared" si="7"/>
        <v>0</v>
      </c>
      <c r="M126" s="9" t="e">
        <f t="shared" si="6"/>
        <v>#DIV/0!</v>
      </c>
    </row>
    <row r="127" spans="3:13" x14ac:dyDescent="0.3">
      <c r="C127" s="11">
        <v>0</v>
      </c>
      <c r="D127" s="13">
        <v>0</v>
      </c>
      <c r="E127" s="5">
        <v>0</v>
      </c>
      <c r="F127" s="13">
        <f t="shared" ref="F127:F175" si="8">($C127)-($D127+$E127)</f>
        <v>0</v>
      </c>
      <c r="G127" s="10"/>
      <c r="H127" s="10"/>
      <c r="L127" s="8">
        <f t="shared" si="7"/>
        <v>0</v>
      </c>
      <c r="M127" s="9" t="e">
        <f t="shared" ref="M127:M175" si="9">L127/D127</f>
        <v>#DIV/0!</v>
      </c>
    </row>
    <row r="128" spans="3:13" x14ac:dyDescent="0.3">
      <c r="C128" s="11">
        <v>0</v>
      </c>
      <c r="D128" s="13">
        <v>0</v>
      </c>
      <c r="E128" s="5">
        <v>0</v>
      </c>
      <c r="F128" s="13">
        <f t="shared" si="8"/>
        <v>0</v>
      </c>
      <c r="G128" s="10"/>
      <c r="H128" s="10"/>
      <c r="L128" s="8">
        <f t="shared" si="7"/>
        <v>0</v>
      </c>
      <c r="M128" s="9" t="e">
        <f t="shared" si="9"/>
        <v>#DIV/0!</v>
      </c>
    </row>
    <row r="129" spans="3:13" x14ac:dyDescent="0.3">
      <c r="C129" s="11">
        <v>0</v>
      </c>
      <c r="D129" s="13">
        <v>0</v>
      </c>
      <c r="E129" s="5">
        <v>0</v>
      </c>
      <c r="F129" s="13">
        <f t="shared" si="8"/>
        <v>0</v>
      </c>
      <c r="G129" s="10"/>
      <c r="H129" s="10"/>
      <c r="L129" s="8">
        <f t="shared" si="7"/>
        <v>0</v>
      </c>
      <c r="M129" s="9" t="e">
        <f t="shared" si="9"/>
        <v>#DIV/0!</v>
      </c>
    </row>
    <row r="130" spans="3:13" x14ac:dyDescent="0.3">
      <c r="C130" s="11">
        <v>0</v>
      </c>
      <c r="D130" s="13">
        <v>0</v>
      </c>
      <c r="E130" s="5">
        <v>0</v>
      </c>
      <c r="F130" s="13">
        <f t="shared" si="8"/>
        <v>0</v>
      </c>
      <c r="G130" s="10"/>
      <c r="H130" s="10"/>
      <c r="L130" s="8">
        <f t="shared" si="7"/>
        <v>0</v>
      </c>
      <c r="M130" s="9" t="e">
        <f t="shared" si="9"/>
        <v>#DIV/0!</v>
      </c>
    </row>
    <row r="131" spans="3:13" x14ac:dyDescent="0.3">
      <c r="C131" s="11">
        <v>0</v>
      </c>
      <c r="D131" s="13">
        <v>0</v>
      </c>
      <c r="E131" s="5">
        <v>0</v>
      </c>
      <c r="F131" s="13">
        <f t="shared" si="8"/>
        <v>0</v>
      </c>
      <c r="G131" s="10"/>
      <c r="H131" s="10"/>
      <c r="L131" s="8">
        <f t="shared" si="7"/>
        <v>0</v>
      </c>
      <c r="M131" s="9" t="e">
        <f t="shared" si="9"/>
        <v>#DIV/0!</v>
      </c>
    </row>
    <row r="132" spans="3:13" x14ac:dyDescent="0.3">
      <c r="C132" s="11">
        <v>0</v>
      </c>
      <c r="D132" s="13">
        <v>0</v>
      </c>
      <c r="E132" s="5">
        <v>0</v>
      </c>
      <c r="F132" s="13">
        <f t="shared" si="8"/>
        <v>0</v>
      </c>
      <c r="G132" s="10"/>
      <c r="H132" s="10"/>
      <c r="L132" s="8">
        <f t="shared" si="7"/>
        <v>0</v>
      </c>
      <c r="M132" s="9" t="e">
        <f t="shared" si="9"/>
        <v>#DIV/0!</v>
      </c>
    </row>
    <row r="133" spans="3:13" x14ac:dyDescent="0.3">
      <c r="C133" s="11">
        <v>0</v>
      </c>
      <c r="D133" s="13">
        <v>0</v>
      </c>
      <c r="E133" s="5">
        <v>0</v>
      </c>
      <c r="F133" s="13">
        <f t="shared" si="8"/>
        <v>0</v>
      </c>
      <c r="G133" s="10"/>
      <c r="H133" s="10"/>
      <c r="L133" s="8">
        <f t="shared" si="7"/>
        <v>0</v>
      </c>
      <c r="M133" s="9" t="e">
        <f t="shared" si="9"/>
        <v>#DIV/0!</v>
      </c>
    </row>
    <row r="134" spans="3:13" x14ac:dyDescent="0.3">
      <c r="C134" s="11">
        <v>0</v>
      </c>
      <c r="D134" s="13">
        <v>0</v>
      </c>
      <c r="E134" s="5">
        <v>0</v>
      </c>
      <c r="F134" s="13">
        <f t="shared" si="8"/>
        <v>0</v>
      </c>
      <c r="G134" s="10"/>
      <c r="H134" s="10"/>
      <c r="L134" s="8">
        <f t="shared" si="7"/>
        <v>0</v>
      </c>
      <c r="M134" s="9" t="e">
        <f t="shared" si="9"/>
        <v>#DIV/0!</v>
      </c>
    </row>
    <row r="135" spans="3:13" x14ac:dyDescent="0.3">
      <c r="C135" s="11">
        <v>0</v>
      </c>
      <c r="D135" s="13">
        <v>0</v>
      </c>
      <c r="E135" s="5">
        <v>0</v>
      </c>
      <c r="F135" s="13">
        <f t="shared" si="8"/>
        <v>0</v>
      </c>
      <c r="G135" s="10"/>
      <c r="H135" s="10"/>
      <c r="L135" s="8">
        <f t="shared" si="7"/>
        <v>0</v>
      </c>
      <c r="M135" s="9" t="e">
        <f t="shared" si="9"/>
        <v>#DIV/0!</v>
      </c>
    </row>
    <row r="136" spans="3:13" x14ac:dyDescent="0.3">
      <c r="C136" s="11">
        <v>0</v>
      </c>
      <c r="D136" s="13">
        <v>0</v>
      </c>
      <c r="E136" s="5">
        <v>0</v>
      </c>
      <c r="F136" s="13">
        <f t="shared" si="8"/>
        <v>0</v>
      </c>
      <c r="G136" s="10"/>
      <c r="H136" s="10"/>
      <c r="L136" s="8">
        <f t="shared" si="7"/>
        <v>0</v>
      </c>
      <c r="M136" s="9" t="e">
        <f t="shared" si="9"/>
        <v>#DIV/0!</v>
      </c>
    </row>
    <row r="137" spans="3:13" x14ac:dyDescent="0.3">
      <c r="C137" s="11">
        <v>0</v>
      </c>
      <c r="D137" s="13">
        <v>0</v>
      </c>
      <c r="E137" s="5">
        <v>0</v>
      </c>
      <c r="F137" s="13">
        <f t="shared" si="8"/>
        <v>0</v>
      </c>
      <c r="G137" s="10"/>
      <c r="H137" s="10"/>
      <c r="L137" s="8">
        <f t="shared" si="7"/>
        <v>0</v>
      </c>
      <c r="M137" s="9" t="e">
        <f t="shared" si="9"/>
        <v>#DIV/0!</v>
      </c>
    </row>
    <row r="138" spans="3:13" x14ac:dyDescent="0.3">
      <c r="C138" s="11">
        <v>0</v>
      </c>
      <c r="D138" s="13">
        <v>0</v>
      </c>
      <c r="E138" s="5">
        <v>0</v>
      </c>
      <c r="F138" s="13">
        <f t="shared" si="8"/>
        <v>0</v>
      </c>
      <c r="G138" s="10"/>
      <c r="H138" s="10"/>
      <c r="L138" s="8">
        <f t="shared" si="7"/>
        <v>0</v>
      </c>
      <c r="M138" s="9" t="e">
        <f t="shared" si="9"/>
        <v>#DIV/0!</v>
      </c>
    </row>
    <row r="139" spans="3:13" x14ac:dyDescent="0.3">
      <c r="C139" s="11">
        <v>0</v>
      </c>
      <c r="D139" s="13">
        <v>0</v>
      </c>
      <c r="E139" s="5">
        <v>0</v>
      </c>
      <c r="F139" s="13">
        <f t="shared" si="8"/>
        <v>0</v>
      </c>
      <c r="G139" s="10"/>
      <c r="H139" s="10"/>
      <c r="L139" s="8">
        <f t="shared" si="7"/>
        <v>0</v>
      </c>
      <c r="M139" s="9" t="e">
        <f t="shared" si="9"/>
        <v>#DIV/0!</v>
      </c>
    </row>
    <row r="140" spans="3:13" x14ac:dyDescent="0.3">
      <c r="C140" s="11">
        <v>0</v>
      </c>
      <c r="D140" s="13">
        <v>0</v>
      </c>
      <c r="E140" s="5">
        <v>0</v>
      </c>
      <c r="F140" s="13">
        <f t="shared" si="8"/>
        <v>0</v>
      </c>
      <c r="G140" s="10"/>
      <c r="H140" s="10"/>
      <c r="L140" s="8">
        <f t="shared" si="7"/>
        <v>0</v>
      </c>
      <c r="M140" s="9" t="e">
        <f t="shared" si="9"/>
        <v>#DIV/0!</v>
      </c>
    </row>
    <row r="141" spans="3:13" x14ac:dyDescent="0.3">
      <c r="C141" s="11">
        <v>0</v>
      </c>
      <c r="D141" s="13">
        <v>0</v>
      </c>
      <c r="E141" s="5">
        <v>0</v>
      </c>
      <c r="F141" s="13">
        <f t="shared" si="8"/>
        <v>0</v>
      </c>
      <c r="G141" s="10"/>
      <c r="H141" s="10"/>
      <c r="L141" s="8">
        <f t="shared" si="7"/>
        <v>0</v>
      </c>
      <c r="M141" s="9" t="e">
        <f t="shared" si="9"/>
        <v>#DIV/0!</v>
      </c>
    </row>
    <row r="142" spans="3:13" x14ac:dyDescent="0.3">
      <c r="C142" s="11">
        <v>0</v>
      </c>
      <c r="D142" s="13">
        <v>0</v>
      </c>
      <c r="E142" s="5">
        <v>0</v>
      </c>
      <c r="F142" s="13">
        <f t="shared" si="8"/>
        <v>0</v>
      </c>
      <c r="G142" s="10"/>
      <c r="H142" s="10"/>
      <c r="L142" s="8">
        <f t="shared" si="7"/>
        <v>0</v>
      </c>
      <c r="M142" s="9" t="e">
        <f t="shared" si="9"/>
        <v>#DIV/0!</v>
      </c>
    </row>
    <row r="143" spans="3:13" x14ac:dyDescent="0.3">
      <c r="C143" s="11">
        <v>0</v>
      </c>
      <c r="D143" s="13">
        <v>0</v>
      </c>
      <c r="E143" s="5">
        <v>0</v>
      </c>
      <c r="F143" s="13">
        <f t="shared" si="8"/>
        <v>0</v>
      </c>
      <c r="G143" s="10"/>
      <c r="H143" s="10"/>
      <c r="L143" s="8">
        <f t="shared" si="7"/>
        <v>0</v>
      </c>
      <c r="M143" s="9" t="e">
        <f t="shared" si="9"/>
        <v>#DIV/0!</v>
      </c>
    </row>
    <row r="144" spans="3:13" x14ac:dyDescent="0.3">
      <c r="C144" s="11">
        <v>0</v>
      </c>
      <c r="D144" s="13">
        <v>0</v>
      </c>
      <c r="E144" s="5">
        <v>0</v>
      </c>
      <c r="F144" s="13">
        <f t="shared" si="8"/>
        <v>0</v>
      </c>
      <c r="G144" s="10"/>
      <c r="H144" s="10"/>
      <c r="L144" s="8">
        <f t="shared" si="7"/>
        <v>0</v>
      </c>
      <c r="M144" s="9" t="e">
        <f t="shared" si="9"/>
        <v>#DIV/0!</v>
      </c>
    </row>
    <row r="145" spans="3:13" x14ac:dyDescent="0.3">
      <c r="C145" s="11">
        <v>0</v>
      </c>
      <c r="D145" s="13">
        <v>0</v>
      </c>
      <c r="E145" s="5">
        <v>0</v>
      </c>
      <c r="F145" s="13">
        <f t="shared" si="8"/>
        <v>0</v>
      </c>
      <c r="G145" s="10"/>
      <c r="H145" s="10"/>
      <c r="L145" s="8">
        <f t="shared" si="7"/>
        <v>0</v>
      </c>
      <c r="M145" s="9" t="e">
        <f t="shared" si="9"/>
        <v>#DIV/0!</v>
      </c>
    </row>
    <row r="146" spans="3:13" x14ac:dyDescent="0.3">
      <c r="C146" s="11">
        <v>0</v>
      </c>
      <c r="D146" s="13">
        <v>0</v>
      </c>
      <c r="E146" s="5">
        <v>0</v>
      </c>
      <c r="F146" s="13">
        <f t="shared" si="8"/>
        <v>0</v>
      </c>
      <c r="G146" s="10"/>
      <c r="H146" s="10"/>
      <c r="L146" s="8">
        <f t="shared" si="7"/>
        <v>0</v>
      </c>
      <c r="M146" s="9" t="e">
        <f t="shared" si="9"/>
        <v>#DIV/0!</v>
      </c>
    </row>
    <row r="147" spans="3:13" x14ac:dyDescent="0.3">
      <c r="C147" s="11">
        <v>0</v>
      </c>
      <c r="D147" s="13">
        <v>0</v>
      </c>
      <c r="E147" s="5">
        <v>0</v>
      </c>
      <c r="F147" s="13">
        <f t="shared" si="8"/>
        <v>0</v>
      </c>
      <c r="G147" s="10"/>
      <c r="H147" s="10"/>
      <c r="L147" s="8">
        <f t="shared" si="7"/>
        <v>0</v>
      </c>
      <c r="M147" s="9" t="e">
        <f t="shared" si="9"/>
        <v>#DIV/0!</v>
      </c>
    </row>
    <row r="148" spans="3:13" x14ac:dyDescent="0.3">
      <c r="C148" s="11">
        <v>0</v>
      </c>
      <c r="D148" s="13">
        <v>0</v>
      </c>
      <c r="E148" s="5">
        <v>0</v>
      </c>
      <c r="F148" s="13">
        <f t="shared" si="8"/>
        <v>0</v>
      </c>
      <c r="G148" s="10"/>
      <c r="H148" s="10"/>
      <c r="L148" s="8">
        <f t="shared" si="7"/>
        <v>0</v>
      </c>
      <c r="M148" s="9" t="e">
        <f t="shared" si="9"/>
        <v>#DIV/0!</v>
      </c>
    </row>
    <row r="149" spans="3:13" x14ac:dyDescent="0.3">
      <c r="C149" s="11">
        <v>0</v>
      </c>
      <c r="D149" s="13">
        <v>0</v>
      </c>
      <c r="E149" s="5">
        <v>0</v>
      </c>
      <c r="F149" s="13">
        <f t="shared" si="8"/>
        <v>0</v>
      </c>
      <c r="G149" s="10"/>
      <c r="H149" s="10"/>
      <c r="L149" s="8">
        <f t="shared" si="7"/>
        <v>0</v>
      </c>
      <c r="M149" s="9" t="e">
        <f t="shared" si="9"/>
        <v>#DIV/0!</v>
      </c>
    </row>
    <row r="150" spans="3:13" x14ac:dyDescent="0.3">
      <c r="C150" s="11">
        <v>0</v>
      </c>
      <c r="D150" s="13">
        <v>0</v>
      </c>
      <c r="E150" s="5">
        <v>0</v>
      </c>
      <c r="F150" s="13">
        <f t="shared" si="8"/>
        <v>0</v>
      </c>
      <c r="G150" s="10"/>
      <c r="H150" s="10"/>
      <c r="L150" s="8">
        <f t="shared" si="7"/>
        <v>0</v>
      </c>
      <c r="M150" s="9" t="e">
        <f t="shared" si="9"/>
        <v>#DIV/0!</v>
      </c>
    </row>
    <row r="151" spans="3:13" x14ac:dyDescent="0.3">
      <c r="C151" s="11">
        <v>0</v>
      </c>
      <c r="D151" s="13">
        <v>0</v>
      </c>
      <c r="E151" s="5">
        <v>0</v>
      </c>
      <c r="F151" s="13">
        <f t="shared" si="8"/>
        <v>0</v>
      </c>
      <c r="G151" s="10"/>
      <c r="H151" s="10"/>
      <c r="L151" s="8">
        <f t="shared" si="7"/>
        <v>0</v>
      </c>
      <c r="M151" s="9" t="e">
        <f t="shared" si="9"/>
        <v>#DIV/0!</v>
      </c>
    </row>
    <row r="152" spans="3:13" x14ac:dyDescent="0.3">
      <c r="C152" s="11">
        <v>0</v>
      </c>
      <c r="D152" s="13">
        <v>0</v>
      </c>
      <c r="E152" s="5">
        <v>0</v>
      </c>
      <c r="F152" s="13">
        <f t="shared" si="8"/>
        <v>0</v>
      </c>
      <c r="G152" s="10"/>
      <c r="H152" s="10"/>
      <c r="L152" s="8">
        <f t="shared" si="7"/>
        <v>0</v>
      </c>
      <c r="M152" s="9" t="e">
        <f t="shared" si="9"/>
        <v>#DIV/0!</v>
      </c>
    </row>
    <row r="153" spans="3:13" x14ac:dyDescent="0.3">
      <c r="C153" s="11">
        <v>0</v>
      </c>
      <c r="D153" s="13">
        <v>0</v>
      </c>
      <c r="E153" s="5">
        <v>0</v>
      </c>
      <c r="F153" s="13">
        <f t="shared" si="8"/>
        <v>0</v>
      </c>
      <c r="G153" s="10"/>
      <c r="H153" s="10"/>
      <c r="L153" s="8">
        <f t="shared" si="7"/>
        <v>0</v>
      </c>
      <c r="M153" s="9" t="e">
        <f t="shared" si="9"/>
        <v>#DIV/0!</v>
      </c>
    </row>
    <row r="154" spans="3:13" x14ac:dyDescent="0.3">
      <c r="C154" s="11">
        <v>0</v>
      </c>
      <c r="D154" s="13">
        <v>0</v>
      </c>
      <c r="E154" s="5">
        <v>0</v>
      </c>
      <c r="F154" s="13">
        <f t="shared" si="8"/>
        <v>0</v>
      </c>
      <c r="G154" s="10"/>
      <c r="H154" s="10"/>
      <c r="L154" s="8">
        <f t="shared" si="7"/>
        <v>0</v>
      </c>
      <c r="M154" s="9" t="e">
        <f t="shared" si="9"/>
        <v>#DIV/0!</v>
      </c>
    </row>
    <row r="155" spans="3:13" x14ac:dyDescent="0.3">
      <c r="C155" s="11">
        <v>0</v>
      </c>
      <c r="D155" s="13">
        <v>0</v>
      </c>
      <c r="E155" s="5">
        <v>0</v>
      </c>
      <c r="F155" s="13">
        <f t="shared" si="8"/>
        <v>0</v>
      </c>
      <c r="G155" s="10"/>
      <c r="H155" s="10"/>
      <c r="L155" s="8">
        <f t="shared" si="7"/>
        <v>0</v>
      </c>
      <c r="M155" s="9" t="e">
        <f t="shared" si="9"/>
        <v>#DIV/0!</v>
      </c>
    </row>
    <row r="156" spans="3:13" x14ac:dyDescent="0.3">
      <c r="C156" s="11">
        <v>0</v>
      </c>
      <c r="D156" s="13">
        <v>0</v>
      </c>
      <c r="E156" s="5">
        <v>0</v>
      </c>
      <c r="F156" s="13">
        <f t="shared" si="8"/>
        <v>0</v>
      </c>
      <c r="G156" s="10"/>
      <c r="H156" s="10"/>
      <c r="L156" s="8">
        <f t="shared" si="7"/>
        <v>0</v>
      </c>
      <c r="M156" s="9" t="e">
        <f t="shared" si="9"/>
        <v>#DIV/0!</v>
      </c>
    </row>
    <row r="157" spans="3:13" x14ac:dyDescent="0.3">
      <c r="C157" s="11">
        <v>0</v>
      </c>
      <c r="D157" s="13">
        <v>0</v>
      </c>
      <c r="E157" s="5">
        <v>0</v>
      </c>
      <c r="F157" s="13">
        <f t="shared" si="8"/>
        <v>0</v>
      </c>
      <c r="G157" s="10"/>
      <c r="H157" s="10"/>
      <c r="L157" s="8">
        <f t="shared" si="7"/>
        <v>0</v>
      </c>
      <c r="M157" s="9" t="e">
        <f t="shared" si="9"/>
        <v>#DIV/0!</v>
      </c>
    </row>
    <row r="158" spans="3:13" x14ac:dyDescent="0.3">
      <c r="C158" s="11">
        <v>0</v>
      </c>
      <c r="D158" s="13">
        <v>0</v>
      </c>
      <c r="E158" s="5">
        <v>0</v>
      </c>
      <c r="F158" s="13">
        <f t="shared" si="8"/>
        <v>0</v>
      </c>
      <c r="G158" s="10"/>
      <c r="H158" s="10"/>
      <c r="L158" s="8">
        <f t="shared" si="7"/>
        <v>0</v>
      </c>
      <c r="M158" s="9" t="e">
        <f t="shared" si="9"/>
        <v>#DIV/0!</v>
      </c>
    </row>
    <row r="159" spans="3:13" x14ac:dyDescent="0.3">
      <c r="C159" s="11">
        <v>0</v>
      </c>
      <c r="D159" s="13">
        <v>0</v>
      </c>
      <c r="E159" s="5">
        <v>0</v>
      </c>
      <c r="F159" s="13">
        <f t="shared" si="8"/>
        <v>0</v>
      </c>
      <c r="G159" s="10"/>
      <c r="H159" s="10"/>
      <c r="L159" s="8">
        <f t="shared" si="7"/>
        <v>0</v>
      </c>
      <c r="M159" s="9" t="e">
        <f t="shared" si="9"/>
        <v>#DIV/0!</v>
      </c>
    </row>
    <row r="160" spans="3:13" x14ac:dyDescent="0.3">
      <c r="C160" s="11">
        <v>0</v>
      </c>
      <c r="D160" s="13">
        <v>0</v>
      </c>
      <c r="E160" s="5">
        <v>0</v>
      </c>
      <c r="F160" s="13">
        <f t="shared" si="8"/>
        <v>0</v>
      </c>
      <c r="G160" s="10"/>
      <c r="H160" s="10"/>
      <c r="L160" s="8">
        <f t="shared" si="7"/>
        <v>0</v>
      </c>
      <c r="M160" s="9" t="e">
        <f t="shared" si="9"/>
        <v>#DIV/0!</v>
      </c>
    </row>
    <row r="161" spans="3:13" x14ac:dyDescent="0.3">
      <c r="C161" s="11">
        <v>0</v>
      </c>
      <c r="D161" s="13">
        <v>0</v>
      </c>
      <c r="E161" s="5">
        <v>0</v>
      </c>
      <c r="F161" s="13">
        <f t="shared" si="8"/>
        <v>0</v>
      </c>
      <c r="G161" s="10"/>
      <c r="H161" s="10"/>
      <c r="L161" s="8">
        <f t="shared" si="7"/>
        <v>0</v>
      </c>
      <c r="M161" s="9" t="e">
        <f t="shared" si="9"/>
        <v>#DIV/0!</v>
      </c>
    </row>
    <row r="162" spans="3:13" x14ac:dyDescent="0.3">
      <c r="C162" s="11">
        <v>0</v>
      </c>
      <c r="D162" s="13">
        <v>0</v>
      </c>
      <c r="E162" s="5">
        <v>0</v>
      </c>
      <c r="F162" s="13">
        <f t="shared" si="8"/>
        <v>0</v>
      </c>
      <c r="G162" s="10"/>
      <c r="H162" s="10"/>
      <c r="L162" s="8">
        <f t="shared" si="7"/>
        <v>0</v>
      </c>
      <c r="M162" s="9" t="e">
        <f t="shared" si="9"/>
        <v>#DIV/0!</v>
      </c>
    </row>
    <row r="163" spans="3:13" x14ac:dyDescent="0.3">
      <c r="C163" s="11">
        <v>0</v>
      </c>
      <c r="D163" s="13">
        <v>0</v>
      </c>
      <c r="E163" s="5">
        <v>0</v>
      </c>
      <c r="F163" s="13">
        <f t="shared" si="8"/>
        <v>0</v>
      </c>
      <c r="G163" s="10"/>
      <c r="H163" s="10"/>
      <c r="L163" s="8">
        <f t="shared" si="7"/>
        <v>0</v>
      </c>
      <c r="M163" s="9" t="e">
        <f t="shared" si="9"/>
        <v>#DIV/0!</v>
      </c>
    </row>
    <row r="164" spans="3:13" x14ac:dyDescent="0.3">
      <c r="C164" s="11">
        <v>0</v>
      </c>
      <c r="D164" s="13">
        <v>0</v>
      </c>
      <c r="E164" s="5">
        <v>0</v>
      </c>
      <c r="F164" s="13">
        <f t="shared" si="8"/>
        <v>0</v>
      </c>
      <c r="G164" s="10"/>
      <c r="H164" s="10"/>
      <c r="L164" s="8">
        <f t="shared" si="7"/>
        <v>0</v>
      </c>
      <c r="M164" s="9" t="e">
        <f t="shared" si="9"/>
        <v>#DIV/0!</v>
      </c>
    </row>
    <row r="165" spans="3:13" x14ac:dyDescent="0.3">
      <c r="C165" s="11">
        <v>0</v>
      </c>
      <c r="D165" s="13">
        <v>0</v>
      </c>
      <c r="E165" s="5">
        <v>0</v>
      </c>
      <c r="F165" s="13">
        <f t="shared" si="8"/>
        <v>0</v>
      </c>
      <c r="G165" s="10"/>
      <c r="H165" s="10"/>
      <c r="L165" s="8">
        <f t="shared" si="7"/>
        <v>0</v>
      </c>
      <c r="M165" s="9" t="e">
        <f t="shared" si="9"/>
        <v>#DIV/0!</v>
      </c>
    </row>
    <row r="166" spans="3:13" x14ac:dyDescent="0.3">
      <c r="C166" s="11">
        <v>0</v>
      </c>
      <c r="D166" s="13">
        <v>0</v>
      </c>
      <c r="E166" s="5">
        <v>0</v>
      </c>
      <c r="F166" s="13">
        <f t="shared" si="8"/>
        <v>0</v>
      </c>
      <c r="G166" s="10"/>
      <c r="H166" s="10"/>
      <c r="L166" s="8">
        <f t="shared" si="7"/>
        <v>0</v>
      </c>
      <c r="M166" s="9" t="e">
        <f t="shared" si="9"/>
        <v>#DIV/0!</v>
      </c>
    </row>
    <row r="167" spans="3:13" x14ac:dyDescent="0.3">
      <c r="C167" s="11">
        <v>0</v>
      </c>
      <c r="D167" s="13">
        <v>0</v>
      </c>
      <c r="E167" s="5">
        <v>0</v>
      </c>
      <c r="F167" s="13">
        <f t="shared" si="8"/>
        <v>0</v>
      </c>
      <c r="G167" s="10"/>
      <c r="H167" s="10"/>
      <c r="L167" s="8">
        <f t="shared" si="7"/>
        <v>0</v>
      </c>
      <c r="M167" s="9" t="e">
        <f t="shared" si="9"/>
        <v>#DIV/0!</v>
      </c>
    </row>
    <row r="168" spans="3:13" x14ac:dyDescent="0.3">
      <c r="C168" s="11">
        <v>0</v>
      </c>
      <c r="D168" s="13">
        <v>0</v>
      </c>
      <c r="E168" s="5">
        <v>0</v>
      </c>
      <c r="F168" s="13">
        <f t="shared" si="8"/>
        <v>0</v>
      </c>
      <c r="G168" s="10"/>
      <c r="H168" s="10"/>
      <c r="L168" s="8">
        <f t="shared" si="7"/>
        <v>0</v>
      </c>
      <c r="M168" s="9" t="e">
        <f t="shared" si="9"/>
        <v>#DIV/0!</v>
      </c>
    </row>
    <row r="169" spans="3:13" x14ac:dyDescent="0.3">
      <c r="C169" s="11">
        <v>0</v>
      </c>
      <c r="D169" s="13">
        <v>0</v>
      </c>
      <c r="E169" s="5">
        <v>0</v>
      </c>
      <c r="F169" s="13">
        <f t="shared" si="8"/>
        <v>0</v>
      </c>
      <c r="G169" s="10"/>
      <c r="H169" s="10"/>
      <c r="L169" s="8">
        <f t="shared" si="7"/>
        <v>0</v>
      </c>
      <c r="M169" s="9" t="e">
        <f t="shared" si="9"/>
        <v>#DIV/0!</v>
      </c>
    </row>
    <row r="170" spans="3:13" x14ac:dyDescent="0.3">
      <c r="C170" s="11">
        <v>0</v>
      </c>
      <c r="D170" s="13">
        <v>0</v>
      </c>
      <c r="E170" s="5">
        <v>0</v>
      </c>
      <c r="F170" s="13">
        <f t="shared" si="8"/>
        <v>0</v>
      </c>
      <c r="G170" s="10"/>
      <c r="H170" s="10"/>
      <c r="L170" s="8">
        <f t="shared" si="7"/>
        <v>0</v>
      </c>
      <c r="M170" s="9" t="e">
        <f t="shared" si="9"/>
        <v>#DIV/0!</v>
      </c>
    </row>
    <row r="171" spans="3:13" x14ac:dyDescent="0.3">
      <c r="C171" s="11">
        <v>0</v>
      </c>
      <c r="D171" s="13">
        <v>0</v>
      </c>
      <c r="E171" s="5">
        <v>0</v>
      </c>
      <c r="F171" s="13">
        <f t="shared" si="8"/>
        <v>0</v>
      </c>
      <c r="G171" s="10"/>
      <c r="H171" s="10"/>
      <c r="L171" s="8">
        <f t="shared" si="7"/>
        <v>0</v>
      </c>
      <c r="M171" s="9" t="e">
        <f t="shared" si="9"/>
        <v>#DIV/0!</v>
      </c>
    </row>
    <row r="172" spans="3:13" x14ac:dyDescent="0.3">
      <c r="C172" s="11">
        <v>0</v>
      </c>
      <c r="D172" s="13">
        <v>0</v>
      </c>
      <c r="E172" s="5">
        <v>0</v>
      </c>
      <c r="F172" s="13">
        <f t="shared" si="8"/>
        <v>0</v>
      </c>
      <c r="G172" s="10"/>
      <c r="H172" s="10"/>
      <c r="L172" s="8">
        <f t="shared" si="7"/>
        <v>0</v>
      </c>
      <c r="M172" s="9" t="e">
        <f t="shared" si="9"/>
        <v>#DIV/0!</v>
      </c>
    </row>
    <row r="173" spans="3:13" x14ac:dyDescent="0.3">
      <c r="C173" s="11">
        <v>0</v>
      </c>
      <c r="D173" s="13">
        <v>0</v>
      </c>
      <c r="E173" s="5">
        <v>0</v>
      </c>
      <c r="F173" s="13">
        <f t="shared" si="8"/>
        <v>0</v>
      </c>
      <c r="G173" s="10"/>
      <c r="H173" s="10"/>
      <c r="L173" s="8">
        <f t="shared" si="7"/>
        <v>0</v>
      </c>
      <c r="M173" s="9" t="e">
        <f t="shared" si="9"/>
        <v>#DIV/0!</v>
      </c>
    </row>
    <row r="174" spans="3:13" x14ac:dyDescent="0.3">
      <c r="C174" s="11">
        <v>0</v>
      </c>
      <c r="D174" s="13">
        <v>0</v>
      </c>
      <c r="E174" s="5">
        <v>0</v>
      </c>
      <c r="F174" s="13">
        <f t="shared" si="8"/>
        <v>0</v>
      </c>
      <c r="G174" s="10"/>
      <c r="H174" s="10"/>
      <c r="L174" s="8">
        <f t="shared" si="7"/>
        <v>0</v>
      </c>
      <c r="M174" s="9" t="e">
        <f t="shared" si="9"/>
        <v>#DIV/0!</v>
      </c>
    </row>
    <row r="175" spans="3:13" x14ac:dyDescent="0.3">
      <c r="C175" s="11">
        <v>0</v>
      </c>
      <c r="D175" s="13">
        <v>0</v>
      </c>
      <c r="E175" s="5">
        <v>0</v>
      </c>
      <c r="F175" s="13">
        <f t="shared" si="8"/>
        <v>0</v>
      </c>
      <c r="G175" s="10"/>
      <c r="H175" s="10"/>
      <c r="L175" s="8">
        <f t="shared" si="7"/>
        <v>0</v>
      </c>
      <c r="M175" s="9" t="e">
        <f t="shared" si="9"/>
        <v>#DIV/0!</v>
      </c>
    </row>
  </sheetData>
  <phoneticPr fontId="10" type="noConversion"/>
  <hyperlinks>
    <hyperlink ref="N3" r:id="rId1" xr:uid="{D03AFFDD-2DCA-4472-B293-690266EED46C}"/>
    <hyperlink ref="N4" r:id="rId2" xr:uid="{CE3E55FB-814E-4EFE-8192-FD4DE345FA7B}"/>
    <hyperlink ref="N6" r:id="rId3" xr:uid="{3D0B7A85-3F6F-4AC8-80F0-82A9910497F0}"/>
    <hyperlink ref="N9" r:id="rId4" xr:uid="{85528A07-39E3-4F87-A0D1-C2C36841F42A}"/>
    <hyperlink ref="N8" r:id="rId5" xr:uid="{7B702963-BB22-4969-A0B6-18B49F903B93}"/>
    <hyperlink ref="N13" r:id="rId6" xr:uid="{940AFF33-2F26-4291-908F-3E1052965D29}"/>
    <hyperlink ref="N14" r:id="rId7" xr:uid="{8A196676-9D35-4A1D-9750-6D859AB77730}"/>
    <hyperlink ref="N12" r:id="rId8" xr:uid="{7987D10C-AF9C-4E29-BEA4-0D3BB955A50B}"/>
    <hyperlink ref="N15" r:id="rId9" xr:uid="{E530C823-F380-4121-BA6F-BA423AFB1B96}"/>
    <hyperlink ref="N22" r:id="rId10" xr:uid="{D497A640-A1CE-4706-8D9F-319E94576695}"/>
    <hyperlink ref="N19" r:id="rId11" xr:uid="{38D13A87-8D88-4BAE-94E9-F00F13A29F4A}"/>
    <hyperlink ref="N17" r:id="rId12" xr:uid="{218C80E1-9224-4462-857E-5714C5490D9D}"/>
    <hyperlink ref="N16" r:id="rId13" xr:uid="{82B31791-507C-424A-A7FC-64B35A45C0B4}"/>
    <hyperlink ref="N33" r:id="rId14" display="mailto:tf7x@email.cz" xr:uid="{22F3EFD7-58D2-492E-8BC7-1EAB6F9696BD}"/>
    <hyperlink ref="N31" r:id="rId15" xr:uid="{A67F6C3B-27C6-491A-BDC1-E3880A5B8594}"/>
    <hyperlink ref="N30" r:id="rId16" xr:uid="{5A44E2CF-7F8F-4521-A3AE-3C894A34C2A4}"/>
    <hyperlink ref="N35" r:id="rId17" xr:uid="{44927BD7-EEFE-4DB9-9BCE-DDFC72A2EB26}"/>
    <hyperlink ref="N38" r:id="rId18" xr:uid="{29C9AB77-5068-49DB-84CB-BEBF029FDEE6}"/>
    <hyperlink ref="N42" r:id="rId19" xr:uid="{CB0C9943-4829-4CB9-988B-98248C083782}"/>
    <hyperlink ref="N40" r:id="rId20" xr:uid="{26DE4C4B-BECA-4093-AEB8-AF00854C6F55}"/>
    <hyperlink ref="N43" r:id="rId21" xr:uid="{FCC739D8-2823-4875-8D06-6347400D3794}"/>
    <hyperlink ref="N46" r:id="rId22" xr:uid="{8FD5C392-D2C5-4A11-9F74-0A9478AAB34E}"/>
    <hyperlink ref="N53" r:id="rId23" xr:uid="{354A73CA-5E13-4CB9-B975-99544FFA79A4}"/>
    <hyperlink ref="N58" r:id="rId24" display="mailto:verheijrc@ziggo.nl" xr:uid="{1E7D63B2-D356-4008-ACB3-FC48568136AE}"/>
    <hyperlink ref="N61" r:id="rId25" xr:uid="{38419F46-A793-4933-8DCD-EA921A20991C}"/>
    <hyperlink ref="N64" r:id="rId26" xr:uid="{12C1767A-F898-4C2A-A754-E5A065675D59}"/>
    <hyperlink ref="N65" r:id="rId27" xr:uid="{D6E6A7B2-4723-4677-8574-DF4BE13759F7}"/>
    <hyperlink ref="N56" r:id="rId28" xr:uid="{4CEE45D1-5B60-4D30-B244-5F425250CB48}"/>
  </hyperlinks>
  <pageMargins left="0.7" right="0.7" top="0.75" bottom="0.75" header="0.3" footer="0.3"/>
  <pageSetup paperSize="9" orientation="portrait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12F8-A3A3-4ADC-A3B9-08AC1961B5CF}">
  <dimension ref="A1:J23"/>
  <sheetViews>
    <sheetView workbookViewId="0">
      <selection activeCell="J4" sqref="J4"/>
    </sheetView>
  </sheetViews>
  <sheetFormatPr defaultRowHeight="14.4" x14ac:dyDescent="0.3"/>
  <cols>
    <col min="1" max="1" width="19.5546875" bestFit="1" customWidth="1"/>
    <col min="2" max="2" width="10" bestFit="1" customWidth="1"/>
    <col min="5" max="5" width="19.5546875" bestFit="1" customWidth="1"/>
    <col min="6" max="6" width="9.44140625" bestFit="1" customWidth="1"/>
    <col min="9" max="9" width="21" customWidth="1"/>
    <col min="10" max="10" width="9.44140625" bestFit="1" customWidth="1"/>
  </cols>
  <sheetData>
    <row r="1" spans="1:10" ht="18" x14ac:dyDescent="0.35">
      <c r="A1" s="29" t="s">
        <v>213</v>
      </c>
      <c r="E1" s="29" t="s">
        <v>205</v>
      </c>
      <c r="I1" t="s">
        <v>249</v>
      </c>
    </row>
    <row r="2" spans="1:10" x14ac:dyDescent="0.3">
      <c r="A2" s="6" t="s">
        <v>215</v>
      </c>
      <c r="E2" s="6" t="s">
        <v>215</v>
      </c>
      <c r="I2" s="6" t="s">
        <v>215</v>
      </c>
    </row>
    <row r="3" spans="1:10" x14ac:dyDescent="0.3">
      <c r="A3" t="s">
        <v>206</v>
      </c>
      <c r="B3" s="5">
        <v>659</v>
      </c>
      <c r="E3" t="s">
        <v>206</v>
      </c>
      <c r="F3" s="5">
        <v>910.53</v>
      </c>
      <c r="I3" t="s">
        <v>206</v>
      </c>
      <c r="J3" s="5">
        <v>981</v>
      </c>
    </row>
    <row r="5" spans="1:10" x14ac:dyDescent="0.3">
      <c r="A5" s="6" t="s">
        <v>212</v>
      </c>
      <c r="E5" s="6" t="s">
        <v>212</v>
      </c>
      <c r="I5" s="6" t="s">
        <v>212</v>
      </c>
    </row>
    <row r="6" spans="1:10" x14ac:dyDescent="0.3">
      <c r="A6" t="s">
        <v>216</v>
      </c>
      <c r="B6" s="5">
        <v>42.06</v>
      </c>
      <c r="E6" t="s">
        <v>216</v>
      </c>
      <c r="F6" s="5">
        <v>0</v>
      </c>
      <c r="I6" t="s">
        <v>216</v>
      </c>
      <c r="J6" s="5">
        <v>1</v>
      </c>
    </row>
    <row r="7" spans="1:10" x14ac:dyDescent="0.3">
      <c r="A7" t="s">
        <v>207</v>
      </c>
      <c r="B7" s="5">
        <v>200</v>
      </c>
      <c r="E7" t="s">
        <v>207</v>
      </c>
      <c r="F7" s="5">
        <v>200</v>
      </c>
      <c r="I7" t="s">
        <v>207</v>
      </c>
      <c r="J7" s="5">
        <v>204</v>
      </c>
    </row>
    <row r="8" spans="1:10" x14ac:dyDescent="0.3">
      <c r="A8" t="s">
        <v>208</v>
      </c>
      <c r="B8" s="5">
        <v>21</v>
      </c>
      <c r="E8" t="s">
        <v>208</v>
      </c>
      <c r="F8" s="5">
        <v>32</v>
      </c>
      <c r="I8" t="s">
        <v>208</v>
      </c>
      <c r="J8" s="5">
        <v>32</v>
      </c>
    </row>
    <row r="9" spans="1:10" x14ac:dyDescent="0.3">
      <c r="B9" s="5"/>
      <c r="F9" s="5"/>
      <c r="I9" t="s">
        <v>220</v>
      </c>
      <c r="J9" s="5">
        <v>23.59</v>
      </c>
    </row>
    <row r="10" spans="1:10" x14ac:dyDescent="0.3">
      <c r="B10" s="5"/>
      <c r="F10" s="5"/>
      <c r="J10" s="5"/>
    </row>
    <row r="12" spans="1:10" x14ac:dyDescent="0.3">
      <c r="A12" t="s">
        <v>209</v>
      </c>
      <c r="B12" s="8">
        <f>B3-(SUM(B6:B8))</f>
        <v>395.94</v>
      </c>
      <c r="E12" t="s">
        <v>209</v>
      </c>
      <c r="F12" s="8">
        <f>F3-(SUM(F6:F8))</f>
        <v>678.53</v>
      </c>
      <c r="I12" t="s">
        <v>209</v>
      </c>
      <c r="J12" s="8">
        <f>J3-(SUM(J6:J8))</f>
        <v>744</v>
      </c>
    </row>
    <row r="14" spans="1:10" x14ac:dyDescent="0.3">
      <c r="A14" t="s">
        <v>210</v>
      </c>
      <c r="B14" s="8">
        <f>B12*0.2</f>
        <v>79.188000000000002</v>
      </c>
      <c r="E14" t="s">
        <v>210</v>
      </c>
      <c r="F14" s="8">
        <f>F12*0.2</f>
        <v>135.70599999999999</v>
      </c>
      <c r="I14" t="s">
        <v>210</v>
      </c>
      <c r="J14" s="8">
        <f>J12*0.2</f>
        <v>148.80000000000001</v>
      </c>
    </row>
    <row r="16" spans="1:10" x14ac:dyDescent="0.3">
      <c r="A16" t="s">
        <v>211</v>
      </c>
      <c r="B16" s="8">
        <f>B12*0.8</f>
        <v>316.75200000000001</v>
      </c>
      <c r="E16" t="s">
        <v>211</v>
      </c>
      <c r="F16" s="8">
        <f>F12*0.8</f>
        <v>542.82399999999996</v>
      </c>
      <c r="I16" t="s">
        <v>211</v>
      </c>
      <c r="J16" s="8">
        <f>J12*0.8</f>
        <v>595.20000000000005</v>
      </c>
    </row>
    <row r="17" spans="1:10" ht="15" thickBot="1" x14ac:dyDescent="0.35">
      <c r="B17" s="30"/>
      <c r="F17" s="30"/>
      <c r="J17" s="30"/>
    </row>
    <row r="18" spans="1:10" x14ac:dyDescent="0.3">
      <c r="A18" s="1" t="s">
        <v>214</v>
      </c>
      <c r="B18" s="8">
        <f>B16</f>
        <v>316.75200000000001</v>
      </c>
      <c r="E18" s="1" t="s">
        <v>214</v>
      </c>
      <c r="F18" s="8">
        <f>F16</f>
        <v>542.82399999999996</v>
      </c>
      <c r="I18" s="1" t="s">
        <v>214</v>
      </c>
      <c r="J18" s="8">
        <f>J16</f>
        <v>595.20000000000005</v>
      </c>
    </row>
    <row r="22" spans="1:10" x14ac:dyDescent="0.3">
      <c r="A22" t="s">
        <v>217</v>
      </c>
      <c r="B22">
        <v>14</v>
      </c>
      <c r="E22" t="s">
        <v>217</v>
      </c>
      <c r="F22">
        <v>20</v>
      </c>
    </row>
    <row r="23" spans="1:10" x14ac:dyDescent="0.3">
      <c r="A23" t="s">
        <v>218</v>
      </c>
      <c r="B23" s="5">
        <v>47.1</v>
      </c>
      <c r="E23" t="s">
        <v>218</v>
      </c>
      <c r="F23" s="5">
        <v>45.53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B1B3-C006-4FA3-B0D5-01A096066A41}">
  <dimension ref="A1:O49"/>
  <sheetViews>
    <sheetView zoomScaleNormal="100" workbookViewId="0">
      <selection activeCell="B48" sqref="B48"/>
    </sheetView>
  </sheetViews>
  <sheetFormatPr defaultRowHeight="14.4" x14ac:dyDescent="0.3"/>
  <sheetData>
    <row r="1" spans="1:2" x14ac:dyDescent="0.3">
      <c r="A1" s="14">
        <v>43160</v>
      </c>
      <c r="B1">
        <v>185</v>
      </c>
    </row>
    <row r="2" spans="1:2" x14ac:dyDescent="0.3">
      <c r="A2" s="14">
        <v>43191</v>
      </c>
      <c r="B2">
        <v>75</v>
      </c>
    </row>
    <row r="3" spans="1:2" x14ac:dyDescent="0.3">
      <c r="A3" s="14">
        <v>43221</v>
      </c>
      <c r="B3">
        <v>205</v>
      </c>
    </row>
    <row r="4" spans="1:2" x14ac:dyDescent="0.3">
      <c r="A4" s="14">
        <v>43252</v>
      </c>
      <c r="B4">
        <v>-45</v>
      </c>
    </row>
    <row r="5" spans="1:2" x14ac:dyDescent="0.3">
      <c r="A5" s="14">
        <v>43282</v>
      </c>
      <c r="B5">
        <v>45</v>
      </c>
    </row>
    <row r="6" spans="1:2" x14ac:dyDescent="0.3">
      <c r="A6" s="14">
        <v>43313</v>
      </c>
      <c r="B6">
        <v>75</v>
      </c>
    </row>
    <row r="7" spans="1:2" x14ac:dyDescent="0.3">
      <c r="A7" s="14">
        <v>43344</v>
      </c>
      <c r="B7">
        <v>-35</v>
      </c>
    </row>
    <row r="8" spans="1:2" x14ac:dyDescent="0.3">
      <c r="A8" s="14">
        <v>43374</v>
      </c>
      <c r="B8">
        <v>170</v>
      </c>
    </row>
    <row r="9" spans="1:2" x14ac:dyDescent="0.3">
      <c r="A9" s="14">
        <v>43405</v>
      </c>
      <c r="B9">
        <v>330</v>
      </c>
    </row>
    <row r="10" spans="1:2" x14ac:dyDescent="0.3">
      <c r="A10" s="14">
        <v>43435</v>
      </c>
      <c r="B10">
        <v>92</v>
      </c>
    </row>
    <row r="11" spans="1:2" x14ac:dyDescent="0.3">
      <c r="A11" s="14">
        <v>43466</v>
      </c>
      <c r="B11">
        <v>200</v>
      </c>
    </row>
    <row r="12" spans="1:2" x14ac:dyDescent="0.3">
      <c r="A12" s="14">
        <v>43497</v>
      </c>
      <c r="B12">
        <v>50</v>
      </c>
    </row>
    <row r="13" spans="1:2" x14ac:dyDescent="0.3">
      <c r="A13" s="14">
        <v>43525</v>
      </c>
      <c r="B13">
        <v>50</v>
      </c>
    </row>
    <row r="14" spans="1:2" x14ac:dyDescent="0.3">
      <c r="A14" s="14">
        <v>43556</v>
      </c>
      <c r="B14">
        <v>0</v>
      </c>
    </row>
    <row r="15" spans="1:2" x14ac:dyDescent="0.3">
      <c r="A15" s="14">
        <v>43586</v>
      </c>
      <c r="B15">
        <v>380</v>
      </c>
    </row>
    <row r="16" spans="1:2" x14ac:dyDescent="0.3">
      <c r="A16" s="14">
        <v>43617</v>
      </c>
      <c r="B16">
        <v>135</v>
      </c>
    </row>
    <row r="17" spans="1:15" x14ac:dyDescent="0.3">
      <c r="A17" s="14">
        <v>43647</v>
      </c>
      <c r="B17">
        <v>374</v>
      </c>
    </row>
    <row r="18" spans="1:15" x14ac:dyDescent="0.3">
      <c r="A18" s="14">
        <v>43678</v>
      </c>
      <c r="B18">
        <v>70</v>
      </c>
    </row>
    <row r="19" spans="1:15" x14ac:dyDescent="0.3">
      <c r="A19" s="14">
        <v>43709</v>
      </c>
      <c r="B19">
        <v>1</v>
      </c>
    </row>
    <row r="20" spans="1:15" x14ac:dyDescent="0.3">
      <c r="A20" s="14">
        <v>43739</v>
      </c>
      <c r="B20">
        <v>108</v>
      </c>
    </row>
    <row r="21" spans="1:15" x14ac:dyDescent="0.3">
      <c r="A21" s="14">
        <v>43770</v>
      </c>
      <c r="B21">
        <v>357</v>
      </c>
    </row>
    <row r="22" spans="1:15" x14ac:dyDescent="0.3">
      <c r="A22" s="14">
        <v>43800</v>
      </c>
      <c r="B22">
        <v>400</v>
      </c>
    </row>
    <row r="23" spans="1:15" x14ac:dyDescent="0.3">
      <c r="A23" s="14">
        <v>43831</v>
      </c>
      <c r="B23">
        <v>100</v>
      </c>
    </row>
    <row r="24" spans="1:15" x14ac:dyDescent="0.3">
      <c r="A24" s="14">
        <v>43862</v>
      </c>
      <c r="B24">
        <v>100</v>
      </c>
    </row>
    <row r="25" spans="1:15" x14ac:dyDescent="0.3">
      <c r="A25" s="14">
        <v>43891</v>
      </c>
      <c r="B25">
        <v>1</v>
      </c>
    </row>
    <row r="26" spans="1:15" x14ac:dyDescent="0.3">
      <c r="A26" s="14">
        <v>43922</v>
      </c>
      <c r="B26">
        <v>162</v>
      </c>
    </row>
    <row r="27" spans="1:15" x14ac:dyDescent="0.3">
      <c r="A27" s="14">
        <v>43952</v>
      </c>
      <c r="B27">
        <v>196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3">
      <c r="A28" s="14">
        <v>43983</v>
      </c>
      <c r="B28">
        <v>224</v>
      </c>
    </row>
    <row r="29" spans="1:15" x14ac:dyDescent="0.3">
      <c r="A29" s="14">
        <v>44013</v>
      </c>
      <c r="B29">
        <v>63</v>
      </c>
    </row>
    <row r="30" spans="1:15" x14ac:dyDescent="0.3">
      <c r="A30" s="14">
        <v>44044</v>
      </c>
      <c r="B30">
        <v>220</v>
      </c>
    </row>
    <row r="31" spans="1:15" x14ac:dyDescent="0.3">
      <c r="A31" s="14">
        <v>44075</v>
      </c>
      <c r="B31">
        <v>311</v>
      </c>
    </row>
    <row r="32" spans="1:15" x14ac:dyDescent="0.3">
      <c r="A32" s="14">
        <v>44105</v>
      </c>
      <c r="B32">
        <v>374</v>
      </c>
    </row>
    <row r="33" spans="1:3" x14ac:dyDescent="0.3">
      <c r="A33" s="14">
        <v>44136</v>
      </c>
      <c r="B33">
        <v>450</v>
      </c>
    </row>
    <row r="34" spans="1:3" x14ac:dyDescent="0.3">
      <c r="A34" s="14">
        <v>44166</v>
      </c>
      <c r="B34">
        <v>299</v>
      </c>
    </row>
    <row r="35" spans="1:3" x14ac:dyDescent="0.3">
      <c r="A35" s="14">
        <v>44197</v>
      </c>
      <c r="B35">
        <v>492</v>
      </c>
    </row>
    <row r="36" spans="1:3" x14ac:dyDescent="0.3">
      <c r="A36" s="14">
        <v>44228</v>
      </c>
      <c r="B36">
        <v>539</v>
      </c>
    </row>
    <row r="37" spans="1:3" x14ac:dyDescent="0.3">
      <c r="A37" s="14">
        <v>44256</v>
      </c>
      <c r="B37">
        <v>92</v>
      </c>
    </row>
    <row r="38" spans="1:3" x14ac:dyDescent="0.3">
      <c r="A38" s="14">
        <v>44287</v>
      </c>
      <c r="B38">
        <v>350</v>
      </c>
    </row>
    <row r="39" spans="1:3" x14ac:dyDescent="0.3">
      <c r="A39" s="14">
        <v>44317</v>
      </c>
      <c r="B39">
        <v>328</v>
      </c>
    </row>
    <row r="40" spans="1:3" x14ac:dyDescent="0.3">
      <c r="A40" s="14">
        <v>44348</v>
      </c>
      <c r="B40">
        <v>110</v>
      </c>
    </row>
    <row r="41" spans="1:3" x14ac:dyDescent="0.3">
      <c r="A41" s="14">
        <v>44378</v>
      </c>
      <c r="B41">
        <v>171</v>
      </c>
    </row>
    <row r="42" spans="1:3" x14ac:dyDescent="0.3">
      <c r="A42" s="14">
        <v>44409</v>
      </c>
      <c r="B42">
        <v>163</v>
      </c>
    </row>
    <row r="43" spans="1:3" x14ac:dyDescent="0.3">
      <c r="A43" s="14">
        <v>44440</v>
      </c>
      <c r="B43">
        <v>200</v>
      </c>
    </row>
    <row r="44" spans="1:3" x14ac:dyDescent="0.3">
      <c r="A44" s="14">
        <v>44470</v>
      </c>
      <c r="B44">
        <v>201</v>
      </c>
    </row>
    <row r="45" spans="1:3" x14ac:dyDescent="0.3">
      <c r="A45" s="14">
        <v>44501</v>
      </c>
      <c r="B45">
        <v>659</v>
      </c>
      <c r="C45">
        <f>(B45-200)*0.8</f>
        <v>367.20000000000005</v>
      </c>
    </row>
    <row r="46" spans="1:3" x14ac:dyDescent="0.3">
      <c r="A46" s="14">
        <v>44531</v>
      </c>
      <c r="B46">
        <v>910</v>
      </c>
      <c r="C46">
        <f>(B46-200)*0.8</f>
        <v>568</v>
      </c>
    </row>
    <row r="47" spans="1:3" x14ac:dyDescent="0.3">
      <c r="A47" s="14">
        <v>44562</v>
      </c>
      <c r="B47">
        <v>527</v>
      </c>
    </row>
    <row r="48" spans="1:3" x14ac:dyDescent="0.3">
      <c r="A48" s="14">
        <v>44593</v>
      </c>
    </row>
    <row r="49" spans="1:1" x14ac:dyDescent="0.3">
      <c r="A49" s="14">
        <v>44621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Stock Overview</vt:lpstr>
      <vt:lpstr>TW 2021</vt:lpstr>
      <vt:lpstr>TW 2022</vt:lpstr>
      <vt:lpstr>Financial Performance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van Turennout</dc:creator>
  <cp:lastModifiedBy>HP</cp:lastModifiedBy>
  <dcterms:created xsi:type="dcterms:W3CDTF">2018-03-02T15:12:40Z</dcterms:created>
  <dcterms:modified xsi:type="dcterms:W3CDTF">2022-12-07T10:05:46Z</dcterms:modified>
</cp:coreProperties>
</file>