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webextensions/webextension1.xml" ContentType="application/vnd.ms-office.webextension+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webextensions/webextension2.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xl/webextensions/taskpanes.xml" ContentType="application/vnd.ms-office.webextensiontaskpanes+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202300"/>
  <mc:AlternateContent xmlns:mc="http://schemas.openxmlformats.org/markup-compatibility/2006">
    <mc:Choice Requires="x15">
      <x15ac:absPath xmlns:x15ac="http://schemas.microsoft.com/office/spreadsheetml/2010/11/ac" url="C:\Users\Tushar\Desktop\CLASS\PERSONAL PROJECT\Excel Sales Dashboard (Report)\Excel Sales Dashboard (Report)\"/>
    </mc:Choice>
  </mc:AlternateContent>
  <xr:revisionPtr revIDLastSave="0" documentId="13_ncr:1_{2490E810-A945-4341-BC55-83EA2A001566}" xr6:coauthVersionLast="47" xr6:coauthVersionMax="47" xr10:uidLastSave="{00000000-0000-0000-0000-000000000000}"/>
  <bookViews>
    <workbookView xWindow="-108" yWindow="-108" windowWidth="23256" windowHeight="12456" firstSheet="1" activeTab="4" xr2:uid="{EAB5EAE5-F213-4CBE-9F93-876C7280922A}"/>
  </bookViews>
  <sheets>
    <sheet name="Time Frame" sheetId="6" r:id="rId1"/>
    <sheet name="Analysis 02" sheetId="7" r:id="rId2"/>
    <sheet name="Wafle Chart" sheetId="8" r:id="rId3"/>
    <sheet name="Analysis 01" sheetId="1" r:id="rId4"/>
    <sheet name="Profit View" sheetId="9" r:id="rId5"/>
    <sheet name="Analysis 03" sheetId="10" r:id="rId6"/>
    <sheet name="Gender Chart" sheetId="11" r:id="rId7"/>
    <sheet name="Store DashBoard" sheetId="4" r:id="rId8"/>
  </sheets>
  <definedNames>
    <definedName name="Large_1">'Analysis 02'!$I$20</definedName>
    <definedName name="Large_2">'Analysis 02'!$I$21</definedName>
    <definedName name="Slicer_Category">#N/A</definedName>
    <definedName name="Slicer_Month">#N/A</definedName>
    <definedName name="Slicer_Month1">#N/A</definedName>
  </definedNames>
  <calcPr calcId="191029"/>
  <pivotCaches>
    <pivotCache cacheId="10" r:id="rId9"/>
    <pivotCache cacheId="11" r:id="rId10"/>
    <pivotCache cacheId="27" r:id="rId11"/>
    <pivotCache cacheId="30" r:id="rId12"/>
    <pivotCache cacheId="33" r:id="rId13"/>
    <pivotCache cacheId="36" r:id="rId14"/>
    <pivotCache cacheId="39" r:id="rId15"/>
    <pivotCache cacheId="87" r:id="rId16"/>
    <pivotCache cacheId="90" r:id="rId17"/>
    <pivotCache cacheId="93" r:id="rId18"/>
    <pivotCache cacheId="316" r:id="rId19"/>
    <pivotCache cacheId="319" r:id="rId20"/>
    <pivotCache cacheId="322" r:id="rId21"/>
    <pivotCache cacheId="325" r:id="rId22"/>
    <pivotCache cacheId="328" r:id="rId23"/>
    <pivotCache cacheId="331" r:id="rId24"/>
    <pivotCache cacheId="334" r:id="rId25"/>
    <pivotCache cacheId="337" r:id="rId26"/>
    <pivotCache cacheId="340" r:id="rId27"/>
    <pivotCache cacheId="343" r:id="rId28"/>
    <pivotCache cacheId="346" r:id="rId29"/>
    <pivotCache cacheId="349" r:id="rId30"/>
    <pivotCache cacheId="352"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7738d5a6-8797-418c-9e10-849a4495ef1a" name="Dim_Customer" connection="Query - Dim_Customer"/>
          <x15:modelTable id="fact_table_c6f0c0ba-aa82-4d85-bec2-f960f91a896a" name="fact_table" connection="Query - fact_table"/>
          <x15:modelTable id="products_table_87b9169a-b0ad-46c7-b924-e52883d6e558" name="products_table" connection="Query - Dim_Products"/>
          <x15:modelTable id="Dim_SalesPerson_a012ab05-6236-46f1-9c8f-b2214b9132b5" name="Dim_SalesPerson" connection="Query - Dim_SalesPerson"/>
          <x15:modelTable id="Date_227d3775-8de2-420a-9f94-23d95c933ba5" name="Date" connection="Query - Date"/>
          <x15:modelTable id="Calculations_b6542cc6-2ef4-40d2-9866-bd3a7f898652" name="Calculations" connection="Query - Calculations"/>
          <x15:modelTable id="monthly_store_targets_b90725ea-7414-45fb-9d9b-a84f0512c042" name="monthly_store_targets" connection="Query - monthly_store_targets"/>
        </x15:modelTables>
        <x15:modelRelationships>
          <x15:modelRelationship fromTable="fact_table" fromColumn="Customer ID" toTable="Dim_Customer" toColumn="Customer ID"/>
          <x15:modelRelationship fromTable="fact_table" fromColumn="Product ID" toTable="products_table" toColumn="Product ID"/>
          <x15:modelRelationship fromTable="fact_table" fromColumn="Sales Person ID" toTable="Dim_SalesPerson" toColumn="Sales Person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0" i="8" l="1"/>
  <c r="J32" i="8"/>
  <c r="J31" i="8" s="1"/>
  <c r="J30" i="8" s="1"/>
  <c r="G38" i="8"/>
  <c r="G37" i="8" s="1"/>
  <c r="G36" i="8" s="1"/>
  <c r="G35" i="8" s="1"/>
  <c r="G34" i="8" s="1"/>
  <c r="G33" i="8" s="1"/>
  <c r="G32" i="8" s="1"/>
  <c r="G31" i="8" s="1"/>
  <c r="H38" i="8"/>
  <c r="H37" i="8" s="1"/>
  <c r="H36" i="8" s="1"/>
  <c r="H35" i="8" s="1"/>
  <c r="H34" i="8" s="1"/>
  <c r="H33" i="8" s="1"/>
  <c r="H32" i="8" s="1"/>
  <c r="H31" i="8" s="1"/>
  <c r="H30" i="8" s="1"/>
  <c r="H39" i="8"/>
  <c r="I39" i="8" s="1"/>
  <c r="G23" i="8"/>
  <c r="G22" i="8" s="1"/>
  <c r="G21" i="8" s="1"/>
  <c r="G20" i="8" s="1"/>
  <c r="G19" i="8" s="1"/>
  <c r="G18" i="8" s="1"/>
  <c r="G17" i="8" s="1"/>
  <c r="G24" i="8"/>
  <c r="G25" i="8"/>
  <c r="H26" i="8"/>
  <c r="H25" i="8" s="1"/>
  <c r="H24" i="8" s="1"/>
  <c r="H23" i="8" s="1"/>
  <c r="H22" i="8" s="1"/>
  <c r="H21" i="8" s="1"/>
  <c r="H20" i="8" s="1"/>
  <c r="H19" i="8" s="1"/>
  <c r="H18" i="8" s="1"/>
  <c r="H17" i="8" s="1"/>
  <c r="I26" i="8"/>
  <c r="I25" i="8" s="1"/>
  <c r="I24" i="8" s="1"/>
  <c r="I23" i="8" s="1"/>
  <c r="I22" i="8" s="1"/>
  <c r="I21" i="8" s="1"/>
  <c r="I20" i="8" s="1"/>
  <c r="I19" i="8" s="1"/>
  <c r="I18" i="8" s="1"/>
  <c r="I17" i="8" s="1"/>
  <c r="BL5" i="10"/>
  <c r="BI16" i="10"/>
  <c r="BH17" i="10"/>
  <c r="BH18" i="10"/>
  <c r="BH19" i="10"/>
  <c r="BH20" i="10"/>
  <c r="BH21" i="10"/>
  <c r="BH16" i="10"/>
  <c r="BJ10" i="10"/>
  <c r="BI18" i="10" s="1"/>
  <c r="BJ11" i="10"/>
  <c r="BI19" i="10" s="1"/>
  <c r="BJ12" i="10"/>
  <c r="BI20" i="10" s="1"/>
  <c r="BJ13" i="10"/>
  <c r="BI21" i="10" s="1"/>
  <c r="BJ9" i="10"/>
  <c r="BI17" i="10" s="1"/>
  <c r="AP12" i="10"/>
  <c r="AP18" i="10"/>
  <c r="AO10" i="10"/>
  <c r="AP10" i="10" s="1"/>
  <c r="AO11" i="10"/>
  <c r="AP11" i="10" s="1"/>
  <c r="AO12" i="10"/>
  <c r="AO13" i="10"/>
  <c r="AP13" i="10" s="1"/>
  <c r="AO14" i="10"/>
  <c r="AP14" i="10" s="1"/>
  <c r="AO15" i="10"/>
  <c r="AP15" i="10" s="1"/>
  <c r="AO16" i="10"/>
  <c r="AP16" i="10" s="1"/>
  <c r="AO17" i="10"/>
  <c r="AP17" i="10" s="1"/>
  <c r="AO18" i="10"/>
  <c r="AO19" i="10"/>
  <c r="AP19" i="10" s="1"/>
  <c r="AO20" i="10"/>
  <c r="AP20" i="10" s="1"/>
  <c r="AN9" i="10"/>
  <c r="AN10" i="10"/>
  <c r="AN11" i="10"/>
  <c r="AN12" i="10"/>
  <c r="AN13" i="10"/>
  <c r="AN14" i="10"/>
  <c r="AN15" i="10"/>
  <c r="AN16" i="10"/>
  <c r="AN17" i="10"/>
  <c r="AN18" i="10"/>
  <c r="AN19" i="10"/>
  <c r="AN20" i="10"/>
  <c r="AO8" i="10"/>
  <c r="AO9" i="10"/>
  <c r="AP9" i="10" s="1"/>
  <c r="AN8" i="10"/>
  <c r="C10" i="11" a="1"/>
  <c r="C10" i="11" s="1"/>
  <c r="O4" i="11"/>
  <c r="O3" i="11"/>
  <c r="H28" i="10"/>
  <c r="G28" i="10"/>
  <c r="E28" i="10"/>
  <c r="D28" i="10"/>
  <c r="H27" i="10"/>
  <c r="G27" i="10"/>
  <c r="E27" i="10"/>
  <c r="D27" i="10"/>
  <c r="H26" i="10"/>
  <c r="K26" i="10" s="1"/>
  <c r="G26" i="10"/>
  <c r="J26" i="10" s="1"/>
  <c r="E26" i="10"/>
  <c r="D26" i="10"/>
  <c r="H25" i="10"/>
  <c r="G25" i="10"/>
  <c r="E25" i="10"/>
  <c r="D25" i="10"/>
  <c r="M24" i="10"/>
  <c r="H24" i="10"/>
  <c r="G24" i="10"/>
  <c r="E24" i="10"/>
  <c r="D24" i="10"/>
  <c r="M23" i="10"/>
  <c r="H23" i="10"/>
  <c r="G23" i="10"/>
  <c r="E23" i="10"/>
  <c r="D23" i="10"/>
  <c r="M22" i="10"/>
  <c r="S28" i="1"/>
  <c r="R28" i="1"/>
  <c r="Q28" i="1"/>
  <c r="S27" i="1"/>
  <c r="R27" i="1"/>
  <c r="Q27" i="1"/>
  <c r="S26" i="1"/>
  <c r="R26" i="1"/>
  <c r="Q26" i="1"/>
  <c r="G26" i="1"/>
  <c r="S25" i="1"/>
  <c r="R25" i="1"/>
  <c r="Q25" i="1"/>
  <c r="S24" i="1"/>
  <c r="R24" i="1"/>
  <c r="Q24" i="1"/>
  <c r="S23" i="1"/>
  <c r="R23" i="1"/>
  <c r="Q23" i="1"/>
  <c r="S22" i="1"/>
  <c r="R22" i="1"/>
  <c r="Q22" i="1"/>
  <c r="H22" i="1"/>
  <c r="G22" i="1"/>
  <c r="J22" i="1" s="1"/>
  <c r="S21" i="1"/>
  <c r="R21" i="1"/>
  <c r="Q21" i="1"/>
  <c r="S20" i="1"/>
  <c r="R20" i="1"/>
  <c r="Q20" i="1"/>
  <c r="S19" i="1"/>
  <c r="R19" i="1"/>
  <c r="Q19" i="1"/>
  <c r="S18" i="1"/>
  <c r="R18" i="1"/>
  <c r="Q18" i="1"/>
  <c r="AN22" i="7"/>
  <c r="AM22" i="7"/>
  <c r="AN21" i="7"/>
  <c r="AM21" i="7"/>
  <c r="AN20" i="7"/>
  <c r="AM20" i="7"/>
  <c r="AN19" i="7"/>
  <c r="AM19" i="7"/>
  <c r="AF19" i="7"/>
  <c r="AE19" i="7"/>
  <c r="AN18" i="7"/>
  <c r="AM18" i="7"/>
  <c r="AF18" i="7"/>
  <c r="AE18" i="7"/>
  <c r="AN17" i="7"/>
  <c r="AM17" i="7"/>
  <c r="AF17" i="7"/>
  <c r="AE17" i="7"/>
  <c r="J17" i="7"/>
  <c r="I17" i="7"/>
  <c r="O17" i="7" s="1"/>
  <c r="H17" i="7"/>
  <c r="N17" i="7" s="1"/>
  <c r="AN16" i="7"/>
  <c r="AM16" i="7"/>
  <c r="AF16" i="7"/>
  <c r="AE16" i="7"/>
  <c r="J16" i="7"/>
  <c r="I16" i="7"/>
  <c r="H16" i="7"/>
  <c r="N16" i="7" s="1"/>
  <c r="AN15" i="7"/>
  <c r="AM15" i="7"/>
  <c r="AF15" i="7"/>
  <c r="AE15" i="7"/>
  <c r="J15" i="7"/>
  <c r="I15" i="7"/>
  <c r="H15" i="7"/>
  <c r="N15" i="7" s="1"/>
  <c r="J14" i="7"/>
  <c r="I14" i="7"/>
  <c r="H14" i="7"/>
  <c r="N14" i="7" s="1"/>
  <c r="J13" i="7"/>
  <c r="I13" i="7"/>
  <c r="H13" i="7"/>
  <c r="N13" i="7" s="1"/>
  <c r="J12" i="7"/>
  <c r="I12" i="7"/>
  <c r="H12" i="7"/>
  <c r="N12" i="7" s="1"/>
  <c r="J11" i="7"/>
  <c r="I11" i="7"/>
  <c r="H11" i="7"/>
  <c r="N11" i="7" s="1"/>
  <c r="J10" i="7"/>
  <c r="I10" i="7"/>
  <c r="H10" i="7"/>
  <c r="N10" i="7" s="1"/>
  <c r="J9" i="7"/>
  <c r="I9" i="7"/>
  <c r="O9" i="7" s="1"/>
  <c r="H9" i="7"/>
  <c r="N9" i="7" s="1"/>
  <c r="U8" i="7"/>
  <c r="J8" i="7"/>
  <c r="I8" i="7"/>
  <c r="O8" i="7" s="1"/>
  <c r="H8" i="7"/>
  <c r="N8" i="7" s="1"/>
  <c r="J7" i="7"/>
  <c r="I7" i="7"/>
  <c r="H7" i="7"/>
  <c r="N7" i="7" s="1"/>
  <c r="U6" i="7"/>
  <c r="J6" i="7"/>
  <c r="I6" i="7"/>
  <c r="H6" i="7"/>
  <c r="N6" i="7" s="1"/>
  <c r="J5" i="7"/>
  <c r="I5" i="7"/>
  <c r="H5" i="7"/>
  <c r="N5" i="7" s="1"/>
  <c r="D4" i="8"/>
  <c r="D3" i="8"/>
  <c r="J25" i="10" l="1"/>
  <c r="J28" i="10"/>
  <c r="K25" i="10"/>
  <c r="K27" i="10"/>
  <c r="K28" i="10"/>
  <c r="K23" i="10"/>
  <c r="J27" i="10"/>
  <c r="K24" i="10"/>
  <c r="J23" i="10"/>
  <c r="J24" i="10"/>
  <c r="I38" i="8"/>
  <c r="I37" i="8" s="1"/>
  <c r="I36" i="8" s="1"/>
  <c r="I35" i="8" s="1"/>
  <c r="I34" i="8" s="1"/>
  <c r="I33" i="8" s="1"/>
  <c r="I32" i="8" s="1"/>
  <c r="I31" i="8" s="1"/>
  <c r="I30" i="8" s="1"/>
  <c r="J39" i="8"/>
  <c r="J26" i="8"/>
  <c r="O10" i="7"/>
  <c r="O6" i="7"/>
  <c r="O16" i="7"/>
  <c r="I20" i="7"/>
  <c r="O14" i="7"/>
  <c r="O13" i="7"/>
  <c r="AP18" i="7"/>
  <c r="AO18" i="7" s="1"/>
  <c r="AP21" i="7"/>
  <c r="AO21" i="7" s="1"/>
  <c r="AH17" i="7"/>
  <c r="AG17" i="7" s="1"/>
  <c r="O11" i="7"/>
  <c r="AH19" i="7"/>
  <c r="AG19" i="7" s="1"/>
  <c r="O12" i="7"/>
  <c r="AH16" i="7"/>
  <c r="AE24" i="7" s="1"/>
  <c r="AP22" i="7"/>
  <c r="AO22" i="7" s="1"/>
  <c r="O7" i="7"/>
  <c r="O15" i="7"/>
  <c r="AP17" i="7"/>
  <c r="AO17" i="7" s="1"/>
  <c r="AP19" i="7"/>
  <c r="AO19" i="7" s="1"/>
  <c r="AP16" i="7"/>
  <c r="AH18" i="7"/>
  <c r="AG18" i="7" s="1"/>
  <c r="AP20" i="7"/>
  <c r="AO20" i="7" s="1"/>
  <c r="I21" i="7"/>
  <c r="K9" i="7" s="1"/>
  <c r="J38" i="8" l="1"/>
  <c r="J37" i="8" s="1"/>
  <c r="J36" i="8" s="1"/>
  <c r="J35" i="8" s="1"/>
  <c r="J34" i="8" s="1"/>
  <c r="J33" i="8" s="1"/>
  <c r="K39" i="8"/>
  <c r="J25" i="8"/>
  <c r="J24" i="8" s="1"/>
  <c r="J23" i="8" s="1"/>
  <c r="J22" i="8" s="1"/>
  <c r="J21" i="8" s="1"/>
  <c r="J20" i="8" s="1"/>
  <c r="J19" i="8" s="1"/>
  <c r="J18" i="8" s="1"/>
  <c r="J17" i="8" s="1"/>
  <c r="K26" i="8"/>
  <c r="K16" i="7"/>
  <c r="AO16" i="7"/>
  <c r="AM27" i="7"/>
  <c r="K17" i="7"/>
  <c r="K11" i="7"/>
  <c r="K6" i="7"/>
  <c r="K8" i="7"/>
  <c r="K13" i="7"/>
  <c r="K12" i="7"/>
  <c r="K10" i="7"/>
  <c r="K15" i="7"/>
  <c r="AG16" i="7"/>
  <c r="K7" i="7"/>
  <c r="K14" i="7"/>
  <c r="K38" i="8" l="1"/>
  <c r="K37" i="8" s="1"/>
  <c r="K36" i="8" s="1"/>
  <c r="K35" i="8" s="1"/>
  <c r="K34" i="8" s="1"/>
  <c r="K33" i="8" s="1"/>
  <c r="K32" i="8" s="1"/>
  <c r="K31" i="8" s="1"/>
  <c r="K30" i="8" s="1"/>
  <c r="L39" i="8"/>
  <c r="K25" i="8"/>
  <c r="K24" i="8" s="1"/>
  <c r="K23" i="8" s="1"/>
  <c r="K22" i="8" s="1"/>
  <c r="K21" i="8" s="1"/>
  <c r="K20" i="8" s="1"/>
  <c r="K19" i="8" s="1"/>
  <c r="K18" i="8" s="1"/>
  <c r="K17" i="8" s="1"/>
  <c r="L26" i="8"/>
  <c r="L38" i="8" l="1"/>
  <c r="L37" i="8" s="1"/>
  <c r="L36" i="8" s="1"/>
  <c r="L35" i="8" s="1"/>
  <c r="L34" i="8" s="1"/>
  <c r="L33" i="8" s="1"/>
  <c r="L32" i="8" s="1"/>
  <c r="L31" i="8" s="1"/>
  <c r="L30" i="8" s="1"/>
  <c r="M39" i="8"/>
  <c r="L25" i="8"/>
  <c r="L24" i="8" s="1"/>
  <c r="L23" i="8" s="1"/>
  <c r="L22" i="8" s="1"/>
  <c r="L21" i="8" s="1"/>
  <c r="L20" i="8" s="1"/>
  <c r="L19" i="8" s="1"/>
  <c r="L18" i="8" s="1"/>
  <c r="L17" i="8" s="1"/>
  <c r="M26" i="8"/>
  <c r="M38" i="8" l="1"/>
  <c r="M37" i="8" s="1"/>
  <c r="M36" i="8" s="1"/>
  <c r="M35" i="8" s="1"/>
  <c r="M34" i="8" s="1"/>
  <c r="M33" i="8" s="1"/>
  <c r="M32" i="8" s="1"/>
  <c r="M31" i="8" s="1"/>
  <c r="M30" i="8" s="1"/>
  <c r="N39" i="8"/>
  <c r="N26" i="8"/>
  <c r="M25" i="8"/>
  <c r="M24" i="8" s="1"/>
  <c r="M23" i="8" s="1"/>
  <c r="M22" i="8" s="1"/>
  <c r="M21" i="8" s="1"/>
  <c r="M20" i="8" s="1"/>
  <c r="M19" i="8" s="1"/>
  <c r="M18" i="8" s="1"/>
  <c r="M17" i="8" s="1"/>
  <c r="N38" i="8" l="1"/>
  <c r="N37" i="8" s="1"/>
  <c r="N36" i="8" s="1"/>
  <c r="N35" i="8" s="1"/>
  <c r="N34" i="8" s="1"/>
  <c r="N33" i="8" s="1"/>
  <c r="N32" i="8" s="1"/>
  <c r="N31" i="8" s="1"/>
  <c r="N30" i="8" s="1"/>
  <c r="O39" i="8"/>
  <c r="O26" i="8"/>
  <c r="N25" i="8"/>
  <c r="N24" i="8" s="1"/>
  <c r="N23" i="8" s="1"/>
  <c r="N22" i="8" s="1"/>
  <c r="N21" i="8" s="1"/>
  <c r="N20" i="8" s="1"/>
  <c r="N19" i="8" s="1"/>
  <c r="N18" i="8" s="1"/>
  <c r="N17" i="8" s="1"/>
  <c r="P39" i="8" l="1"/>
  <c r="P38" i="8" s="1"/>
  <c r="P37" i="8" s="1"/>
  <c r="P36" i="8" s="1"/>
  <c r="P35" i="8" s="1"/>
  <c r="P34" i="8" s="1"/>
  <c r="P33" i="8" s="1"/>
  <c r="P32" i="8" s="1"/>
  <c r="P31" i="8" s="1"/>
  <c r="P30" i="8" s="1"/>
  <c r="O38" i="8"/>
  <c r="O37" i="8" s="1"/>
  <c r="O36" i="8" s="1"/>
  <c r="O35" i="8" s="1"/>
  <c r="O34" i="8" s="1"/>
  <c r="O33" i="8" s="1"/>
  <c r="O32" i="8" s="1"/>
  <c r="O31" i="8" s="1"/>
  <c r="O30" i="8" s="1"/>
  <c r="P26" i="8"/>
  <c r="P25" i="8" s="1"/>
  <c r="P24" i="8" s="1"/>
  <c r="P23" i="8" s="1"/>
  <c r="P22" i="8" s="1"/>
  <c r="P21" i="8" s="1"/>
  <c r="P20" i="8" s="1"/>
  <c r="P19" i="8" s="1"/>
  <c r="P18" i="8" s="1"/>
  <c r="P17" i="8" s="1"/>
  <c r="O25" i="8"/>
  <c r="O24" i="8" s="1"/>
  <c r="O23" i="8" s="1"/>
  <c r="O22" i="8" s="1"/>
  <c r="O21" i="8" s="1"/>
  <c r="O20" i="8" s="1"/>
  <c r="O19" i="8" s="1"/>
  <c r="O18" i="8" s="1"/>
  <c r="O17"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780261-1306-448F-ABDA-522CAEEEB682}" name="Query - Calculations" description="Connection to the 'Calculations' query in the workbook." type="100" refreshedVersion="8" minRefreshableVersion="5">
    <extLst>
      <ext xmlns:x15="http://schemas.microsoft.com/office/spreadsheetml/2010/11/main" uri="{DE250136-89BD-433C-8126-D09CA5730AF9}">
        <x15:connection id="c23daf23-b15a-47e6-a8f9-2090f3fd5edf">
          <x15:oledbPr connection="Provider=Microsoft.Mashup.OleDb.1;Data Source=$Workbook$;Location=Calculations;Extended Properties=&quot;&quot;">
            <x15:dbTables>
              <x15:dbTable name="Calculations"/>
            </x15:dbTables>
          </x15:oledbPr>
        </x15:connection>
      </ext>
    </extLst>
  </connection>
  <connection id="2" xr16:uid="{C4D4093E-28A6-47E6-A490-FF4E75514CE5}" name="Query - Date" description="Connection to the 'Date' query in the workbook." type="100" refreshedVersion="8" minRefreshableVersion="5">
    <extLst>
      <ext xmlns:x15="http://schemas.microsoft.com/office/spreadsheetml/2010/11/main" uri="{DE250136-89BD-433C-8126-D09CA5730AF9}">
        <x15:connection id="18dc7a18-816c-4a4f-9822-b388f3698aac">
          <x15:oledbPr connection="Provider=Microsoft.Mashup.OleDb.1;Data Source=$Workbook$;Location=Date;Extended Properties=&quot;&quot;">
            <x15:dbTables>
              <x15:dbTable name="Date"/>
            </x15:dbTables>
          </x15:oledbPr>
        </x15:connection>
      </ext>
    </extLst>
  </connection>
  <connection id="3" xr16:uid="{1F78069D-0A0C-4277-999C-CDE121D9B54E}" name="Query - Dim_Customer" description="Connection to the 'Dim_Customer' query in the workbook." type="100" refreshedVersion="8" minRefreshableVersion="5">
    <extLst>
      <ext xmlns:x15="http://schemas.microsoft.com/office/spreadsheetml/2010/11/main" uri="{DE250136-89BD-433C-8126-D09CA5730AF9}">
        <x15:connection id="38d66282-141b-493c-9f10-2d9d6b02f764"/>
      </ext>
    </extLst>
  </connection>
  <connection id="4" xr16:uid="{7B56A4BD-B3D1-4DBE-AA1B-3B705D3C2D7C}" name="Query - Dim_Products" description="Connection to the 'Dim_Products' query in the workbook." type="100" refreshedVersion="8" minRefreshableVersion="5">
    <extLst>
      <ext xmlns:x15="http://schemas.microsoft.com/office/spreadsheetml/2010/11/main" uri="{DE250136-89BD-433C-8126-D09CA5730AF9}">
        <x15:connection id="8da3160e-4404-4631-98c8-7aa0668744b3">
          <x15:oledbPr connection="Provider=Microsoft.Mashup.OleDb.1;Data Source=$Workbook$;Location=Dim_Products;Extended Properties=&quot;&quot;">
            <x15:dbTables>
              <x15:dbTable name="Dim_Products"/>
            </x15:dbTables>
          </x15:oledbPr>
        </x15:connection>
      </ext>
    </extLst>
  </connection>
  <connection id="5" xr16:uid="{26EFD73D-2C98-4431-BD2C-11E07C1BC1A8}" name="Query - Dim_SalesPerson" description="Connection to the 'Dim_SalesPerson' query in the workbook." type="100" refreshedVersion="8" minRefreshableVersion="5">
    <extLst>
      <ext xmlns:x15="http://schemas.microsoft.com/office/spreadsheetml/2010/11/main" uri="{DE250136-89BD-433C-8126-D09CA5730AF9}">
        <x15:connection id="0bb1bf81-6ab4-4c56-87b1-afbd352288c0">
          <x15:oledbPr connection="Provider=Microsoft.Mashup.OleDb.1;Data Source=$Workbook$;Location=Dim_SalesPerson;Extended Properties=&quot;&quot;">
            <x15:dbTables>
              <x15:dbTable name="Dim_SalesPerson"/>
            </x15:dbTables>
          </x15:oledbPr>
        </x15:connection>
      </ext>
    </extLst>
  </connection>
  <connection id="6" xr16:uid="{25BD0944-EAF0-4743-9931-6CC71B12D9EE}" name="Query - fact_table" description="Connection to the 'fact_table' query in the workbook." type="100" refreshedVersion="8" minRefreshableVersion="5">
    <extLst>
      <ext xmlns:x15="http://schemas.microsoft.com/office/spreadsheetml/2010/11/main" uri="{DE250136-89BD-433C-8126-D09CA5730AF9}">
        <x15:connection id="364685c3-5988-4a80-a54f-1be5c4075b75">
          <x15:oledbPr connection="Provider=Microsoft.Mashup.OleDb.1;Data Source=$Workbook$;Location=fact_table;Extended Properties=&quot;&quot;">
            <x15:dbTables>
              <x15:dbTable name="fact_table"/>
            </x15:dbTables>
          </x15:oledbPr>
        </x15:connection>
      </ext>
    </extLst>
  </connection>
  <connection id="7" xr16:uid="{2099841D-A661-4147-9147-DAB7FA4C3E25}"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699cf587-07e6-4a0b-9bd6-113a2895278b">
          <x15:oledbPr connection="Provider=Microsoft.Mashup.OleDb.1;Data Source=$Workbook$;Location=monthly_store_targets;Extended Properties=&quot;&quot;">
            <x15:dbTables>
              <x15:dbTable name="monthly_store_targets"/>
            </x15:dbTables>
          </x15:oledbPr>
        </x15:connection>
      </ext>
    </extLst>
  </connection>
  <connection id="8" xr16:uid="{ECAB0929-D241-474A-B241-585861D1878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<sst xmlns="http://schemas.openxmlformats.org/spreadsheetml/2006/main" count="318" uniqueCount="226">
  <si>
    <t>Total Revenue</t>
  </si>
  <si>
    <t>COGS</t>
  </si>
  <si>
    <t>Profit Margin</t>
  </si>
  <si>
    <t>% Profit Margin</t>
  </si>
  <si>
    <t># Transactions</t>
  </si>
  <si>
    <t>Total Refund</t>
  </si>
  <si>
    <t>Refund Rate</t>
  </si>
  <si>
    <t># Products</t>
  </si>
  <si>
    <t>Qty Returned</t>
  </si>
  <si>
    <t>Total Qty</t>
  </si>
  <si>
    <t>Total Target</t>
  </si>
  <si>
    <t>Barron-Fleming</t>
  </si>
  <si>
    <t>Berg-Trujillo</t>
  </si>
  <si>
    <t>Lee-Myers</t>
  </si>
  <si>
    <t>Lopez</t>
  </si>
  <si>
    <t>Martinez</t>
  </si>
  <si>
    <t>Miller</t>
  </si>
  <si>
    <t>Myers-Lopez</t>
  </si>
  <si>
    <t>Novak PLC</t>
  </si>
  <si>
    <t>Thomas</t>
  </si>
  <si>
    <t>Valdez</t>
  </si>
  <si>
    <t>Grand Total</t>
  </si>
  <si>
    <t>Store Name</t>
  </si>
  <si>
    <t>Month</t>
  </si>
  <si>
    <t>Feb</t>
  </si>
  <si>
    <t>Revenue</t>
  </si>
  <si>
    <t>Target</t>
  </si>
  <si>
    <t>Jul</t>
  </si>
  <si>
    <t>Oct</t>
  </si>
  <si>
    <t>May</t>
  </si>
  <si>
    <t>Aug</t>
  </si>
  <si>
    <t>Nov</t>
  </si>
  <si>
    <t>Jun</t>
  </si>
  <si>
    <t>Jan</t>
  </si>
  <si>
    <t>Mar</t>
  </si>
  <si>
    <t>Apr</t>
  </si>
  <si>
    <t>Sep</t>
  </si>
  <si>
    <t>Dec</t>
  </si>
  <si>
    <t>Variance</t>
  </si>
  <si>
    <t>Pct</t>
  </si>
  <si>
    <t>Highlight</t>
  </si>
  <si>
    <t>Large-1</t>
  </si>
  <si>
    <t>Large-2</t>
  </si>
  <si>
    <t>Varance</t>
  </si>
  <si>
    <t>Weektype</t>
  </si>
  <si>
    <t>Weekday</t>
  </si>
  <si>
    <t>Weekend</t>
  </si>
  <si>
    <t>Total Revenue2</t>
  </si>
  <si>
    <t>weekday</t>
  </si>
  <si>
    <t>Quarter</t>
  </si>
  <si>
    <t>Q - 1</t>
  </si>
  <si>
    <t>Q - 2</t>
  </si>
  <si>
    <t>Q - 3</t>
  </si>
  <si>
    <t>Q - 4</t>
  </si>
  <si>
    <t>Link to the above chart</t>
  </si>
  <si>
    <t>Average</t>
  </si>
  <si>
    <t xml:space="preserve">Caption: </t>
  </si>
  <si>
    <t>Sun</t>
  </si>
  <si>
    <t>Mon</t>
  </si>
  <si>
    <t>Tue</t>
  </si>
  <si>
    <t>Wed</t>
  </si>
  <si>
    <t>Thu</t>
  </si>
  <si>
    <t>Fri</t>
  </si>
  <si>
    <t>Sat</t>
  </si>
  <si>
    <t>Option</t>
  </si>
  <si>
    <t>Combo Box</t>
  </si>
  <si>
    <t>Customers</t>
  </si>
  <si>
    <t>Location</t>
  </si>
  <si>
    <t>Full Name</t>
  </si>
  <si>
    <t>Top 5 Customers</t>
  </si>
  <si>
    <t>Bottom 5 Customers</t>
  </si>
  <si>
    <t>California</t>
  </si>
  <si>
    <t>Indiana</t>
  </si>
  <si>
    <t>Top 5 Location</t>
  </si>
  <si>
    <t>Bottom 5 Location</t>
  </si>
  <si>
    <t>Customer table</t>
  </si>
  <si>
    <t>Location table</t>
  </si>
  <si>
    <t>Chart</t>
  </si>
  <si>
    <t>Caption:</t>
  </si>
  <si>
    <t># Customer</t>
  </si>
  <si>
    <t># Location</t>
  </si>
  <si>
    <t>0-20</t>
  </si>
  <si>
    <t>21-30</t>
  </si>
  <si>
    <t>31-40</t>
  </si>
  <si>
    <t>41-50</t>
  </si>
  <si>
    <t>Customer Age Group</t>
  </si>
  <si>
    <t>Average of Customer Age</t>
  </si>
  <si>
    <t>50 +</t>
  </si>
  <si>
    <t>Average Customer Age</t>
  </si>
  <si>
    <t>Gender</t>
  </si>
  <si>
    <t>Female</t>
  </si>
  <si>
    <t>Male</t>
  </si>
  <si>
    <t>Icon</t>
  </si>
  <si>
    <t>■</t>
  </si>
  <si>
    <t>●</t>
  </si>
  <si>
    <t>New Chart</t>
  </si>
  <si>
    <t>Return Rate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</si>
  <si>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</si>
  <si>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</si>
  <si>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</si>
  <si>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</si>
  <si>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</si>
  <si>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</si>
  <si>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</si>
  <si>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</si>
  <si>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</si>
  <si>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</si>
  <si>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</si>
  <si>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</si>
  <si>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</si>
  <si>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</si>
  <si>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</si>
  <si>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</si>
  <si>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</si>
  <si>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</si>
  <si>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</si>
  <si>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</si>
  <si>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</si>
  <si>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</si>
  <si>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</si>
  <si>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</si>
  <si>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</si>
  <si>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</si>
  <si>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</si>
  <si>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</si>
  <si>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</si>
  <si>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</si>
  <si>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</si>
  <si>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</si>
  <si>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</si>
  <si>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</si>
  <si>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</si>
  <si>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</si>
  <si>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</si>
  <si>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</si>
  <si>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</si>
  <si>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</si>
  <si>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</si>
  <si>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</si>
  <si>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</si>
  <si>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</si>
  <si>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</si>
  <si>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</si>
  <si>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</si>
  <si>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</si>
  <si>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</si>
  <si>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</si>
  <si>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</si>
  <si>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</si>
  <si>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</si>
  <si>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</si>
  <si>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</si>
  <si>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</si>
  <si>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</si>
  <si>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</si>
  <si>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</si>
  <si>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</si>
  <si>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</si>
  <si>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</si>
  <si>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</si>
  <si>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</si>
  <si>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</si>
  <si>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</si>
  <si>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</si>
  <si>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</si>
  <si>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</si>
  <si>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</si>
  <si>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</si>
  <si>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</si>
  <si>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</si>
  <si>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</si>
  <si>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</si>
  <si>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</si>
  <si>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</si>
  <si>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</si>
  <si>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</si>
  <si>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</si>
  <si>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</si>
  <si>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</si>
  <si>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</si>
  <si>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</si>
  <si>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</si>
  <si>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</si>
  <si>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</si>
  <si>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</si>
  <si>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</si>
  <si>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</si>
  <si>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</si>
  <si>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</si>
  <si>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</si>
  <si>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</si>
  <si>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</si>
  <si>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</si>
  <si>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</si>
  <si>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</si>
  <si>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</si>
  <si>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</si>
  <si>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Product Name</t>
  </si>
  <si>
    <t>Quantity</t>
  </si>
  <si>
    <t>Category</t>
  </si>
  <si>
    <t>Water</t>
  </si>
  <si>
    <t>Soft Drink</t>
  </si>
  <si>
    <t>Tea</t>
  </si>
  <si>
    <t>Sports Drink</t>
  </si>
  <si>
    <t>Alcoholic Beverage</t>
  </si>
  <si>
    <t>Coffee</t>
  </si>
  <si>
    <t>Energy Drink</t>
  </si>
  <si>
    <t>Juice</t>
  </si>
  <si>
    <t>Washington</t>
  </si>
  <si>
    <t>New York</t>
  </si>
  <si>
    <t>Florida</t>
  </si>
  <si>
    <t>Paul Noble</t>
  </si>
  <si>
    <t>Judith Simmons</t>
  </si>
  <si>
    <t>Ohio</t>
  </si>
  <si>
    <t>Richard Tran</t>
  </si>
  <si>
    <t>Kayla Chambers</t>
  </si>
  <si>
    <t>Chad Williams</t>
  </si>
  <si>
    <t>Brandon Johnson</t>
  </si>
  <si>
    <t>Jonathan Parsons</t>
  </si>
  <si>
    <t>Elizabeth Lynch</t>
  </si>
  <si>
    <t>Nancy Logan</t>
  </si>
  <si>
    <t>Andrew Robinson</t>
  </si>
  <si>
    <t>Pennsylvania</t>
  </si>
  <si>
    <t>Texas</t>
  </si>
  <si>
    <t>Tennessee</t>
  </si>
  <si>
    <t>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</si>
</sst>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
    <numFmt numFmtId="165" formatCode="\$#,##0;\-\$#,##0;\$#,##0"/>
    <numFmt numFmtId="166" formatCode="0.00%;\-0.00%;0.00%"/>
    <numFmt numFmtId="167" formatCode="[&gt;=1000000]\$0.0,,&quot;M&quot;;[&gt;=1000]\$0.0,&quot;K&quot;;0"/>
    <numFmt numFmtId="168" formatCode="[&gt;=1000000]0.0,,&quot;M&quot;;[&gt;=1000]0.0,&quot;K&quot;;0"/>
    <numFmt numFmtId="169" formatCode="\+0.0%;\-0.0%"/>
    <numFmt numFmtId="170" formatCode="[&gt;=1000000]\$0,,&quot;M&quot;;[&gt;=1000]\$0,&quot;K&quot;;0"/>
    <numFmt numFmtId="171" formatCode=";;"/>
    <numFmt numFmtId="172" formatCode="[&gt;=1000000]\$0.0,,&quot;M&quot;;[&gt;=1000]\$0.0,&quot;K&quot;;0.0"/>
  </numFmts>
  <fonts count="10" x14ac:knownFonts="1">
    <font>
      <sz val="11"/>
      <color theme="1"/>
      <name val="Aptos Narrow"/>
      <family val="2"/>
      <scheme val="minor"/>
    </font>
    <font>
      <b/>
      <sz val="12"/>
      <color theme="1"/>
      <name val="Aptos Narrow"/>
      <family val="2"/>
      <scheme val="minor"/>
    </font>
    <font>
      <b/>
      <sz val="14"/>
      <color theme="1"/>
      <name val="Aptos Narrow"/>
      <family val="2"/>
      <scheme val="minor"/>
    </font>
    <font>
      <sz val="12"/>
      <color theme="1"/>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b/>
      <sz val="14"/>
      <color rgb="FF00B050"/>
      <name val="Aptos Narrow"/>
      <family val="2"/>
      <scheme val="minor"/>
    </font>
    <font>
      <b/>
      <sz val="9"/>
      <color theme="1"/>
      <name val="Aptos Narrow"/>
      <family val="2"/>
      <scheme val="minor"/>
    </font>
    <font>
      <sz val="10"/>
      <color theme="1"/>
      <name val="Aptos Narrow"/>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3" tint="0.249977111117893"/>
        <bgColor indexed="64"/>
      </patternFill>
    </fill>
    <fill>
      <patternFill patternType="solid">
        <fgColor theme="4" tint="0.79998168889431442"/>
        <bgColor indexed="64"/>
      </patternFill>
    </fill>
    <fill>
      <patternFill patternType="solid">
        <fgColor rgb="FF002060"/>
        <bgColor indexed="64"/>
      </patternFill>
    </fill>
    <fill>
      <patternFill patternType="solid">
        <fgColor rgb="FFFF0000"/>
        <bgColor indexed="64"/>
      </patternFill>
    </fill>
    <fill>
      <patternFill patternType="solid">
        <fgColor rgb="FF1F95B3"/>
        <bgColor indexed="64"/>
      </patternFill>
    </fill>
    <fill>
      <patternFill patternType="solid">
        <fgColor rgb="FF1F8CB3"/>
        <bgColor indexed="64"/>
      </patternFill>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1">
    <xf numFmtId="0" fontId="0" fillId="0" borderId="0"/>
  </cellStyleXfs>
  <cellXfs count="51">
    <xf numFmtId="0" fontId="0" fillId="0" borderId="0" xfId="0"/>
    <xf numFmtId="164" fontId="0" fillId="0" borderId="0" xfId="0" applyNumberFormat="1"/>
    <xf numFmtId="165" fontId="0" fillId="0" borderId="0" xfId="0" applyNumberFormat="1"/>
    <xf numFmtId="166" fontId="0" fillId="0" borderId="0" xfId="0" applyNumberFormat="1"/>
    <xf numFmtId="0" fontId="0" fillId="2" borderId="0" xfId="0" applyFill="1"/>
    <xf numFmtId="0" fontId="0" fillId="3" borderId="0" xfId="0" applyFill="1"/>
    <xf numFmtId="0" fontId="0" fillId="0" borderId="0" xfId="0" pivotButton="1"/>
    <xf numFmtId="167" fontId="0" fillId="0" borderId="0" xfId="0" applyNumberFormat="1"/>
    <xf numFmtId="168" fontId="0" fillId="0" borderId="0" xfId="0" applyNumberFormat="1"/>
    <xf numFmtId="0" fontId="1" fillId="0" borderId="0" xfId="0" applyFont="1"/>
    <xf numFmtId="10" fontId="0" fillId="0" borderId="0" xfId="0" applyNumberFormat="1"/>
    <xf numFmtId="0" fontId="0" fillId="4" borderId="0" xfId="0" applyFill="1"/>
    <xf numFmtId="0" fontId="0" fillId="5" borderId="0" xfId="0" applyFill="1"/>
    <xf numFmtId="169" fontId="2" fillId="0" borderId="0" xfId="0" applyNumberFormat="1" applyFont="1" applyAlignment="1">
      <alignment horizontal="center" vertical="center"/>
    </xf>
    <xf numFmtId="0" fontId="3" fillId="0" borderId="0" xfId="0" applyFont="1"/>
    <xf numFmtId="0" fontId="0" fillId="0" borderId="1" xfId="0" pivotButton="1" applyBorder="1"/>
    <xf numFmtId="0" fontId="0" fillId="0" borderId="1" xfId="0" applyBorder="1"/>
    <xf numFmtId="170" fontId="0" fillId="0" borderId="1" xfId="0" applyNumberFormat="1" applyBorder="1"/>
    <xf numFmtId="0" fontId="5" fillId="6" borderId="1" xfId="0" applyFont="1" applyFill="1" applyBorder="1"/>
    <xf numFmtId="169" fontId="0" fillId="0" borderId="1" xfId="0" applyNumberFormat="1" applyBorder="1"/>
    <xf numFmtId="0" fontId="0" fillId="6" borderId="0" xfId="0" applyFill="1"/>
    <xf numFmtId="170" fontId="0" fillId="2" borderId="0" xfId="0" applyNumberFormat="1" applyFill="1"/>
    <xf numFmtId="10" fontId="0" fillId="0" borderId="1" xfId="0" applyNumberFormat="1" applyBorder="1"/>
    <xf numFmtId="171" fontId="0" fillId="7" borderId="2" xfId="0" applyNumberFormat="1" applyFill="1" applyBorder="1"/>
    <xf numFmtId="171" fontId="0" fillId="7" borderId="3" xfId="0" applyNumberFormat="1" applyFill="1" applyBorder="1"/>
    <xf numFmtId="171" fontId="0" fillId="7" borderId="4" xfId="0" applyNumberFormat="1" applyFill="1" applyBorder="1"/>
    <xf numFmtId="171" fontId="0" fillId="7" borderId="5" xfId="0" applyNumberFormat="1" applyFill="1" applyBorder="1"/>
    <xf numFmtId="171" fontId="0" fillId="7" borderId="6" xfId="0" applyNumberFormat="1" applyFill="1" applyBorder="1"/>
    <xf numFmtId="171" fontId="0" fillId="7" borderId="7" xfId="0" applyNumberFormat="1" applyFill="1" applyBorder="1"/>
    <xf numFmtId="171" fontId="0" fillId="7" borderId="8" xfId="0" applyNumberFormat="1" applyFill="1" applyBorder="1"/>
    <xf numFmtId="171" fontId="0" fillId="7" borderId="9" xfId="0" applyNumberFormat="1" applyFill="1" applyBorder="1"/>
    <xf numFmtId="171" fontId="0" fillId="7" borderId="10" xfId="0" applyNumberFormat="1" applyFill="1" applyBorder="1"/>
    <xf numFmtId="9" fontId="0" fillId="0" borderId="0" xfId="0" applyNumberFormat="1"/>
    <xf numFmtId="0" fontId="0" fillId="8" borderId="0" xfId="0" applyFill="1"/>
    <xf numFmtId="0" fontId="4" fillId="0" borderId="0" xfId="0" applyFont="1"/>
    <xf numFmtId="170" fontId="0" fillId="0" borderId="0" xfId="0" applyNumberFormat="1"/>
    <xf numFmtId="1" fontId="0" fillId="0" borderId="1" xfId="0" applyNumberFormat="1" applyBorder="1"/>
    <xf numFmtId="0" fontId="0" fillId="9" borderId="1" xfId="0" applyFill="1" applyBorder="1"/>
    <xf numFmtId="0" fontId="6" fillId="0" borderId="0" xfId="0" applyFont="1"/>
    <xf numFmtId="3" fontId="0" fillId="0" borderId="0" xfId="0" applyNumberFormat="1"/>
    <xf numFmtId="172" fontId="0" fillId="0" borderId="0" xfId="0" applyNumberFormat="1"/>
    <xf numFmtId="0" fontId="0" fillId="10" borderId="0" xfId="0" applyFill="1"/>
    <xf numFmtId="1" fontId="0" fillId="0" borderId="0" xfId="0" applyNumberFormat="1"/>
    <xf numFmtId="10" fontId="7" fillId="0" borderId="0" xfId="0" applyNumberFormat="1" applyFont="1"/>
    <xf numFmtId="0" fontId="8" fillId="0" borderId="0" xfId="0" applyFont="1"/>
    <xf numFmtId="9" fontId="3" fillId="0" borderId="0" xfId="0" applyNumberFormat="1" applyFont="1" applyAlignment="1">
      <alignment horizontal="center" vertical="center"/>
    </xf>
    <xf numFmtId="9" fontId="9" fillId="0" borderId="0" xfId="0" applyNumberFormat="1" applyFont="1" applyAlignment="1">
      <alignment horizontal="center" vertical="center"/>
    </xf>
    <xf numFmtId="0" fontId="0" fillId="11" borderId="0" xfId="0" applyFill="1"/>
    <xf numFmtId="169" fontId="0" fillId="0" borderId="0" xfId="0" applyNumberFormat="1"/>
    <xf numFmtId="0" fontId="5" fillId="9" borderId="0" xfId="0" applyFont="1" applyFill="1"/>
    <xf numFmtId="0" fontId="4" fillId="12" borderId="0" xfId="0" applyFont="1" applyFill="1"/>
  </cellXfs>
  <cellStyles count="1">
    <cellStyle name="Normal" xfId="0" builtinId="0"/>
  </cellStyles>
  <dxfs count="56">
    <dxf>
      <font>
        <color rgb="FF0070C0"/>
      </font>
    </dxf>
    <dxf>
      <font>
        <color rgb="FF9FE6FF"/>
      </font>
    </dxf>
    <dxf>
      <font>
        <color rgb="FFC00000"/>
      </font>
    </dxf>
    <dxf>
      <font>
        <color rgb="FF00B050"/>
      </font>
    </dxf>
    <dxf>
      <fill>
        <patternFill>
          <bgColor theme="0"/>
        </patternFill>
      </fill>
    </dxf>
    <dxf>
      <fill>
        <patternFill>
          <bgColor theme="0" tint="-0.499984740745262"/>
        </patternFill>
      </fill>
    </dxf>
    <dxf>
      <font>
        <color rgb="FF1F8CB3"/>
      </font>
    </dxf>
    <dxf>
      <fill>
        <patternFill>
          <bgColor rgb="FF1F8CB3"/>
        </patternFill>
      </fill>
    </dxf>
    <dxf>
      <font>
        <color rgb="FF92D050"/>
      </font>
    </dxf>
    <dxf>
      <font>
        <color rgb="FFC00000"/>
      </font>
    </dxf>
    <dxf>
      <numFmt numFmtId="170" formatCode="[&gt;=1000000]\$0,,&quot;M&quot;;[&gt;=1000]\$0,&quot;K&quot;;0"/>
    </dxf>
    <dxf>
      <numFmt numFmtId="170" formatCode="[&gt;=1000000]\$0,,&quot;M&quot;;[&gt;=1000]\$0,&quot;K&quot;;0"/>
    </dxf>
    <dxf>
      <numFmt numFmtId="170" formatCode="[&gt;=1000000]\$0,,&quot;M&quot;;[&gt;=1000]\$0,&quot;K&quot;;0"/>
    </dxf>
    <dxf>
      <numFmt numFmtId="170" formatCode="[&gt;=1000000]\$0,,&quot;M&quot;;[&gt;=1000]\$0,&quot;K&quot;;0"/>
    </dxf>
    <dxf>
      <numFmt numFmtId="169" formatCode="\+0.0%;\-0.0%"/>
    </dxf>
    <dxf>
      <numFmt numFmtId="170" formatCode="[&gt;=1000000]\$0,,&quot;M&quot;;[&gt;=1000]\$0,&quot;K&quot;;0"/>
    </dxf>
    <dxf>
      <numFmt numFmtId="170" formatCode="[&gt;=1000000]\$0,,&quot;M&quot;;[&gt;=1000]\$0,&quot;K&quot;;0"/>
    </dxf>
    <dxf>
      <numFmt numFmtId="1" formatCode="0"/>
    </dxf>
    <dxf>
      <numFmt numFmtId="172" formatCode="[&gt;=1000000]\$0.0,,&quot;M&quot;;[&gt;=1000]\$0.0,&quot;K&quot;;0.0"/>
    </dxf>
    <dxf>
      <numFmt numFmtId="167" formatCode="[&gt;=1000000]\$0.0,,&quot;M&quot;;[&gt;=1000]\$0.0,&quot;K&quot;;0"/>
    </dxf>
    <dxf>
      <numFmt numFmtId="167" formatCode="[&gt;=1000000]\$0.0,,&quot;M&quot;;[&gt;=1000]\$0.0,&quot;K&quot;;0"/>
    </dxf>
    <dxf>
      <numFmt numFmtId="167" formatCode="[&gt;=1000000]\$0.0,,&quot;M&quot;;[&gt;=1000]\$0.0,&quot;K&quot;;0"/>
    </dxf>
    <dxf>
      <numFmt numFmtId="168" formatCode="[&gt;=1000000]0.0,,&quot;M&quot;;[&gt;=1000]0.0,&quot;K&quot;;0"/>
    </dxf>
    <dxf>
      <numFmt numFmtId="168" formatCode="[&gt;=1000000]0.0,,&quot;M&quot;;[&gt;=1000]0.0,&quot;K&quot;;0"/>
    </dxf>
    <dxf>
      <numFmt numFmtId="167" formatCode="[&gt;=1000000]\$0.0,,&quot;M&quot;;[&gt;=1000]\$0.0,&quot;K&quot;;0"/>
    </dxf>
    <dxf>
      <numFmt numFmtId="167" formatCode="[&gt;=1000000]\$0.0,,&quot;M&quot;;[&gt;=1000]\$0.0,&quot;K&quot;;0"/>
    </dxf>
    <dxf>
      <numFmt numFmtId="169" formatCode="\+0.0%;\-0.0%"/>
    </dxf>
    <dxf>
      <numFmt numFmtId="14" formatCode="0.00%"/>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color theme="2" tint="-0.499984740745262"/>
      </font>
      <fill>
        <patternFill>
          <bgColor theme="0"/>
        </patternFill>
      </fill>
      <border diagonalUp="0" diagonalDown="0">
        <left/>
        <right/>
        <top/>
        <bottom/>
        <vertical/>
        <horizontal/>
      </border>
    </dxf>
    <dxf>
      <font>
        <color theme="1"/>
      </font>
      <fill>
        <patternFill patternType="solid">
          <bgColor theme="0"/>
        </patternFill>
      </fill>
      <border diagonalUp="0" diagonalDown="0">
        <left/>
        <right/>
        <top/>
        <bottom/>
        <vertical/>
        <horizontal/>
      </border>
    </dxf>
    <dxf>
      <font>
        <b val="0"/>
        <i/>
        <sz val="14"/>
        <color rgb="FF1FC7E6"/>
      </font>
      <fill>
        <patternFill>
          <bgColor rgb="FF333F50"/>
        </patternFill>
      </fill>
      <border diagonalUp="0" diagonalDown="0">
        <left/>
        <right/>
        <top/>
        <bottom/>
        <vertical/>
        <horizontal/>
      </border>
    </dxf>
    <dxf>
      <font>
        <color theme="1"/>
      </font>
      <fill>
        <patternFill>
          <bgColor rgb="FF333F50"/>
        </patternFill>
      </fill>
      <border diagonalUp="0" diagonalDown="0">
        <left/>
        <right/>
        <top/>
        <bottom/>
        <vertical/>
        <horizontal/>
      </border>
    </dxf>
  </dxfs>
  <tableStyles count="2" defaultTableStyle="TableStyleMedium2" defaultPivotStyle="PivotStyleLight16">
    <tableStyle name="SlicerStyleLight1 2" pivot="0" table="0" count="10" xr9:uid="{936CB0C2-0099-414E-A28D-0FE347DAB3AD}">
      <tableStyleElement type="wholeTable" dxfId="55"/>
      <tableStyleElement type="headerRow" dxfId="54"/>
    </tableStyle>
    <tableStyle name="SlicerStyleOther2 2" pivot="0" table="0" count="10" xr9:uid="{6E26DC82-EA69-43D6-A038-F66C219E1199}">
      <tableStyleElement type="wholeTable" dxfId="53"/>
      <tableStyleElement type="headerRow" dxfId="52"/>
    </tableStyle>
  </tableStyles>
  <colors>
    <mruColors>
      <color rgb="FF0070C0"/>
      <color rgb="FF1F8CB3"/>
      <color rgb="FF1FC7E6"/>
      <color rgb="FF333F50"/>
      <color rgb="FFFFFFFF"/>
      <color rgb="FF45B7DF"/>
      <color rgb="FF005392"/>
      <color rgb="FF9FE6FF"/>
      <color rgb="FF1F95B3"/>
      <color rgb="FF2812FA"/>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sz val="14"/>
            <color theme="1" tint="4.9989318521683403E-2"/>
          </font>
          <fill>
            <patternFill patternType="solid">
              <fgColor auto="1"/>
              <bgColor theme="0"/>
            </patternFill>
          </fill>
          <border diagonalUp="0" diagonalDown="0">
            <left/>
            <right/>
            <top/>
            <bottom style="thick">
              <color theme="0" tint="-0.3499862666707357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b val="0"/>
            <i/>
            <color theme="0" tint="-0.499984740745262"/>
          </font>
          <fill>
            <patternFill patternType="solid">
              <fgColor auto="1"/>
              <bgColor theme="0"/>
            </patternFill>
          </fill>
          <border diagonalUp="0" diagonalDown="0">
            <left/>
            <right/>
            <top/>
            <bottom style="medium">
              <color theme="0"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4"/>
            <color theme="0"/>
          </font>
          <fill>
            <patternFill patternType="solid">
              <fgColor theme="4" tint="0.59999389629810485"/>
              <bgColor rgb="FF333F50"/>
            </patternFill>
          </fill>
          <border diagonalUp="0" diagonalDown="0">
            <left/>
            <right/>
            <top/>
            <bottom style="thick">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24994659260841701"/>
          </font>
          <fill>
            <patternFill patternType="solid">
              <fgColor rgb="FFFFFFFF"/>
              <bgColor rgb="FF333F50"/>
            </patternFill>
          </fill>
          <border diagonalUp="0" diagonalDown="0">
            <left/>
            <right/>
            <top/>
            <bottom style="medium">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aredStrings" Target="sharedStrings.xml"/><Relationship Id="rId34" Type="http://schemas.microsoft.com/office/2007/relationships/slicerCache" Target="slicerCaches/slicerCache2.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75228360307204E-2"/>
          <c:y val="6.1728395061728392E-2"/>
          <c:w val="0.90283831605482034"/>
          <c:h val="0.73067684721228021"/>
        </c:manualLayout>
      </c:layout>
      <c:lineChart>
        <c:grouping val="standard"/>
        <c:varyColors val="0"/>
        <c:ser>
          <c:idx val="0"/>
          <c:order val="0"/>
          <c:tx>
            <c:strRef>
              <c:f>'Analysis 02'!$I$5</c:f>
              <c:strCache>
                <c:ptCount val="1"/>
                <c:pt idx="0">
                  <c:v>Total Revenue</c:v>
                </c:pt>
              </c:strCache>
            </c:strRef>
          </c:tx>
          <c:spPr>
            <a:ln w="28575" cap="rnd">
              <a:solidFill>
                <a:srgbClr val="1F8CB3"/>
              </a:solidFill>
              <a:round/>
            </a:ln>
            <a:effectLst/>
          </c:spPr>
          <c:marker>
            <c:symbol val="circle"/>
            <c:size val="5"/>
            <c:spPr>
              <a:solidFill>
                <a:srgbClr val="0070C0"/>
              </a:solidFill>
              <a:ln w="9525">
                <a:solidFill>
                  <a:srgbClr val="0070C0"/>
                </a:solidFill>
              </a:ln>
              <a:effectLst/>
            </c:spPr>
          </c:marker>
          <c:dLbls>
            <c:dLbl>
              <c:idx val="0"/>
              <c:tx>
                <c:rich>
                  <a:bodyPr/>
                  <a:lstStyle/>
                  <a:p>
                    <a:fld id="{AD019CD2-2D0F-4A10-AB68-BAF607CEE4E2}"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A8-4512-BC18-85DE129EFBCC}"/>
                </c:ext>
              </c:extLst>
            </c:dLbl>
            <c:dLbl>
              <c:idx val="1"/>
              <c:tx>
                <c:rich>
                  <a:bodyPr/>
                  <a:lstStyle/>
                  <a:p>
                    <a:fld id="{64F8FA01-0480-40C7-B353-1667C261B94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8A8-4512-BC18-85DE129EFBCC}"/>
                </c:ext>
              </c:extLst>
            </c:dLbl>
            <c:dLbl>
              <c:idx val="2"/>
              <c:tx>
                <c:rich>
                  <a:bodyPr/>
                  <a:lstStyle/>
                  <a:p>
                    <a:fld id="{9ED3CDEA-4A0B-4108-A195-CA4DCED0FA7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8A8-4512-BC18-85DE129EFBCC}"/>
                </c:ext>
              </c:extLst>
            </c:dLbl>
            <c:dLbl>
              <c:idx val="3"/>
              <c:tx>
                <c:rich>
                  <a:bodyPr/>
                  <a:lstStyle/>
                  <a:p>
                    <a:fld id="{6FF5E164-DD41-470B-A312-1AE4024BFF4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8A8-4512-BC18-85DE129EFBCC}"/>
                </c:ext>
              </c:extLst>
            </c:dLbl>
            <c:dLbl>
              <c:idx val="4"/>
              <c:tx>
                <c:rich>
                  <a:bodyPr/>
                  <a:lstStyle/>
                  <a:p>
                    <a:fld id="{86EA7ED5-9F5D-4BFE-84B9-DE3B7361B05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8A8-4512-BC18-85DE129EFBCC}"/>
                </c:ext>
              </c:extLst>
            </c:dLbl>
            <c:dLbl>
              <c:idx val="5"/>
              <c:tx>
                <c:rich>
                  <a:bodyPr/>
                  <a:lstStyle/>
                  <a:p>
                    <a:fld id="{89DD5248-E05E-43E3-A528-1A8EB36A49D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8A8-4512-BC18-85DE129EFBCC}"/>
                </c:ext>
              </c:extLst>
            </c:dLbl>
            <c:dLbl>
              <c:idx val="6"/>
              <c:tx>
                <c:rich>
                  <a:bodyPr/>
                  <a:lstStyle/>
                  <a:p>
                    <a:fld id="{9C40D059-5E1F-46AF-9FE0-0F4D0050463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8A8-4512-BC18-85DE129EFBCC}"/>
                </c:ext>
              </c:extLst>
            </c:dLbl>
            <c:dLbl>
              <c:idx val="7"/>
              <c:tx>
                <c:rich>
                  <a:bodyPr/>
                  <a:lstStyle/>
                  <a:p>
                    <a:fld id="{554B5FFF-5984-43AC-8E36-2CF6C4FA6FC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8A8-4512-BC18-85DE129EFBCC}"/>
                </c:ext>
              </c:extLst>
            </c:dLbl>
            <c:dLbl>
              <c:idx val="8"/>
              <c:tx>
                <c:rich>
                  <a:bodyPr/>
                  <a:lstStyle/>
                  <a:p>
                    <a:fld id="{054FCCD1-9887-4A70-AE41-264B43F00DD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8A8-4512-BC18-85DE129EFBCC}"/>
                </c:ext>
              </c:extLst>
            </c:dLbl>
            <c:dLbl>
              <c:idx val="9"/>
              <c:tx>
                <c:rich>
                  <a:bodyPr/>
                  <a:lstStyle/>
                  <a:p>
                    <a:fld id="{455EDBD6-8F7D-4659-8851-A28DF23DA72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8A8-4512-BC18-85DE129EFBCC}"/>
                </c:ext>
              </c:extLst>
            </c:dLbl>
            <c:dLbl>
              <c:idx val="10"/>
              <c:tx>
                <c:rich>
                  <a:bodyPr/>
                  <a:lstStyle/>
                  <a:p>
                    <a:fld id="{58F06863-0C13-482C-941C-3BDE4BC76E4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8A8-4512-BC18-85DE129EFBCC}"/>
                </c:ext>
              </c:extLst>
            </c:dLbl>
            <c:dLbl>
              <c:idx val="11"/>
              <c:tx>
                <c:rich>
                  <a:bodyPr/>
                  <a:lstStyle/>
                  <a:p>
                    <a:fld id="{F92EDBAB-3E9D-49A7-A502-7A5B88BE5AB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8A8-4512-BC18-85DE129EFB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02'!$I$6:$I$17</c:f>
              <c:numCache>
                <c:formatCode>[&gt;=1000000]\$0,,"M";[&gt;=1000]\$0,"K";0</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1"/>
          <c:extLst>
            <c:ext xmlns:c15="http://schemas.microsoft.com/office/drawing/2012/chart" uri="{02D57815-91ED-43cb-92C2-25804820EDAC}">
              <c15:datalabelsRange>
                <c15:f>'Analysis 02'!$K$6:$K$17</c15:f>
                <c15:dlblRangeCache>
                  <c:ptCount val="12"/>
                  <c:pt idx="4">
                    <c:v>$481K</c:v>
                  </c:pt>
                  <c:pt idx="7">
                    <c:v>$486K</c:v>
                  </c:pt>
                </c15:dlblRangeCache>
              </c15:datalabelsRange>
            </c:ext>
            <c:ext xmlns:c16="http://schemas.microsoft.com/office/drawing/2014/chart" uri="{C3380CC4-5D6E-409C-BE32-E72D297353CC}">
              <c16:uniqueId val="{0000000C-78A8-4512-BC18-85DE129EFBCC}"/>
            </c:ext>
          </c:extLst>
        </c:ser>
        <c:ser>
          <c:idx val="1"/>
          <c:order val="1"/>
          <c:tx>
            <c:strRef>
              <c:f>'Analysis 02'!$J$5</c:f>
              <c:strCache>
                <c:ptCount val="1"/>
                <c:pt idx="0">
                  <c:v>Total Target</c:v>
                </c:pt>
              </c:strCache>
            </c:strRef>
          </c:tx>
          <c:spPr>
            <a:ln w="28575" cap="rnd">
              <a:solidFill>
                <a:schemeClr val="bg1">
                  <a:lumMod val="65000"/>
                </a:schemeClr>
              </a:solidFill>
              <a:round/>
            </a:ln>
            <a:effectLst/>
          </c:spPr>
          <c:marker>
            <c:symbol val="none"/>
          </c:marker>
          <c:cat>
            <c:strRef>
              <c:f>'Analysis 02'!$H$6:$H$17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02'!$J$6:$J$17</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78A8-4512-BC18-85DE129EFBCC}"/>
            </c:ext>
          </c:extLst>
        </c:ser>
        <c:dLbls>
          <c:showLegendKey val="0"/>
          <c:showVal val="0"/>
          <c:showCatName val="0"/>
          <c:showSerName val="0"/>
          <c:showPercent val="0"/>
          <c:showBubbleSize val="0"/>
        </c:dLbls>
        <c:marker val="1"/>
        <c:smooth val="0"/>
        <c:axId val="1478410384"/>
        <c:axId val="1478412304"/>
      </c:lineChart>
      <c:catAx>
        <c:axId val="14784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12304"/>
        <c:crosses val="autoZero"/>
        <c:auto val="1"/>
        <c:lblAlgn val="ctr"/>
        <c:lblOffset val="100"/>
        <c:noMultiLvlLbl val="0"/>
      </c:catAx>
      <c:valAx>
        <c:axId val="1478412304"/>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10384"/>
        <c:crosses val="autoZero"/>
        <c:crossBetween val="between"/>
      </c:valAx>
      <c:spPr>
        <a:noFill/>
        <a:ln>
          <a:noFill/>
        </a:ln>
        <a:effectLst/>
      </c:spPr>
    </c:plotArea>
    <c:legend>
      <c:legendPos val="b"/>
      <c:layout>
        <c:manualLayout>
          <c:xMode val="edge"/>
          <c:yMode val="edge"/>
          <c:x val="0.32199114952319607"/>
          <c:y val="0.88285567839373613"/>
          <c:w val="0.36921031309081087"/>
          <c:h val="9.46976324929080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899215723034621E-2"/>
          <c:y val="0.21662224914193418"/>
          <c:w val="0.95124113475177308"/>
          <c:h val="0.73740056531395115"/>
        </c:manualLayout>
      </c:layout>
      <c:barChart>
        <c:barDir val="col"/>
        <c:grouping val="clustered"/>
        <c:varyColors val="0"/>
        <c:ser>
          <c:idx val="0"/>
          <c:order val="0"/>
          <c:tx>
            <c:strRef>
              <c:f>'Analysis 02'!$O$5</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02'!$N$6:$N$17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02'!$O$6:$O$17</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5FCB-4CFB-AA14-E9861FF04D1A}"/>
            </c:ext>
          </c:extLst>
        </c:ser>
        <c:dLbls>
          <c:showLegendKey val="0"/>
          <c:showVal val="0"/>
          <c:showCatName val="0"/>
          <c:showSerName val="0"/>
          <c:showPercent val="0"/>
          <c:showBubbleSize val="0"/>
        </c:dLbls>
        <c:gapWidth val="59"/>
        <c:overlap val="-27"/>
        <c:axId val="1473849696"/>
        <c:axId val="1473851136"/>
      </c:barChart>
      <c:catAx>
        <c:axId val="1473849696"/>
        <c:scaling>
          <c:orientation val="minMax"/>
        </c:scaling>
        <c:delete val="1"/>
        <c:axPos val="b"/>
        <c:numFmt formatCode="General" sourceLinked="1"/>
        <c:majorTickMark val="none"/>
        <c:minorTickMark val="none"/>
        <c:tickLblPos val="nextTo"/>
        <c:crossAx val="1473851136"/>
        <c:crosses val="autoZero"/>
        <c:auto val="1"/>
        <c:lblAlgn val="ctr"/>
        <c:lblOffset val="100"/>
        <c:noMultiLvlLbl val="0"/>
      </c:catAx>
      <c:valAx>
        <c:axId val="1473851136"/>
        <c:scaling>
          <c:orientation val="minMax"/>
        </c:scaling>
        <c:delete val="1"/>
        <c:axPos val="l"/>
        <c:numFmt formatCode="\+0.0%;\-0.0%" sourceLinked="1"/>
        <c:majorTickMark val="none"/>
        <c:minorTickMark val="none"/>
        <c:tickLblPos val="nextTo"/>
        <c:crossAx val="147384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232307492533442E-2"/>
          <c:y val="0.17277446397552762"/>
          <c:w val="0.97753538501493309"/>
          <c:h val="0.65897030441255755"/>
        </c:manualLayout>
      </c:layout>
      <c:barChart>
        <c:barDir val="col"/>
        <c:grouping val="clustered"/>
        <c:varyColors val="0"/>
        <c:ser>
          <c:idx val="0"/>
          <c:order val="0"/>
          <c:tx>
            <c:strRef>
              <c:f>'Analysis 02'!$AF$15</c:f>
              <c:strCache>
                <c:ptCount val="1"/>
                <c:pt idx="0">
                  <c:v>Total Revenue</c:v>
                </c:pt>
              </c:strCache>
            </c:strRef>
          </c:tx>
          <c:spPr>
            <a:solidFill>
              <a:srgbClr val="1FC7E6"/>
            </a:solidFill>
            <a:ln>
              <a:noFill/>
            </a:ln>
            <a:effectLst/>
          </c:spPr>
          <c:invertIfNegative val="0"/>
          <c:dLbls>
            <c:dLbl>
              <c:idx val="0"/>
              <c:tx>
                <c:rich>
                  <a:bodyPr/>
                  <a:lstStyle/>
                  <a:p>
                    <a:fld id="{5831B84D-80A5-4C44-AD35-1F29AADD46D7}" type="CELLRANGE">
                      <a:rPr lang="en-US"/>
                      <a:pPr/>
                      <a:t>[CELLRANGE]</a:t>
                    </a:fld>
                    <a:endParaRPr lang="en-US" baseline="0"/>
                  </a:p>
                  <a:p>
                    <a:fld id="{9D7549B9-A28F-46D0-B2F2-1FA630A2B93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6BA7-42A3-B246-4732835CCF2A}"/>
                </c:ext>
              </c:extLst>
            </c:dLbl>
            <c:dLbl>
              <c:idx val="1"/>
              <c:tx>
                <c:rich>
                  <a:bodyPr/>
                  <a:lstStyle/>
                  <a:p>
                    <a:fld id="{8BEC8CB5-017D-439A-B530-A70F6A959AD1}" type="CELLRANGE">
                      <a:rPr lang="en-US"/>
                      <a:pPr/>
                      <a:t>[CELLRANGE]</a:t>
                    </a:fld>
                    <a:endParaRPr lang="en-US" baseline="0"/>
                  </a:p>
                  <a:p>
                    <a:fld id="{65459FF8-D0A5-4F18-8B65-0B378F02C3B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BA7-42A3-B246-4732835CCF2A}"/>
                </c:ext>
              </c:extLst>
            </c:dLbl>
            <c:dLbl>
              <c:idx val="2"/>
              <c:tx>
                <c:rich>
                  <a:bodyPr/>
                  <a:lstStyle/>
                  <a:p>
                    <a:fld id="{A6CB3325-C0D4-4118-9029-289F10163182}" type="CELLRANGE">
                      <a:rPr lang="en-US"/>
                      <a:pPr/>
                      <a:t>[CELLRANGE]</a:t>
                    </a:fld>
                    <a:endParaRPr lang="en-US" baseline="0"/>
                  </a:p>
                  <a:p>
                    <a:fld id="{774CFE47-6CC2-45D2-9DEA-B8F54651494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BA7-42A3-B246-4732835CCF2A}"/>
                </c:ext>
              </c:extLst>
            </c:dLbl>
            <c:dLbl>
              <c:idx val="3"/>
              <c:tx>
                <c:rich>
                  <a:bodyPr/>
                  <a:lstStyle/>
                  <a:p>
                    <a:fld id="{A86FCF4C-29DF-4AFD-BA61-A886D232A1B8}" type="CELLRANGE">
                      <a:rPr lang="en-US"/>
                      <a:pPr/>
                      <a:t>[CELLRANGE]</a:t>
                    </a:fld>
                    <a:endParaRPr lang="en-US" baseline="0"/>
                  </a:p>
                  <a:p>
                    <a:fld id="{87FA6795-0AFD-453C-81BC-1B4F7E560F1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BA7-42A3-B246-4732835CCF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02'!$AE$16:$AE$19</c:f>
              <c:strCache>
                <c:ptCount val="4"/>
                <c:pt idx="0">
                  <c:v>Q - 1</c:v>
                </c:pt>
                <c:pt idx="1">
                  <c:v>Q - 2</c:v>
                </c:pt>
                <c:pt idx="2">
                  <c:v>Q - 3</c:v>
                </c:pt>
                <c:pt idx="3">
                  <c:v>Q - 4</c:v>
                </c:pt>
              </c:strCache>
            </c:strRef>
          </c:cat>
          <c:val>
            <c:numRef>
              <c:f>'Analysis 02'!$AF$16:$AF$19</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02'!$AG$6:$AG$9</c15:f>
                <c15:dlblRangeCache>
                  <c:ptCount val="4"/>
                  <c:pt idx="1">
                    <c:v>+3.6%</c:v>
                  </c:pt>
                  <c:pt idx="2">
                    <c:v>-1.6%</c:v>
                  </c:pt>
                  <c:pt idx="3">
                    <c:v>-0.0%</c:v>
                  </c:pt>
                </c15:dlblRangeCache>
              </c15:datalabelsRange>
            </c:ext>
            <c:ext xmlns:c16="http://schemas.microsoft.com/office/drawing/2014/chart" uri="{C3380CC4-5D6E-409C-BE32-E72D297353CC}">
              <c16:uniqueId val="{00000004-6BA7-42A3-B246-4732835CCF2A}"/>
            </c:ext>
          </c:extLst>
        </c:ser>
        <c:ser>
          <c:idx val="1"/>
          <c:order val="1"/>
          <c:tx>
            <c:strRef>
              <c:f>'Analysis 02'!$AG$15</c:f>
              <c:strCache>
                <c:ptCount val="1"/>
                <c:pt idx="0">
                  <c:v>Highlight</c:v>
                </c:pt>
              </c:strCache>
            </c:strRef>
          </c:tx>
          <c:spPr>
            <a:solidFill>
              <a:srgbClr val="1F8CB3"/>
            </a:solidFill>
            <a:ln>
              <a:noFill/>
            </a:ln>
            <a:effectLst/>
          </c:spPr>
          <c:invertIfNegative val="0"/>
          <c:val>
            <c:numRef>
              <c:f>'Analysis 02'!$AG$16:$AG$19</c:f>
              <c:numCache>
                <c:formatCode>0</c:formatCode>
                <c:ptCount val="4"/>
                <c:pt idx="0" formatCode="General">
                  <c:v>0</c:v>
                </c:pt>
                <c:pt idx="1">
                  <c:v>1384874.5400000024</c:v>
                </c:pt>
                <c:pt idx="2" formatCode="General">
                  <c:v>1362939.5400000014</c:v>
                </c:pt>
                <c:pt idx="3" formatCode="General">
                  <c:v>1362747.0800000008</c:v>
                </c:pt>
              </c:numCache>
            </c:numRef>
          </c:val>
          <c:extLst>
            <c:ext xmlns:c16="http://schemas.microsoft.com/office/drawing/2014/chart" uri="{C3380CC4-5D6E-409C-BE32-E72D297353CC}">
              <c16:uniqueId val="{00000005-6BA7-42A3-B246-4732835CCF2A}"/>
            </c:ext>
          </c:extLst>
        </c:ser>
        <c:dLbls>
          <c:showLegendKey val="0"/>
          <c:showVal val="0"/>
          <c:showCatName val="0"/>
          <c:showSerName val="0"/>
          <c:showPercent val="0"/>
          <c:showBubbleSize val="0"/>
        </c:dLbls>
        <c:gapWidth val="126"/>
        <c:overlap val="100"/>
        <c:axId val="1391916656"/>
        <c:axId val="1479542640"/>
      </c:barChart>
      <c:lineChart>
        <c:grouping val="standard"/>
        <c:varyColors val="0"/>
        <c:ser>
          <c:idx val="2"/>
          <c:order val="2"/>
          <c:tx>
            <c:strRef>
              <c:f>'Analysis 02'!$AH$15</c:f>
              <c:strCache>
                <c:ptCount val="1"/>
                <c:pt idx="0">
                  <c:v>Average</c:v>
                </c:pt>
              </c:strCache>
            </c:strRef>
          </c:tx>
          <c:spPr>
            <a:ln w="19050" cap="rnd">
              <a:solidFill>
                <a:schemeClr val="tx1">
                  <a:lumMod val="50000"/>
                  <a:lumOff val="50000"/>
                </a:schemeClr>
              </a:solidFill>
              <a:prstDash val="lgDash"/>
              <a:round/>
            </a:ln>
            <a:effectLst/>
          </c:spPr>
          <c:marker>
            <c:symbol val="none"/>
          </c:marker>
          <c:val>
            <c:numRef>
              <c:f>'Analysis 02'!$AH$16:$AH$19</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6BA7-42A3-B246-4732835CCF2A}"/>
            </c:ext>
          </c:extLst>
        </c:ser>
        <c:dLbls>
          <c:showLegendKey val="0"/>
          <c:showVal val="0"/>
          <c:showCatName val="0"/>
          <c:showSerName val="0"/>
          <c:showPercent val="0"/>
          <c:showBubbleSize val="0"/>
        </c:dLbls>
        <c:marker val="1"/>
        <c:smooth val="0"/>
        <c:axId val="1391916656"/>
        <c:axId val="1479542640"/>
      </c:lineChart>
      <c:catAx>
        <c:axId val="1391916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9542640"/>
        <c:crosses val="autoZero"/>
        <c:auto val="1"/>
        <c:lblAlgn val="ctr"/>
        <c:lblOffset val="100"/>
        <c:noMultiLvlLbl val="0"/>
      </c:catAx>
      <c:valAx>
        <c:axId val="1479542640"/>
        <c:scaling>
          <c:orientation val="minMax"/>
        </c:scaling>
        <c:delete val="1"/>
        <c:axPos val="l"/>
        <c:numFmt formatCode="[&gt;=1000000]\$0,,&quot;M&quot;;[&gt;=1000]\$0,&quot;K&quot;;0" sourceLinked="1"/>
        <c:majorTickMark val="out"/>
        <c:minorTickMark val="none"/>
        <c:tickLblPos val="nextTo"/>
        <c:crossAx val="13919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515406162464988E-2"/>
          <c:y val="0.16510325155636538"/>
          <c:w val="0.92296918767507008"/>
          <c:h val="0.66072156786186853"/>
        </c:manualLayout>
      </c:layout>
      <c:barChart>
        <c:barDir val="col"/>
        <c:grouping val="clustered"/>
        <c:varyColors val="0"/>
        <c:ser>
          <c:idx val="0"/>
          <c:order val="0"/>
          <c:tx>
            <c:strRef>
              <c:f>'Analysis 02'!$AN$15</c:f>
              <c:strCache>
                <c:ptCount val="1"/>
                <c:pt idx="0">
                  <c:v>Total Revenue</c:v>
                </c:pt>
              </c:strCache>
            </c:strRef>
          </c:tx>
          <c:spPr>
            <a:solidFill>
              <a:srgbClr val="1FC7E6"/>
            </a:solidFill>
            <a:ln>
              <a:noFill/>
            </a:ln>
            <a:effectLst/>
          </c:spPr>
          <c:invertIfNegative val="0"/>
          <c:dLbls>
            <c:dLbl>
              <c:idx val="0"/>
              <c:tx>
                <c:rich>
                  <a:bodyPr/>
                  <a:lstStyle/>
                  <a:p>
                    <a:fld id="{65D622AD-AD27-407B-9662-75BDB0647C0D}" type="CELLRANGE">
                      <a:rPr lang="en-US"/>
                      <a:pPr/>
                      <a:t>[CELLRANGE]</a:t>
                    </a:fld>
                    <a:endParaRPr lang="en-US" baseline="0"/>
                  </a:p>
                  <a:p>
                    <a:fld id="{05386DCB-F8DF-4DB9-914D-70728C74C071}"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B519-42A3-B80C-73FAD4AC9F04}"/>
                </c:ext>
              </c:extLst>
            </c:dLbl>
            <c:dLbl>
              <c:idx val="1"/>
              <c:tx>
                <c:rich>
                  <a:bodyPr/>
                  <a:lstStyle/>
                  <a:p>
                    <a:fld id="{9180BE4A-15B7-4288-8C3D-D4543B7C6E1A}" type="CELLRANGE">
                      <a:rPr lang="en-US"/>
                      <a:pPr/>
                      <a:t>[CELLRANGE]</a:t>
                    </a:fld>
                    <a:endParaRPr lang="en-US" baseline="0"/>
                  </a:p>
                  <a:p>
                    <a:fld id="{5079F82A-2F7E-4FD5-8C6E-67AC385DCE4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B519-42A3-B80C-73FAD4AC9F04}"/>
                </c:ext>
              </c:extLst>
            </c:dLbl>
            <c:dLbl>
              <c:idx val="2"/>
              <c:tx>
                <c:rich>
                  <a:bodyPr/>
                  <a:lstStyle/>
                  <a:p>
                    <a:fld id="{74365DE4-F9F1-4B7E-8EBA-61BE44D1CBF7}" type="CELLRANGE">
                      <a:rPr lang="en-US"/>
                      <a:pPr/>
                      <a:t>[CELLRANGE]</a:t>
                    </a:fld>
                    <a:endParaRPr lang="en-US" baseline="0"/>
                  </a:p>
                  <a:p>
                    <a:fld id="{72D00FF3-3C5B-4B87-BBEB-0840FE465DD0}"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B519-42A3-B80C-73FAD4AC9F04}"/>
                </c:ext>
              </c:extLst>
            </c:dLbl>
            <c:dLbl>
              <c:idx val="3"/>
              <c:tx>
                <c:rich>
                  <a:bodyPr/>
                  <a:lstStyle/>
                  <a:p>
                    <a:fld id="{1D3B6949-A4BF-49AA-AACB-1D195312779A}" type="CELLRANGE">
                      <a:rPr lang="en-US"/>
                      <a:pPr/>
                      <a:t>[CELLRANGE]</a:t>
                    </a:fld>
                    <a:endParaRPr lang="en-US" baseline="0"/>
                  </a:p>
                  <a:p>
                    <a:fld id="{0FF9CAEC-6909-4C85-A8B3-43CA3A75E26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B519-42A3-B80C-73FAD4AC9F04}"/>
                </c:ext>
              </c:extLst>
            </c:dLbl>
            <c:dLbl>
              <c:idx val="4"/>
              <c:tx>
                <c:rich>
                  <a:bodyPr/>
                  <a:lstStyle/>
                  <a:p>
                    <a:fld id="{9C6033E2-2282-46E9-9A97-611C94B923D4}" type="CELLRANGE">
                      <a:rPr lang="en-US"/>
                      <a:pPr/>
                      <a:t>[CELLRANGE]</a:t>
                    </a:fld>
                    <a:endParaRPr lang="en-US" baseline="0"/>
                  </a:p>
                  <a:p>
                    <a:fld id="{ED7DE8DE-9B72-44AA-B456-17D867F9A2F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B519-42A3-B80C-73FAD4AC9F04}"/>
                </c:ext>
              </c:extLst>
            </c:dLbl>
            <c:dLbl>
              <c:idx val="5"/>
              <c:tx>
                <c:rich>
                  <a:bodyPr/>
                  <a:lstStyle/>
                  <a:p>
                    <a:fld id="{1BDC32FD-0B42-40AD-81B2-828282BD7832}" type="CELLRANGE">
                      <a:rPr lang="en-US"/>
                      <a:pPr/>
                      <a:t>[CELLRANGE]</a:t>
                    </a:fld>
                    <a:endParaRPr lang="en-US" baseline="0"/>
                  </a:p>
                  <a:p>
                    <a:fld id="{2021FBF9-64E3-479D-AA87-17DF0B24FFB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B519-42A3-B80C-73FAD4AC9F04}"/>
                </c:ext>
              </c:extLst>
            </c:dLbl>
            <c:dLbl>
              <c:idx val="6"/>
              <c:tx>
                <c:rich>
                  <a:bodyPr/>
                  <a:lstStyle/>
                  <a:p>
                    <a:fld id="{D9DA4D86-DA6B-44AF-B5BF-683547DCB38F}" type="CELLRANGE">
                      <a:rPr lang="en-US"/>
                      <a:pPr/>
                      <a:t>[CELLRANGE]</a:t>
                    </a:fld>
                    <a:endParaRPr lang="en-US" baseline="0"/>
                  </a:p>
                  <a:p>
                    <a:fld id="{B3801D1C-AE6F-40C4-BDAA-5F143626EFD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B519-42A3-B80C-73FAD4AC9F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02'!$AM$16:$AM$22</c:f>
              <c:strCache>
                <c:ptCount val="7"/>
                <c:pt idx="0">
                  <c:v>Sun</c:v>
                </c:pt>
                <c:pt idx="1">
                  <c:v>Mon</c:v>
                </c:pt>
                <c:pt idx="2">
                  <c:v>Tue</c:v>
                </c:pt>
                <c:pt idx="3">
                  <c:v>Wed</c:v>
                </c:pt>
                <c:pt idx="4">
                  <c:v>Thu</c:v>
                </c:pt>
                <c:pt idx="5">
                  <c:v>Fri</c:v>
                </c:pt>
                <c:pt idx="6">
                  <c:v>Sat</c:v>
                </c:pt>
              </c:strCache>
            </c:strRef>
          </c:cat>
          <c:val>
            <c:numRef>
              <c:f>'Analysis 02'!$AN$16:$AN$22</c:f>
              <c:numCache>
                <c:formatCode>[&gt;=1000000]\$0,,"M";[&gt;=1000]\$0,"K";0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02'!$AO$6:$AO$12</c15:f>
                <c15:dlblRangeCache>
                  <c:ptCount val="7"/>
                  <c:pt idx="1">
                    <c:v>3.08%</c:v>
                  </c:pt>
                  <c:pt idx="2">
                    <c:v>-2.19%</c:v>
                  </c:pt>
                  <c:pt idx="3">
                    <c:v>0.28%</c:v>
                  </c:pt>
                  <c:pt idx="4">
                    <c:v>2.80%</c:v>
                  </c:pt>
                  <c:pt idx="5">
                    <c:v>-4.23%</c:v>
                  </c:pt>
                  <c:pt idx="6">
                    <c:v>3.19%</c:v>
                  </c:pt>
                </c15:dlblRangeCache>
              </c15:datalabelsRange>
            </c:ext>
            <c:ext xmlns:c16="http://schemas.microsoft.com/office/drawing/2014/chart" uri="{C3380CC4-5D6E-409C-BE32-E72D297353CC}">
              <c16:uniqueId val="{00000007-B519-42A3-B80C-73FAD4AC9F04}"/>
            </c:ext>
          </c:extLst>
        </c:ser>
        <c:ser>
          <c:idx val="1"/>
          <c:order val="1"/>
          <c:tx>
            <c:strRef>
              <c:f>'Analysis 02'!$AO$15</c:f>
              <c:strCache>
                <c:ptCount val="1"/>
                <c:pt idx="0">
                  <c:v>Highlight</c:v>
                </c:pt>
              </c:strCache>
            </c:strRef>
          </c:tx>
          <c:spPr>
            <a:solidFill>
              <a:srgbClr val="1F8CB3"/>
            </a:solidFill>
            <a:ln>
              <a:noFill/>
            </a:ln>
            <a:effectLst/>
          </c:spPr>
          <c:invertIfNegative val="0"/>
          <c:val>
            <c:numRef>
              <c:f>'Analysis 02'!$AO$16:$AO$22</c:f>
              <c:numCache>
                <c:formatCode>General</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8-B519-42A3-B80C-73FAD4AC9F04}"/>
            </c:ext>
          </c:extLst>
        </c:ser>
        <c:dLbls>
          <c:showLegendKey val="0"/>
          <c:showVal val="0"/>
          <c:showCatName val="0"/>
          <c:showSerName val="0"/>
          <c:showPercent val="0"/>
          <c:showBubbleSize val="0"/>
        </c:dLbls>
        <c:gapWidth val="84"/>
        <c:overlap val="100"/>
        <c:axId val="328502704"/>
        <c:axId val="328499824"/>
      </c:barChart>
      <c:lineChart>
        <c:grouping val="standard"/>
        <c:varyColors val="0"/>
        <c:ser>
          <c:idx val="2"/>
          <c:order val="2"/>
          <c:tx>
            <c:strRef>
              <c:f>'Analysis 02'!$AP$15</c:f>
              <c:strCache>
                <c:ptCount val="1"/>
                <c:pt idx="0">
                  <c:v>Average</c:v>
                </c:pt>
              </c:strCache>
            </c:strRef>
          </c:tx>
          <c:spPr>
            <a:ln w="19050" cap="rnd">
              <a:solidFill>
                <a:schemeClr val="tx1">
                  <a:lumMod val="50000"/>
                  <a:lumOff val="50000"/>
                </a:schemeClr>
              </a:solidFill>
              <a:prstDash val="lgDash"/>
              <a:round/>
            </a:ln>
            <a:effectLst/>
          </c:spPr>
          <c:marker>
            <c:symbol val="none"/>
          </c:marker>
          <c:val>
            <c:numRef>
              <c:f>'Analysis 02'!$AP$16:$AP$22</c:f>
              <c:numCache>
                <c:formatCode>[&gt;=1000000]\$0,,"M";[&gt;=1000]\$0,"K";0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B519-42A3-B80C-73FAD4AC9F04}"/>
            </c:ext>
          </c:extLst>
        </c:ser>
        <c:dLbls>
          <c:showLegendKey val="0"/>
          <c:showVal val="0"/>
          <c:showCatName val="0"/>
          <c:showSerName val="0"/>
          <c:showPercent val="0"/>
          <c:showBubbleSize val="0"/>
        </c:dLbls>
        <c:marker val="1"/>
        <c:smooth val="0"/>
        <c:axId val="328502704"/>
        <c:axId val="328499824"/>
      </c:lineChart>
      <c:catAx>
        <c:axId val="32850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crossAx val="328499824"/>
        <c:crosses val="autoZero"/>
        <c:auto val="1"/>
        <c:lblAlgn val="ctr"/>
        <c:lblOffset val="100"/>
        <c:noMultiLvlLbl val="0"/>
      </c:catAx>
      <c:valAx>
        <c:axId val="328499824"/>
        <c:scaling>
          <c:orientation val="minMax"/>
        </c:scaling>
        <c:delete val="1"/>
        <c:axPos val="l"/>
        <c:numFmt formatCode="[&gt;=1000000]\$0,,&quot;M&quot;;[&gt;=1000]\$0,&quot;K&quot;;0" sourceLinked="1"/>
        <c:majorTickMark val="none"/>
        <c:minorTickMark val="none"/>
        <c:tickLblPos val="nextTo"/>
        <c:crossAx val="32850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232307492533442E-2"/>
          <c:y val="0.17277446397552762"/>
          <c:w val="0.97753538501493309"/>
          <c:h val="0.65897030441255755"/>
        </c:manualLayout>
      </c:layout>
      <c:barChart>
        <c:barDir val="col"/>
        <c:grouping val="clustered"/>
        <c:varyColors val="0"/>
        <c:ser>
          <c:idx val="0"/>
          <c:order val="0"/>
          <c:tx>
            <c:strRef>
              <c:f>'Analysis 02'!$AF$15</c:f>
              <c:strCache>
                <c:ptCount val="1"/>
                <c:pt idx="0">
                  <c:v>Total Revenue</c:v>
                </c:pt>
              </c:strCache>
            </c:strRef>
          </c:tx>
          <c:spPr>
            <a:solidFill>
              <a:srgbClr val="1FC7E6"/>
            </a:solidFill>
            <a:ln>
              <a:noFill/>
            </a:ln>
            <a:effectLst/>
          </c:spPr>
          <c:invertIfNegative val="0"/>
          <c:dLbls>
            <c:dLbl>
              <c:idx val="0"/>
              <c:tx>
                <c:rich>
                  <a:bodyPr/>
                  <a:lstStyle/>
                  <a:p>
                    <a:fld id="{5831B84D-80A5-4C44-AD35-1F29AADD46D7}" type="CELLRANGE">
                      <a:rPr lang="en-US"/>
                      <a:pPr/>
                      <a:t>[CELLRANGE]</a:t>
                    </a:fld>
                    <a:endParaRPr lang="en-US" baseline="0"/>
                  </a:p>
                  <a:p>
                    <a:fld id="{9D7549B9-A28F-46D0-B2F2-1FA630A2B93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3E46-45CC-9056-B933A43B1F3A}"/>
                </c:ext>
              </c:extLst>
            </c:dLbl>
            <c:dLbl>
              <c:idx val="1"/>
              <c:tx>
                <c:rich>
                  <a:bodyPr/>
                  <a:lstStyle/>
                  <a:p>
                    <a:fld id="{8BEC8CB5-017D-439A-B530-A70F6A959AD1}" type="CELLRANGE">
                      <a:rPr lang="en-US"/>
                      <a:pPr/>
                      <a:t>[CELLRANGE]</a:t>
                    </a:fld>
                    <a:endParaRPr lang="en-US" baseline="0"/>
                  </a:p>
                  <a:p>
                    <a:fld id="{65459FF8-D0A5-4F18-8B65-0B378F02C3B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3E46-45CC-9056-B933A43B1F3A}"/>
                </c:ext>
              </c:extLst>
            </c:dLbl>
            <c:dLbl>
              <c:idx val="2"/>
              <c:tx>
                <c:rich>
                  <a:bodyPr/>
                  <a:lstStyle/>
                  <a:p>
                    <a:fld id="{A6CB3325-C0D4-4118-9029-289F10163182}" type="CELLRANGE">
                      <a:rPr lang="en-US"/>
                      <a:pPr/>
                      <a:t>[CELLRANGE]</a:t>
                    </a:fld>
                    <a:endParaRPr lang="en-US" baseline="0"/>
                  </a:p>
                  <a:p>
                    <a:fld id="{774CFE47-6CC2-45D2-9DEA-B8F54651494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3E46-45CC-9056-B933A43B1F3A}"/>
                </c:ext>
              </c:extLst>
            </c:dLbl>
            <c:dLbl>
              <c:idx val="3"/>
              <c:tx>
                <c:rich>
                  <a:bodyPr/>
                  <a:lstStyle/>
                  <a:p>
                    <a:fld id="{A86FCF4C-29DF-4AFD-BA61-A886D232A1B8}" type="CELLRANGE">
                      <a:rPr lang="en-US"/>
                      <a:pPr/>
                      <a:t>[CELLRANGE]</a:t>
                    </a:fld>
                    <a:endParaRPr lang="en-US" baseline="0"/>
                  </a:p>
                  <a:p>
                    <a:fld id="{87FA6795-0AFD-453C-81BC-1B4F7E560F1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3E46-45CC-9056-B933A43B1F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02'!$AE$16:$AE$19</c:f>
              <c:strCache>
                <c:ptCount val="4"/>
                <c:pt idx="0">
                  <c:v>Q - 1</c:v>
                </c:pt>
                <c:pt idx="1">
                  <c:v>Q - 2</c:v>
                </c:pt>
                <c:pt idx="2">
                  <c:v>Q - 3</c:v>
                </c:pt>
                <c:pt idx="3">
                  <c:v>Q - 4</c:v>
                </c:pt>
              </c:strCache>
            </c:strRef>
          </c:cat>
          <c:val>
            <c:numRef>
              <c:f>'Analysis 02'!$AF$16:$AF$19</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02'!$AG$6:$AG$9</c15:f>
                <c15:dlblRangeCache>
                  <c:ptCount val="4"/>
                  <c:pt idx="1">
                    <c:v>+3.6%</c:v>
                  </c:pt>
                  <c:pt idx="2">
                    <c:v>-1.6%</c:v>
                  </c:pt>
                  <c:pt idx="3">
                    <c:v>-0.0%</c:v>
                  </c:pt>
                </c15:dlblRangeCache>
              </c15:datalabelsRange>
            </c:ext>
            <c:ext xmlns:c16="http://schemas.microsoft.com/office/drawing/2014/chart" uri="{C3380CC4-5D6E-409C-BE32-E72D297353CC}">
              <c16:uniqueId val="{00000004-3E46-45CC-9056-B933A43B1F3A}"/>
            </c:ext>
          </c:extLst>
        </c:ser>
        <c:ser>
          <c:idx val="1"/>
          <c:order val="1"/>
          <c:tx>
            <c:strRef>
              <c:f>'Analysis 02'!$AG$15</c:f>
              <c:strCache>
                <c:ptCount val="1"/>
                <c:pt idx="0">
                  <c:v>Highlight</c:v>
                </c:pt>
              </c:strCache>
            </c:strRef>
          </c:tx>
          <c:spPr>
            <a:solidFill>
              <a:srgbClr val="1F8CB3"/>
            </a:solidFill>
            <a:ln>
              <a:noFill/>
            </a:ln>
            <a:effectLst/>
          </c:spPr>
          <c:invertIfNegative val="0"/>
          <c:val>
            <c:numRef>
              <c:f>'Analysis 02'!$AG$16:$AG$19</c:f>
              <c:numCache>
                <c:formatCode>0</c:formatCode>
                <c:ptCount val="4"/>
                <c:pt idx="0" formatCode="General">
                  <c:v>0</c:v>
                </c:pt>
                <c:pt idx="1">
                  <c:v>1384874.5400000024</c:v>
                </c:pt>
                <c:pt idx="2" formatCode="General">
                  <c:v>1362939.5400000014</c:v>
                </c:pt>
                <c:pt idx="3" formatCode="General">
                  <c:v>1362747.0800000008</c:v>
                </c:pt>
              </c:numCache>
            </c:numRef>
          </c:val>
          <c:extLst>
            <c:ext xmlns:c16="http://schemas.microsoft.com/office/drawing/2014/chart" uri="{C3380CC4-5D6E-409C-BE32-E72D297353CC}">
              <c16:uniqueId val="{00000005-3E46-45CC-9056-B933A43B1F3A}"/>
            </c:ext>
          </c:extLst>
        </c:ser>
        <c:dLbls>
          <c:showLegendKey val="0"/>
          <c:showVal val="0"/>
          <c:showCatName val="0"/>
          <c:showSerName val="0"/>
          <c:showPercent val="0"/>
          <c:showBubbleSize val="0"/>
        </c:dLbls>
        <c:gapWidth val="126"/>
        <c:overlap val="100"/>
        <c:axId val="1391916656"/>
        <c:axId val="1479542640"/>
      </c:barChart>
      <c:lineChart>
        <c:grouping val="standard"/>
        <c:varyColors val="0"/>
        <c:ser>
          <c:idx val="2"/>
          <c:order val="2"/>
          <c:tx>
            <c:strRef>
              <c:f>'Analysis 02'!$AH$15</c:f>
              <c:strCache>
                <c:ptCount val="1"/>
                <c:pt idx="0">
                  <c:v>Average</c:v>
                </c:pt>
              </c:strCache>
            </c:strRef>
          </c:tx>
          <c:spPr>
            <a:ln w="19050" cap="rnd">
              <a:solidFill>
                <a:schemeClr val="tx1">
                  <a:lumMod val="50000"/>
                  <a:lumOff val="50000"/>
                </a:schemeClr>
              </a:solidFill>
              <a:prstDash val="lgDash"/>
              <a:round/>
            </a:ln>
            <a:effectLst/>
          </c:spPr>
          <c:marker>
            <c:symbol val="none"/>
          </c:marker>
          <c:val>
            <c:numRef>
              <c:f>'Analysis 02'!$AH$16:$AH$19</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3E46-45CC-9056-B933A43B1F3A}"/>
            </c:ext>
          </c:extLst>
        </c:ser>
        <c:dLbls>
          <c:showLegendKey val="0"/>
          <c:showVal val="0"/>
          <c:showCatName val="0"/>
          <c:showSerName val="0"/>
          <c:showPercent val="0"/>
          <c:showBubbleSize val="0"/>
        </c:dLbls>
        <c:marker val="1"/>
        <c:smooth val="0"/>
        <c:axId val="1391916656"/>
        <c:axId val="1479542640"/>
      </c:lineChart>
      <c:catAx>
        <c:axId val="1391916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9542640"/>
        <c:crosses val="autoZero"/>
        <c:auto val="1"/>
        <c:lblAlgn val="ctr"/>
        <c:lblOffset val="100"/>
        <c:noMultiLvlLbl val="0"/>
      </c:catAx>
      <c:valAx>
        <c:axId val="1479542640"/>
        <c:scaling>
          <c:orientation val="minMax"/>
        </c:scaling>
        <c:delete val="1"/>
        <c:axPos val="l"/>
        <c:numFmt formatCode="[&gt;=1000000]\$0,,&quot;M&quot;;[&gt;=1000]\$0,&quot;K&quot;;0" sourceLinked="1"/>
        <c:majorTickMark val="out"/>
        <c:minorTickMark val="none"/>
        <c:tickLblPos val="nextTo"/>
        <c:crossAx val="13919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194444444444448E-2"/>
          <c:y val="0.19157088122605365"/>
          <c:w val="0.92361111111111116"/>
          <c:h val="0.63127764201888559"/>
        </c:manualLayout>
      </c:layout>
      <c:barChart>
        <c:barDir val="col"/>
        <c:grouping val="clustered"/>
        <c:varyColors val="0"/>
        <c:ser>
          <c:idx val="0"/>
          <c:order val="0"/>
          <c:tx>
            <c:strRef>
              <c:f>'Analysis 03'!$K$23</c:f>
              <c:strCache>
                <c:ptCount val="1"/>
                <c:pt idx="0">
                  <c:v>Profit Margin</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03'!$J$24:$J$28</c:f>
              <c:strCache>
                <c:ptCount val="5"/>
                <c:pt idx="0">
                  <c:v>Richard Tran</c:v>
                </c:pt>
                <c:pt idx="1">
                  <c:v>Judith Simmons</c:v>
                </c:pt>
                <c:pt idx="2">
                  <c:v>Kayla Chambers</c:v>
                </c:pt>
                <c:pt idx="3">
                  <c:v>Chad Williams</c:v>
                </c:pt>
                <c:pt idx="4">
                  <c:v>Paul Noble</c:v>
                </c:pt>
              </c:strCache>
            </c:strRef>
          </c:cat>
          <c:val>
            <c:numRef>
              <c:f>'Analysis 03'!$K$24:$K$28</c:f>
              <c:numCache>
                <c:formatCode>[&gt;=1000000]\$0,,"M";[&gt;=1000]\$0,"K";0</c:formatCode>
                <c:ptCount val="5"/>
                <c:pt idx="0">
                  <c:v>2219.3900000000003</c:v>
                </c:pt>
                <c:pt idx="1">
                  <c:v>1993.2900000000002</c:v>
                </c:pt>
                <c:pt idx="2">
                  <c:v>1952.2399999999998</c:v>
                </c:pt>
                <c:pt idx="3">
                  <c:v>1916.4500000000003</c:v>
                </c:pt>
                <c:pt idx="4">
                  <c:v>1765.5700000000002</c:v>
                </c:pt>
              </c:numCache>
            </c:numRef>
          </c:val>
          <c:extLst>
            <c:ext xmlns:c16="http://schemas.microsoft.com/office/drawing/2014/chart" uri="{C3380CC4-5D6E-409C-BE32-E72D297353CC}">
              <c16:uniqueId val="{00000000-CD79-46EE-B3D9-3B555375379B}"/>
            </c:ext>
          </c:extLst>
        </c:ser>
        <c:dLbls>
          <c:dLblPos val="outEnd"/>
          <c:showLegendKey val="0"/>
          <c:showVal val="1"/>
          <c:showCatName val="0"/>
          <c:showSerName val="0"/>
          <c:showPercent val="0"/>
          <c:showBubbleSize val="0"/>
        </c:dLbls>
        <c:gapWidth val="84"/>
        <c:overlap val="-27"/>
        <c:axId val="780322896"/>
        <c:axId val="780315696"/>
      </c:barChart>
      <c:catAx>
        <c:axId val="78032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15696"/>
        <c:crosses val="autoZero"/>
        <c:auto val="1"/>
        <c:lblAlgn val="ctr"/>
        <c:lblOffset val="100"/>
        <c:noMultiLvlLbl val="0"/>
      </c:catAx>
      <c:valAx>
        <c:axId val="780315696"/>
        <c:scaling>
          <c:orientation val="minMax"/>
        </c:scaling>
        <c:delete val="1"/>
        <c:axPos val="l"/>
        <c:numFmt formatCode="[&gt;=1000000]\$0,,&quot;M&quot;;[&gt;=1000]\$0,&quot;K&quot;;0" sourceLinked="1"/>
        <c:majorTickMark val="none"/>
        <c:minorTickMark val="none"/>
        <c:tickLblPos val="nextTo"/>
        <c:crossAx val="78032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 1.xlsx]Analysis 03!CustomerAgeGroup</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03'!$Z$8</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03'!$Y$9:$Y$13</c:f>
              <c:strCache>
                <c:ptCount val="5"/>
                <c:pt idx="0">
                  <c:v>0-20</c:v>
                </c:pt>
                <c:pt idx="1">
                  <c:v>21-30</c:v>
                </c:pt>
                <c:pt idx="2">
                  <c:v>31-40</c:v>
                </c:pt>
                <c:pt idx="3">
                  <c:v>41-50</c:v>
                </c:pt>
                <c:pt idx="4">
                  <c:v>50 +</c:v>
                </c:pt>
              </c:strCache>
            </c:strRef>
          </c:cat>
          <c:val>
            <c:numRef>
              <c:f>'Analysis 03'!$Z$9:$Z$13</c:f>
              <c:numCache>
                <c:formatCode>[&gt;=1000000]\$0,,"M";[&gt;=1000]\$0,"K";0</c:formatCode>
                <c:ptCount val="5"/>
                <c:pt idx="0">
                  <c:v>9887.5399999999936</c:v>
                </c:pt>
                <c:pt idx="1">
                  <c:v>34365.370000000032</c:v>
                </c:pt>
                <c:pt idx="2">
                  <c:v>33697.039999999979</c:v>
                </c:pt>
                <c:pt idx="3">
                  <c:v>39423.830000000031</c:v>
                </c:pt>
                <c:pt idx="4">
                  <c:v>72711.039999999921</c:v>
                </c:pt>
              </c:numCache>
            </c:numRef>
          </c:val>
          <c:extLst>
            <c:ext xmlns:c16="http://schemas.microsoft.com/office/drawing/2014/chart" uri="{C3380CC4-5D6E-409C-BE32-E72D297353CC}">
              <c16:uniqueId val="{00000000-69ED-4E37-9AC3-E2BEE096688F}"/>
            </c:ext>
          </c:extLst>
        </c:ser>
        <c:dLbls>
          <c:dLblPos val="outEnd"/>
          <c:showLegendKey val="0"/>
          <c:showVal val="1"/>
          <c:showCatName val="0"/>
          <c:showSerName val="0"/>
          <c:showPercent val="0"/>
          <c:showBubbleSize val="0"/>
        </c:dLbls>
        <c:gapWidth val="85"/>
        <c:overlap val="-27"/>
        <c:axId val="1842147631"/>
        <c:axId val="1842143311"/>
      </c:barChart>
      <c:catAx>
        <c:axId val="1842147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143311"/>
        <c:crosses val="autoZero"/>
        <c:auto val="1"/>
        <c:lblAlgn val="ctr"/>
        <c:lblOffset val="100"/>
        <c:noMultiLvlLbl val="0"/>
      </c:catAx>
      <c:valAx>
        <c:axId val="1842143311"/>
        <c:scaling>
          <c:orientation val="minMax"/>
        </c:scaling>
        <c:delete val="1"/>
        <c:axPos val="l"/>
        <c:numFmt formatCode="[&gt;=1000000]\$0,,&quot;M&quot;;[&gt;=1000]\$0,&quot;K&quot;;0" sourceLinked="1"/>
        <c:majorTickMark val="out"/>
        <c:minorTickMark val="none"/>
        <c:tickLblPos val="nextTo"/>
        <c:crossAx val="184214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568922305764409E-2"/>
          <c:y val="7.8101166882100129E-2"/>
          <c:w val="0.94486215538847118"/>
          <c:h val="0.77638511915452268"/>
        </c:manualLayout>
      </c:layout>
      <c:areaChart>
        <c:grouping val="stacked"/>
        <c:varyColors val="0"/>
        <c:ser>
          <c:idx val="1"/>
          <c:order val="1"/>
          <c:tx>
            <c:strRef>
              <c:f>'Analysis 03'!$AP$8</c:f>
              <c:strCache>
                <c:ptCount val="1"/>
                <c:pt idx="0">
                  <c:v>New Chart</c:v>
                </c:pt>
              </c:strCache>
            </c:strRef>
          </c:tx>
          <c:spPr>
            <a:gradFill flip="none" rotWithShape="1">
              <a:gsLst>
                <a:gs pos="100000">
                  <a:srgbClr val="1F8CB3">
                    <a:alpha val="5000"/>
                  </a:srgbClr>
                </a:gs>
                <a:gs pos="80000">
                  <a:srgbClr val="1F8CB3">
                    <a:alpha val="10000"/>
                  </a:srgbClr>
                </a:gs>
                <a:gs pos="58000">
                  <a:srgbClr val="1F8CB3">
                    <a:alpha val="24000"/>
                  </a:srgbClr>
                </a:gs>
                <a:gs pos="0">
                  <a:srgbClr val="1F8CB3"/>
                </a:gs>
              </a:gsLst>
              <a:path path="circle">
                <a:fillToRect l="50000" t="-80000" r="50000" b="180000"/>
              </a:path>
              <a:tileRect/>
            </a:gradFill>
            <a:ln>
              <a:noFill/>
            </a:ln>
            <a:effectLst/>
          </c:spPr>
          <c:cat>
            <c:strRef>
              <c:f>'Analysis 03'!$AN$9:$AN$20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03'!$AP$9:$AP$20</c:f>
              <c:numCache>
                <c:formatCode>[&gt;=1000000]\$0,,"M";[&gt;=1000]\$0,"K";0</c:formatCode>
                <c:ptCount val="12"/>
                <c:pt idx="0">
                  <c:v>177715.38000000006</c:v>
                </c:pt>
                <c:pt idx="1">
                  <c:v>177756.57000000004</c:v>
                </c:pt>
                <c:pt idx="2">
                  <c:v>204515.86999999941</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6031-46D2-99AE-C0251430A2C0}"/>
            </c:ext>
          </c:extLst>
        </c:ser>
        <c:dLbls>
          <c:showLegendKey val="0"/>
          <c:showVal val="0"/>
          <c:showCatName val="0"/>
          <c:showSerName val="0"/>
          <c:showPercent val="0"/>
          <c:showBubbleSize val="0"/>
        </c:dLbls>
        <c:axId val="1796674847"/>
        <c:axId val="1796681567"/>
      </c:areaChart>
      <c:lineChart>
        <c:grouping val="standard"/>
        <c:varyColors val="0"/>
        <c:ser>
          <c:idx val="0"/>
          <c:order val="0"/>
          <c:tx>
            <c:strRef>
              <c:f>'Analysis 03'!$AO$8</c:f>
              <c:strCache>
                <c:ptCount val="1"/>
                <c:pt idx="0">
                  <c:v>Profit Margin</c:v>
                </c:pt>
              </c:strCache>
            </c:strRef>
          </c:tx>
          <c:spPr>
            <a:ln w="28575" cap="rnd">
              <a:solidFill>
                <a:srgbClr val="1F8CB3"/>
              </a:solidFill>
              <a:round/>
            </a:ln>
            <a:effectLst/>
          </c:spPr>
          <c:marker>
            <c:symbol val="circle"/>
            <c:size val="5"/>
            <c:spPr>
              <a:solidFill>
                <a:srgbClr val="1F8CB3"/>
              </a:solidFill>
              <a:ln w="9525">
                <a:solidFill>
                  <a:srgbClr val="1F8CB3"/>
                </a:solidFill>
              </a:ln>
              <a:effectLst/>
            </c:spPr>
          </c:marker>
          <c:dLbls>
            <c:dLbl>
              <c:idx val="0"/>
              <c:tx>
                <c:rich>
                  <a:bodyPr/>
                  <a:lstStyle/>
                  <a:p>
                    <a:fld id="{A97E0579-6F9A-4B50-9FAA-5B5538EFBD72}"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031-46D2-99AE-C0251430A2C0}"/>
                </c:ext>
              </c:extLst>
            </c:dLbl>
            <c:dLbl>
              <c:idx val="1"/>
              <c:tx>
                <c:rich>
                  <a:bodyPr/>
                  <a:lstStyle/>
                  <a:p>
                    <a:fld id="{F55AA7AF-53F4-4137-80F6-138BDB30153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031-46D2-99AE-C0251430A2C0}"/>
                </c:ext>
              </c:extLst>
            </c:dLbl>
            <c:dLbl>
              <c:idx val="2"/>
              <c:tx>
                <c:rich>
                  <a:bodyPr/>
                  <a:lstStyle/>
                  <a:p>
                    <a:fld id="{2C23771C-0CF7-42F0-B1FD-AF727971D71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031-46D2-99AE-C0251430A2C0}"/>
                </c:ext>
              </c:extLst>
            </c:dLbl>
            <c:dLbl>
              <c:idx val="3"/>
              <c:tx>
                <c:rich>
                  <a:bodyPr/>
                  <a:lstStyle/>
                  <a:p>
                    <a:fld id="{F7A45648-E78C-4A4D-80B8-AF4764C50AE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031-46D2-99AE-C0251430A2C0}"/>
                </c:ext>
              </c:extLst>
            </c:dLbl>
            <c:dLbl>
              <c:idx val="4"/>
              <c:tx>
                <c:rich>
                  <a:bodyPr/>
                  <a:lstStyle/>
                  <a:p>
                    <a:fld id="{15047B34-61D5-4482-9B48-933CCBABF80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031-46D2-99AE-C0251430A2C0}"/>
                </c:ext>
              </c:extLst>
            </c:dLbl>
            <c:dLbl>
              <c:idx val="5"/>
              <c:tx>
                <c:rich>
                  <a:bodyPr/>
                  <a:lstStyle/>
                  <a:p>
                    <a:fld id="{6426C98B-70DA-4244-90B9-7B3A8682224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031-46D2-99AE-C0251430A2C0}"/>
                </c:ext>
              </c:extLst>
            </c:dLbl>
            <c:dLbl>
              <c:idx val="6"/>
              <c:tx>
                <c:rich>
                  <a:bodyPr/>
                  <a:lstStyle/>
                  <a:p>
                    <a:fld id="{D1B61BF8-07B3-4C96-89C2-1B975A490FD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031-46D2-99AE-C0251430A2C0}"/>
                </c:ext>
              </c:extLst>
            </c:dLbl>
            <c:dLbl>
              <c:idx val="7"/>
              <c:tx>
                <c:rich>
                  <a:bodyPr/>
                  <a:lstStyle/>
                  <a:p>
                    <a:fld id="{0B4E5FB0-D6FC-44AA-B540-24C9F3383FE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031-46D2-99AE-C0251430A2C0}"/>
                </c:ext>
              </c:extLst>
            </c:dLbl>
            <c:dLbl>
              <c:idx val="8"/>
              <c:tx>
                <c:rich>
                  <a:bodyPr/>
                  <a:lstStyle/>
                  <a:p>
                    <a:fld id="{EB77573C-D677-4FFE-8661-35ED3E42FDA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031-46D2-99AE-C0251430A2C0}"/>
                </c:ext>
              </c:extLst>
            </c:dLbl>
            <c:dLbl>
              <c:idx val="9"/>
              <c:tx>
                <c:rich>
                  <a:bodyPr/>
                  <a:lstStyle/>
                  <a:p>
                    <a:fld id="{24851D83-3C65-4471-8B12-9896BD82778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031-46D2-99AE-C0251430A2C0}"/>
                </c:ext>
              </c:extLst>
            </c:dLbl>
            <c:dLbl>
              <c:idx val="10"/>
              <c:tx>
                <c:rich>
                  <a:bodyPr/>
                  <a:lstStyle/>
                  <a:p>
                    <a:fld id="{95719EFE-002F-49F9-99D6-F480423CDB7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031-46D2-99AE-C0251430A2C0}"/>
                </c:ext>
              </c:extLst>
            </c:dLbl>
            <c:dLbl>
              <c:idx val="11"/>
              <c:tx>
                <c:rich>
                  <a:bodyPr/>
                  <a:lstStyle/>
                  <a:p>
                    <a:fld id="{1163A1FC-4800-4809-88F9-10203D7EFE9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031-46D2-99AE-C0251430A2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03'!$AN$9:$AN$20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03'!$AO$9:$AO$20</c:f>
              <c:numCache>
                <c:formatCode>[&gt;=1000000]\$0,,"M";[&gt;=1000]\$0,"K";0</c:formatCode>
                <c:ptCount val="12"/>
                <c:pt idx="0">
                  <c:v>177715.38000000006</c:v>
                </c:pt>
                <c:pt idx="1">
                  <c:v>177756.57000000004</c:v>
                </c:pt>
                <c:pt idx="2">
                  <c:v>204515.86999999941</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03'!$AH$9:$AH$20</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6031-46D2-99AE-C0251430A2C0}"/>
            </c:ext>
          </c:extLst>
        </c:ser>
        <c:dLbls>
          <c:showLegendKey val="0"/>
          <c:showVal val="0"/>
          <c:showCatName val="0"/>
          <c:showSerName val="0"/>
          <c:showPercent val="0"/>
          <c:showBubbleSize val="0"/>
        </c:dLbls>
        <c:marker val="1"/>
        <c:smooth val="0"/>
        <c:axId val="1796674847"/>
        <c:axId val="1796681567"/>
      </c:lineChart>
      <c:catAx>
        <c:axId val="17966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681567"/>
        <c:crosses val="autoZero"/>
        <c:auto val="1"/>
        <c:lblAlgn val="ctr"/>
        <c:lblOffset val="100"/>
        <c:noMultiLvlLbl val="0"/>
      </c:catAx>
      <c:valAx>
        <c:axId val="1796681567"/>
        <c:scaling>
          <c:orientation val="minMax"/>
        </c:scaling>
        <c:delete val="1"/>
        <c:axPos val="l"/>
        <c:numFmt formatCode="[&gt;=1000000]\$0,,&quot;M&quot;;[&gt;=1000]\$0,&quot;K&quot;;0" sourceLinked="1"/>
        <c:majorTickMark val="none"/>
        <c:minorTickMark val="none"/>
        <c:tickLblPos val="nextTo"/>
        <c:crossAx val="179667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 1.xlsx]Analysis 03!ProductWeekDay</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03'!$AV$8</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03'!$AU$9:$AU$15</c:f>
              <c:strCache>
                <c:ptCount val="7"/>
                <c:pt idx="0">
                  <c:v>Sun</c:v>
                </c:pt>
                <c:pt idx="1">
                  <c:v>Mon</c:v>
                </c:pt>
                <c:pt idx="2">
                  <c:v>Tue</c:v>
                </c:pt>
                <c:pt idx="3">
                  <c:v>Wed</c:v>
                </c:pt>
                <c:pt idx="4">
                  <c:v>Thu</c:v>
                </c:pt>
                <c:pt idx="5">
                  <c:v>Fri</c:v>
                </c:pt>
                <c:pt idx="6">
                  <c:v>Sat</c:v>
                </c:pt>
              </c:strCache>
            </c:strRef>
          </c:cat>
          <c:val>
            <c:numRef>
              <c:f>'Analysis 03'!$AV$9:$AV$15</c:f>
              <c:numCache>
                <c:formatCode>[&gt;=1000000]\$0,,"M";[&gt;=1000]\$0,"K";0</c:formatCode>
                <c:ptCount val="7"/>
                <c:pt idx="0">
                  <c:v>19890.759999999944</c:v>
                </c:pt>
                <c:pt idx="1">
                  <c:v>26970.45999999997</c:v>
                </c:pt>
                <c:pt idx="2">
                  <c:v>22833.169999999991</c:v>
                </c:pt>
                <c:pt idx="3">
                  <c:v>31225.71</c:v>
                </c:pt>
                <c:pt idx="4">
                  <c:v>25038.409999999996</c:v>
                </c:pt>
                <c:pt idx="5">
                  <c:v>29511.910000000003</c:v>
                </c:pt>
                <c:pt idx="6">
                  <c:v>34614.400000000009</c:v>
                </c:pt>
              </c:numCache>
            </c:numRef>
          </c:val>
          <c:extLst>
            <c:ext xmlns:c16="http://schemas.microsoft.com/office/drawing/2014/chart" uri="{C3380CC4-5D6E-409C-BE32-E72D297353CC}">
              <c16:uniqueId val="{00000000-2070-4E0E-A78A-767E001A0804}"/>
            </c:ext>
          </c:extLst>
        </c:ser>
        <c:dLbls>
          <c:dLblPos val="outEnd"/>
          <c:showLegendKey val="0"/>
          <c:showVal val="1"/>
          <c:showCatName val="0"/>
          <c:showSerName val="0"/>
          <c:showPercent val="0"/>
          <c:showBubbleSize val="0"/>
        </c:dLbls>
        <c:gapWidth val="84"/>
        <c:overlap val="-27"/>
        <c:axId val="1790738239"/>
        <c:axId val="1790726239"/>
      </c:barChart>
      <c:catAx>
        <c:axId val="179073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726239"/>
        <c:crosses val="autoZero"/>
        <c:auto val="1"/>
        <c:lblAlgn val="ctr"/>
        <c:lblOffset val="100"/>
        <c:noMultiLvlLbl val="0"/>
      </c:catAx>
      <c:valAx>
        <c:axId val="1790726239"/>
        <c:scaling>
          <c:orientation val="minMax"/>
        </c:scaling>
        <c:delete val="1"/>
        <c:axPos val="l"/>
        <c:numFmt formatCode="[&gt;=1000000]\$0,,&quot;M&quot;;[&gt;=1000]\$0,&quot;K&quot;;0" sourceLinked="1"/>
        <c:majorTickMark val="none"/>
        <c:minorTickMark val="none"/>
        <c:tickLblPos val="nextTo"/>
        <c:crossAx val="179073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502031424154166"/>
          <c:y val="7.2107527275587127E-2"/>
          <c:w val="0.58171610398015305"/>
          <c:h val="0.85578498852835139"/>
        </c:manualLayout>
      </c:layout>
      <c:barChart>
        <c:barDir val="bar"/>
        <c:grouping val="clustered"/>
        <c:varyColors val="0"/>
        <c:ser>
          <c:idx val="0"/>
          <c:order val="0"/>
          <c:tx>
            <c:strRef>
              <c:f>'Analysis 03'!$BI$16</c:f>
              <c:strCache>
                <c:ptCount val="1"/>
                <c:pt idx="0">
                  <c:v>Quantity</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03'!$BH$17:$BH$21</c:f>
              <c:strCache>
                <c:ptCount val="5"/>
                <c:pt idx="0">
                  <c:v>Begin Brew</c:v>
                </c:pt>
                <c:pt idx="1">
                  <c:v>Common Splash</c:v>
                </c:pt>
                <c:pt idx="2">
                  <c:v>Method Mist</c:v>
                </c:pt>
                <c:pt idx="3">
                  <c:v>Return Mist</c:v>
                </c:pt>
                <c:pt idx="4">
                  <c:v>Two Breeze</c:v>
                </c:pt>
              </c:strCache>
            </c:strRef>
          </c:cat>
          <c:val>
            <c:numRef>
              <c:f>'Analysis 03'!$BI$17:$BI$21</c:f>
              <c:numCache>
                <c:formatCode>[&gt;=1000000]\$0,,"M";[&gt;=1000]\$0,"K";0</c:formatCode>
                <c:ptCount val="5"/>
                <c:pt idx="0">
                  <c:v>609</c:v>
                </c:pt>
                <c:pt idx="1">
                  <c:v>533</c:v>
                </c:pt>
                <c:pt idx="2">
                  <c:v>633</c:v>
                </c:pt>
                <c:pt idx="3">
                  <c:v>568</c:v>
                </c:pt>
                <c:pt idx="4">
                  <c:v>691</c:v>
                </c:pt>
              </c:numCache>
            </c:numRef>
          </c:val>
          <c:extLst>
            <c:ext xmlns:c16="http://schemas.microsoft.com/office/drawing/2014/chart" uri="{C3380CC4-5D6E-409C-BE32-E72D297353CC}">
              <c16:uniqueId val="{00000000-7E37-4893-897E-0C6DBA8C07FC}"/>
            </c:ext>
          </c:extLst>
        </c:ser>
        <c:dLbls>
          <c:dLblPos val="outEnd"/>
          <c:showLegendKey val="0"/>
          <c:showVal val="1"/>
          <c:showCatName val="0"/>
          <c:showSerName val="0"/>
          <c:showPercent val="0"/>
          <c:showBubbleSize val="0"/>
        </c:dLbls>
        <c:gapWidth val="34"/>
        <c:axId val="542515968"/>
        <c:axId val="542516448"/>
      </c:barChart>
      <c:catAx>
        <c:axId val="5425159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42516448"/>
        <c:crosses val="autoZero"/>
        <c:auto val="1"/>
        <c:lblAlgn val="ctr"/>
        <c:lblOffset val="100"/>
        <c:noMultiLvlLbl val="0"/>
      </c:catAx>
      <c:valAx>
        <c:axId val="542516448"/>
        <c:scaling>
          <c:orientation val="minMax"/>
        </c:scaling>
        <c:delete val="1"/>
        <c:axPos val="t"/>
        <c:numFmt formatCode="[&gt;=1000000]\$0,,&quot;M&quot;;[&gt;=1000]\$0,&quot;K&quot;;0" sourceLinked="1"/>
        <c:majorTickMark val="none"/>
        <c:minorTickMark val="none"/>
        <c:tickLblPos val="nextTo"/>
        <c:crossAx val="54251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 1.xlsx]Analysis 03!Category</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FE6FF"/>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FE6FF"/>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FE6FF"/>
          </a:solidFill>
          <a:ln>
            <a:noFill/>
          </a:ln>
          <a:effectLst/>
        </c:spPr>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22441715333535E-2"/>
          <c:y val="7.8867671905384296E-2"/>
          <c:w val="0.43535902161166024"/>
          <c:h val="0.8767923746373808"/>
        </c:manualLayout>
      </c:layout>
      <c:barChart>
        <c:barDir val="bar"/>
        <c:grouping val="clustered"/>
        <c:varyColors val="0"/>
        <c:ser>
          <c:idx val="0"/>
          <c:order val="0"/>
          <c:tx>
            <c:strRef>
              <c:f>'Analysis 03'!$BR$8</c:f>
              <c:strCache>
                <c:ptCount val="1"/>
                <c:pt idx="0">
                  <c:v>Total</c:v>
                </c:pt>
              </c:strCache>
            </c:strRef>
          </c:tx>
          <c:spPr>
            <a:solidFill>
              <a:srgbClr val="9FE6FF"/>
            </a:solidFill>
            <a:ln>
              <a:noFill/>
            </a:ln>
            <a:effectLst/>
          </c:spPr>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03'!$BQ$9:$BQ$16</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03'!$BR$9:$BR$16</c:f>
              <c:numCache>
                <c:formatCode>[&gt;=1000000]\$0,,"M";[&gt;=1000]\$0,"K";0</c:formatCode>
                <c:ptCount val="8"/>
                <c:pt idx="0">
                  <c:v>60028.139999999927</c:v>
                </c:pt>
                <c:pt idx="1">
                  <c:v>33662.310000000019</c:v>
                </c:pt>
                <c:pt idx="2">
                  <c:v>29024.80999999999</c:v>
                </c:pt>
                <c:pt idx="3">
                  <c:v>27933.519999999982</c:v>
                </c:pt>
                <c:pt idx="4">
                  <c:v>14569.46999999999</c:v>
                </c:pt>
                <c:pt idx="5">
                  <c:v>11660.470000000016</c:v>
                </c:pt>
                <c:pt idx="6">
                  <c:v>7012.78999999999</c:v>
                </c:pt>
                <c:pt idx="7">
                  <c:v>6193.3100000000013</c:v>
                </c:pt>
              </c:numCache>
            </c:numRef>
          </c:val>
          <c:extLst>
            <c:ext xmlns:c16="http://schemas.microsoft.com/office/drawing/2014/chart" uri="{C3380CC4-5D6E-409C-BE32-E72D297353CC}">
              <c16:uniqueId val="{00000000-2165-49D3-8C27-1A7CF987BAB4}"/>
            </c:ext>
          </c:extLst>
        </c:ser>
        <c:dLbls>
          <c:dLblPos val="outEnd"/>
          <c:showLegendKey val="0"/>
          <c:showVal val="1"/>
          <c:showCatName val="0"/>
          <c:showSerName val="0"/>
          <c:showPercent val="0"/>
          <c:showBubbleSize val="0"/>
        </c:dLbls>
        <c:gapWidth val="37"/>
        <c:axId val="733069680"/>
        <c:axId val="733071600"/>
      </c:barChart>
      <c:catAx>
        <c:axId val="733069680"/>
        <c:scaling>
          <c:orientation val="maxMin"/>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vert="horz"/>
          <a:lstStyle/>
          <a:p>
            <a:pPr>
              <a:defRPr/>
            </a:pPr>
            <a:endParaRPr lang="en-US"/>
          </a:p>
        </c:txPr>
        <c:crossAx val="733071600"/>
        <c:crosses val="autoZero"/>
        <c:auto val="1"/>
        <c:lblAlgn val="ctr"/>
        <c:lblOffset val="100"/>
        <c:noMultiLvlLbl val="0"/>
      </c:catAx>
      <c:valAx>
        <c:axId val="733071600"/>
        <c:scaling>
          <c:orientation val="minMax"/>
        </c:scaling>
        <c:delete val="1"/>
        <c:axPos val="t"/>
        <c:numFmt formatCode="[&gt;=1000000]\$0,,&quot;M&quot;;[&gt;=1000]\$0,&quot;K&quot;;0" sourceLinked="1"/>
        <c:majorTickMark val="none"/>
        <c:minorTickMark val="none"/>
        <c:tickLblPos val="nextTo"/>
        <c:crossAx val="733069680"/>
        <c:crosses val="autoZero"/>
        <c:crossBetween val="between"/>
      </c:valAx>
      <c:spPr>
        <a:noFill/>
        <a:ln>
          <a:noFill/>
        </a:ln>
      </c:spPr>
    </c:plotArea>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G$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6" fmlaLink="'Analysis 03'!$G$4" fmlaRange="'Analysis 03'!$I$3:$I$4" noThreeD="1" sel="1" val="0"/>
</file>

<file path=xl/ctrlProps/ctrlProp4.xml><?xml version="1.0" encoding="utf-8"?>
<formControlPr xmlns="http://schemas.microsoft.com/office/spreadsheetml/2009/9/main" objectType="Radio" firstButton="1" fmlaLink="'Analysis 03'!$BI$5"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hyperlink" Target="#'Profit View'!A1"/><Relationship Id="rId3" Type="http://schemas.openxmlformats.org/officeDocument/2006/relationships/image" Target="../media/image1.emf"/><Relationship Id="rId7" Type="http://schemas.openxmlformats.org/officeDocument/2006/relationships/hyperlink" Target="#'Store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2.emf"/><Relationship Id="rId9" Type="http://schemas.openxmlformats.org/officeDocument/2006/relationships/image" Target="../media/image3.emf"/></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microsoft.com/office/2011/relationships/webextension" Target="../webextensions/webextension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Store DashBoard'!A1"/><Relationship Id="rId3" Type="http://schemas.openxmlformats.org/officeDocument/2006/relationships/image" Target="../media/image9.png"/><Relationship Id="rId7" Type="http://schemas.openxmlformats.org/officeDocument/2006/relationships/image" Target="../media/image12.emf"/><Relationship Id="rId12" Type="http://schemas.openxmlformats.org/officeDocument/2006/relationships/hyperlink" Target="#'Time Frame'!A1"/><Relationship Id="rId2" Type="http://schemas.openxmlformats.org/officeDocument/2006/relationships/image" Target="../media/image8.png"/><Relationship Id="rId1" Type="http://schemas.openxmlformats.org/officeDocument/2006/relationships/chart" Target="../charts/chart6.xml"/><Relationship Id="rId6" Type="http://schemas.openxmlformats.org/officeDocument/2006/relationships/chart" Target="../charts/chart7.xml"/><Relationship Id="rId11" Type="http://schemas.openxmlformats.org/officeDocument/2006/relationships/chart" Target="../charts/chart11.xml"/><Relationship Id="rId5" Type="http://schemas.openxmlformats.org/officeDocument/2006/relationships/image" Target="../media/image11.png"/><Relationship Id="rId10" Type="http://schemas.openxmlformats.org/officeDocument/2006/relationships/chart" Target="../charts/chart10.xml"/><Relationship Id="rId4" Type="http://schemas.openxmlformats.org/officeDocument/2006/relationships/image" Target="../media/image10.png"/><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png"/><Relationship Id="rId1" Type="http://schemas.microsoft.com/office/2011/relationships/webextension" Target="../webextensions/webextension2.xml"/><Relationship Id="rId5" Type="http://schemas.openxmlformats.org/officeDocument/2006/relationships/hyperlink" Target="#'Profit View'!A1"/><Relationship Id="rId4" Type="http://schemas.openxmlformats.org/officeDocument/2006/relationships/hyperlink" Target="#'Time Frame'!A1"/></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absolute">
    <xdr:from>
      <xdr:col>17</xdr:col>
      <xdr:colOff>548640</xdr:colOff>
      <xdr:row>0</xdr:row>
      <xdr:rowOff>0</xdr:rowOff>
    </xdr:from>
    <xdr:to>
      <xdr:col>23</xdr:col>
      <xdr:colOff>517860</xdr:colOff>
      <xdr:row>48</xdr:row>
      <xdr:rowOff>126600</xdr:rowOff>
    </xdr:to>
    <xdr:sp macro="" textlink="">
      <xdr:nvSpPr>
        <xdr:cNvPr id="2" name="Moon 1">
          <a:extLst>
            <a:ext uri="{FF2B5EF4-FFF2-40B4-BE49-F238E27FC236}">
              <a16:creationId xmlns:a16="http://schemas.microsoft.com/office/drawing/2014/main" id="{00000000-0008-0000-0000-000002000000}"/>
            </a:ext>
          </a:extLst>
        </xdr:cNvPr>
        <xdr:cNvSpPr/>
      </xdr:nvSpPr>
      <xdr:spPr>
        <a:xfrm flipH="1">
          <a:off x="10911840" y="0"/>
          <a:ext cx="3924000" cy="8280000"/>
        </a:xfrm>
        <a:prstGeom prst="moon">
          <a:avLst>
            <a:gd name="adj" fmla="val 64730"/>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464820</xdr:colOff>
      <xdr:row>8</xdr:row>
      <xdr:rowOff>38100</xdr:rowOff>
    </xdr:from>
    <xdr:to>
      <xdr:col>18</xdr:col>
      <xdr:colOff>160020</xdr:colOff>
      <xdr:row>41</xdr:row>
      <xdr:rowOff>167640</xdr:rowOff>
    </xdr:to>
    <xdr:sp macro="" textlink="">
      <xdr:nvSpPr>
        <xdr:cNvPr id="3" name="Rectangle: Diagonal Corners Rounded 2">
          <a:extLst>
            <a:ext uri="{FF2B5EF4-FFF2-40B4-BE49-F238E27FC236}">
              <a16:creationId xmlns:a16="http://schemas.microsoft.com/office/drawing/2014/main" id="{00000000-0008-0000-0000-000003000000}"/>
            </a:ext>
          </a:extLst>
        </xdr:cNvPr>
        <xdr:cNvSpPr/>
      </xdr:nvSpPr>
      <xdr:spPr>
        <a:xfrm>
          <a:off x="5341620" y="876300"/>
          <a:ext cx="6088380" cy="6164580"/>
        </a:xfrm>
        <a:prstGeom prst="round2DiagRect">
          <a:avLst>
            <a:gd name="adj1" fmla="val 3868"/>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579120</xdr:colOff>
      <xdr:row>0</xdr:row>
      <xdr:rowOff>0</xdr:rowOff>
    </xdr:from>
    <xdr:to>
      <xdr:col>23</xdr:col>
      <xdr:colOff>548340</xdr:colOff>
      <xdr:row>48</xdr:row>
      <xdr:rowOff>126600</xdr:rowOff>
    </xdr:to>
    <xdr:sp macro="" textlink="">
      <xdr:nvSpPr>
        <xdr:cNvPr id="5" name="Moon 4">
          <a:extLst>
            <a:ext uri="{FF2B5EF4-FFF2-40B4-BE49-F238E27FC236}">
              <a16:creationId xmlns:a16="http://schemas.microsoft.com/office/drawing/2014/main" id="{00000000-0008-0000-0000-000005000000}"/>
            </a:ext>
          </a:extLst>
        </xdr:cNvPr>
        <xdr:cNvSpPr/>
      </xdr:nvSpPr>
      <xdr:spPr>
        <a:xfrm flipH="1">
          <a:off x="10942320" y="0"/>
          <a:ext cx="3924000" cy="8280000"/>
        </a:xfrm>
        <a:prstGeom prst="moon">
          <a:avLst>
            <a:gd name="adj" fmla="val 64731"/>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403860</xdr:colOff>
      <xdr:row>0</xdr:row>
      <xdr:rowOff>22860</xdr:rowOff>
    </xdr:from>
    <xdr:to>
      <xdr:col>23</xdr:col>
      <xdr:colOff>312420</xdr:colOff>
      <xdr:row>16</xdr:row>
      <xdr:rowOff>15240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flipH="1" flipV="1">
          <a:off x="12283440" y="22860"/>
          <a:ext cx="2346960" cy="229362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274320</xdr:colOff>
      <xdr:row>34</xdr:row>
      <xdr:rowOff>68580</xdr:rowOff>
    </xdr:from>
    <xdr:to>
      <xdr:col>23</xdr:col>
      <xdr:colOff>457200</xdr:colOff>
      <xdr:row>43</xdr:row>
      <xdr:rowOff>22860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flipH="1" flipV="1">
          <a:off x="12763500" y="5661660"/>
          <a:ext cx="2011680" cy="1600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0</xdr:row>
      <xdr:rowOff>137160</xdr:rowOff>
    </xdr:from>
    <xdr:to>
      <xdr:col>17</xdr:col>
      <xdr:colOff>518160</xdr:colOff>
      <xdr:row>7</xdr:row>
      <xdr:rowOff>15240</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259080" y="137160"/>
          <a:ext cx="10622280" cy="533400"/>
        </a:xfrm>
        <a:prstGeom prst="rect">
          <a:avLst/>
        </a:prstGeom>
        <a:gradFill>
          <a:gsLst>
            <a:gs pos="0">
              <a:schemeClr val="bg1">
                <a:lumMod val="95000"/>
              </a:schemeClr>
            </a:gs>
            <a:gs pos="49000">
              <a:schemeClr val="bg1"/>
            </a:gs>
            <a:gs pos="100000">
              <a:schemeClr val="bg1">
                <a:lumMod val="9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15240</xdr:colOff>
      <xdr:row>28</xdr:row>
      <xdr:rowOff>76200</xdr:rowOff>
    </xdr:from>
    <xdr:to>
      <xdr:col>18</xdr:col>
      <xdr:colOff>7620</xdr:colOff>
      <xdr:row>40</xdr:row>
      <xdr:rowOff>144780</xdr:rowOff>
    </xdr:to>
    <xdr:graphicFrame macro="">
      <xdr:nvGraphicFramePr>
        <xdr:cNvPr id="26" name="Chart 25">
          <a:extLst>
            <a:ext uri="{FF2B5EF4-FFF2-40B4-BE49-F238E27FC236}">
              <a16:creationId xmlns:a16="http://schemas.microsoft.com/office/drawing/2014/main" id="{00000000-0008-0000-0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228600</xdr:colOff>
      <xdr:row>15</xdr:row>
      <xdr:rowOff>76200</xdr:rowOff>
    </xdr:from>
    <xdr:to>
      <xdr:col>17</xdr:col>
      <xdr:colOff>822960</xdr:colOff>
      <xdr:row>27</xdr:row>
      <xdr:rowOff>83820</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xdr:colOff>
      <xdr:row>14</xdr:row>
      <xdr:rowOff>0</xdr:rowOff>
    </xdr:from>
    <xdr:to>
      <xdr:col>12</xdr:col>
      <xdr:colOff>502920</xdr:colOff>
      <xdr:row>16</xdr:row>
      <xdr:rowOff>38100</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5600700" y="1935480"/>
          <a:ext cx="2217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vs Target by Month</a:t>
          </a:r>
        </a:p>
      </xdr:txBody>
    </xdr:sp>
    <xdr:clientData/>
  </xdr:twoCellAnchor>
  <xdr:twoCellAnchor>
    <xdr:from>
      <xdr:col>9</xdr:col>
      <xdr:colOff>182880</xdr:colOff>
      <xdr:row>15</xdr:row>
      <xdr:rowOff>137160</xdr:rowOff>
    </xdr:from>
    <xdr:to>
      <xdr:col>11</xdr:col>
      <xdr:colOff>99060</xdr:colOff>
      <xdr:row>15</xdr:row>
      <xdr:rowOff>137160</xdr:rowOff>
    </xdr:to>
    <xdr:cxnSp macro="">
      <xdr:nvCxnSpPr>
        <xdr:cNvPr id="34" name="Straight Connector 33">
          <a:extLst>
            <a:ext uri="{FF2B5EF4-FFF2-40B4-BE49-F238E27FC236}">
              <a16:creationId xmlns:a16="http://schemas.microsoft.com/office/drawing/2014/main" id="{00000000-0008-0000-0000-000022000000}"/>
            </a:ext>
          </a:extLst>
        </xdr:cNvPr>
        <xdr:cNvCxnSpPr/>
      </xdr:nvCxnSpPr>
      <xdr:spPr>
        <a:xfrm>
          <a:off x="5669280" y="2255520"/>
          <a:ext cx="1135380" cy="0"/>
        </a:xfrm>
        <a:prstGeom prst="line">
          <a:avLst/>
        </a:prstGeom>
        <a:ln>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220980</xdr:colOff>
      <xdr:row>9</xdr:row>
      <xdr:rowOff>76200</xdr:rowOff>
    </xdr:from>
    <xdr:to>
      <xdr:col>17</xdr:col>
      <xdr:colOff>495300</xdr:colOff>
      <xdr:row>12</xdr:row>
      <xdr:rowOff>146807</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707380" y="1097280"/>
          <a:ext cx="5151120" cy="619247"/>
          <a:chOff x="5669280" y="1120140"/>
          <a:chExt cx="5151120" cy="619247"/>
        </a:xfrm>
      </xdr:grpSpPr>
      <mc:AlternateContent xmlns:mc="http://schemas.openxmlformats.org/markup-compatibility/2006" xmlns:a14="http://schemas.microsoft.com/office/drawing/2010/main">
        <mc:Choice Requires="a14">
          <xdr:pic>
            <xdr:nvPicPr>
              <xdr:cNvPr id="37" name="Picture 36">
                <a:extLst>
                  <a:ext uri="{FF2B5EF4-FFF2-40B4-BE49-F238E27FC236}">
                    <a16:creationId xmlns:a16="http://schemas.microsoft.com/office/drawing/2014/main" id="{00000000-0008-0000-0000-000025000000}"/>
                  </a:ext>
                </a:extLst>
              </xdr:cNvPr>
              <xdr:cNvPicPr>
                <a:picLocks noChangeAspect="1" noChangeArrowheads="1"/>
                <a:extLst>
                  <a:ext uri="{84589F7E-364E-4C9E-8A38-B11213B215E9}">
                    <a14:cameraTool cellRange="'Analysis 02'!$U$8" spid="_x0000_s4382"/>
                  </a:ext>
                </a:extLst>
              </xdr:cNvPicPr>
            </xdr:nvPicPr>
            <xdr:blipFill>
              <a:blip xmlns:r="http://schemas.openxmlformats.org/officeDocument/2006/relationships" r:embed="rId3"/>
              <a:srcRect/>
              <a:stretch>
                <a:fillRect/>
              </a:stretch>
            </xdr:blipFill>
            <xdr:spPr bwMode="auto">
              <a:xfrm>
                <a:off x="9517380" y="1394460"/>
                <a:ext cx="990600" cy="344927"/>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5699760" y="1120140"/>
            <a:ext cx="1303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Total Revenue</a:t>
            </a:r>
          </a:p>
        </xdr:txBody>
      </xdr:sp>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7608570" y="1120140"/>
            <a:ext cx="1303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Total Target</a:t>
            </a:r>
          </a:p>
        </xdr:txBody>
      </xdr:sp>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9517380" y="1120140"/>
            <a:ext cx="1303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Variance %</a:t>
            </a:r>
          </a:p>
        </xdr:txBody>
      </xdr:sp>
      <xdr:sp macro="" textlink="'Analysis 02'!S6">
        <xdr:nvSpPr>
          <xdr:cNvPr id="43" name="TextBox 42">
            <a:extLst>
              <a:ext uri="{FF2B5EF4-FFF2-40B4-BE49-F238E27FC236}">
                <a16:creationId xmlns:a16="http://schemas.microsoft.com/office/drawing/2014/main" id="{00000000-0008-0000-0000-00002B000000}"/>
              </a:ext>
            </a:extLst>
          </xdr:cNvPr>
          <xdr:cNvSpPr txBox="1"/>
        </xdr:nvSpPr>
        <xdr:spPr>
          <a:xfrm>
            <a:off x="5722620" y="1394460"/>
            <a:ext cx="10096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DF1BFE-211A-4284-8647-7FD31AC73CCE}" type="TxLink">
              <a:rPr lang="en-US" sz="2000" b="0" i="0" u="none" strike="noStrike">
                <a:solidFill>
                  <a:srgbClr val="1F8CB3"/>
                </a:solidFill>
                <a:latin typeface="Aptos Narrow"/>
              </a:rPr>
              <a:pPr algn="ctr"/>
              <a:t>$5M</a:t>
            </a:fld>
            <a:endParaRPr lang="en-IN" sz="2800">
              <a:solidFill>
                <a:srgbClr val="1F8CB3"/>
              </a:solidFill>
            </a:endParaRPr>
          </a:p>
        </xdr:txBody>
      </xdr:sp>
      <xdr:sp macro="" textlink="'Analysis 02'!T6">
        <xdr:nvSpPr>
          <xdr:cNvPr id="44" name="TextBox 43">
            <a:extLst>
              <a:ext uri="{FF2B5EF4-FFF2-40B4-BE49-F238E27FC236}">
                <a16:creationId xmlns:a16="http://schemas.microsoft.com/office/drawing/2014/main" id="{00000000-0008-0000-0000-00002C000000}"/>
              </a:ext>
            </a:extLst>
          </xdr:cNvPr>
          <xdr:cNvSpPr txBox="1"/>
        </xdr:nvSpPr>
        <xdr:spPr>
          <a:xfrm>
            <a:off x="7631430" y="1394460"/>
            <a:ext cx="10096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45DA2-7D0A-411D-B8E5-CFC72D136C22}" type="TxLink">
              <a:rPr lang="en-US" sz="2000" b="0" i="0" u="none" strike="noStrike">
                <a:solidFill>
                  <a:schemeClr val="tx1">
                    <a:lumMod val="50000"/>
                    <a:lumOff val="50000"/>
                  </a:schemeClr>
                </a:solidFill>
                <a:latin typeface="Aptos Narrow"/>
              </a:rPr>
              <a:pPr algn="ctr"/>
              <a:t>$5M</a:t>
            </a:fld>
            <a:endParaRPr lang="en-IN" sz="2800">
              <a:solidFill>
                <a:schemeClr val="tx1">
                  <a:lumMod val="50000"/>
                  <a:lumOff val="50000"/>
                </a:schemeClr>
              </a:solidFill>
            </a:endParaRPr>
          </a:p>
        </xdr:txBody>
      </xdr:sp>
      <xdr:sp macro="" textlink="">
        <xdr:nvSpPr>
          <xdr:cNvPr id="45" name="Rectangle 44">
            <a:extLst>
              <a:ext uri="{FF2B5EF4-FFF2-40B4-BE49-F238E27FC236}">
                <a16:creationId xmlns:a16="http://schemas.microsoft.com/office/drawing/2014/main" id="{00000000-0008-0000-0000-00002D000000}"/>
              </a:ext>
            </a:extLst>
          </xdr:cNvPr>
          <xdr:cNvSpPr/>
        </xdr:nvSpPr>
        <xdr:spPr>
          <a:xfrm>
            <a:off x="5669280" y="1188720"/>
            <a:ext cx="46800" cy="468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46">
            <a:extLst>
              <a:ext uri="{FF2B5EF4-FFF2-40B4-BE49-F238E27FC236}">
                <a16:creationId xmlns:a16="http://schemas.microsoft.com/office/drawing/2014/main" id="{00000000-0008-0000-0000-00002F000000}"/>
              </a:ext>
            </a:extLst>
          </xdr:cNvPr>
          <xdr:cNvSpPr/>
        </xdr:nvSpPr>
        <xdr:spPr>
          <a:xfrm>
            <a:off x="7574280" y="1188720"/>
            <a:ext cx="46800" cy="468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47">
            <a:extLst>
              <a:ext uri="{FF2B5EF4-FFF2-40B4-BE49-F238E27FC236}">
                <a16:creationId xmlns:a16="http://schemas.microsoft.com/office/drawing/2014/main" id="{00000000-0008-0000-0000-000030000000}"/>
              </a:ext>
            </a:extLst>
          </xdr:cNvPr>
          <xdr:cNvSpPr/>
        </xdr:nvSpPr>
        <xdr:spPr>
          <a:xfrm>
            <a:off x="9479280" y="1188720"/>
            <a:ext cx="46800" cy="468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189210</xdr:colOff>
      <xdr:row>8</xdr:row>
      <xdr:rowOff>38100</xdr:rowOff>
    </xdr:from>
    <xdr:to>
      <xdr:col>8</xdr:col>
      <xdr:colOff>288270</xdr:colOff>
      <xdr:row>27</xdr:row>
      <xdr:rowOff>45720</xdr:rowOff>
    </xdr:to>
    <xdr:sp macro="" textlink="">
      <xdr:nvSpPr>
        <xdr:cNvPr id="49" name="Rectangle: Diagonal Corners Rounded 48">
          <a:extLst>
            <a:ext uri="{FF2B5EF4-FFF2-40B4-BE49-F238E27FC236}">
              <a16:creationId xmlns:a16="http://schemas.microsoft.com/office/drawing/2014/main" id="{00000000-0008-0000-0000-000031000000}"/>
            </a:ext>
          </a:extLst>
        </xdr:cNvPr>
        <xdr:cNvSpPr/>
      </xdr:nvSpPr>
      <xdr:spPr>
        <a:xfrm>
          <a:off x="2627610" y="876300"/>
          <a:ext cx="2537460" cy="3482340"/>
        </a:xfrm>
        <a:prstGeom prst="round2DiagRect">
          <a:avLst>
            <a:gd name="adj1" fmla="val 4769"/>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8</xdr:row>
      <xdr:rowOff>30479</xdr:rowOff>
    </xdr:from>
    <xdr:to>
      <xdr:col>4</xdr:col>
      <xdr:colOff>83820</xdr:colOff>
      <xdr:row>27</xdr:row>
      <xdr:rowOff>37868</xdr:rowOff>
    </xdr:to>
    <xdr:sp macro="" textlink="">
      <xdr:nvSpPr>
        <xdr:cNvPr id="50" name="Rectangle: Diagonal Corners Rounded 49">
          <a:extLst>
            <a:ext uri="{FF2B5EF4-FFF2-40B4-BE49-F238E27FC236}">
              <a16:creationId xmlns:a16="http://schemas.microsoft.com/office/drawing/2014/main" id="{00000000-0008-0000-0000-000032000000}"/>
            </a:ext>
          </a:extLst>
        </xdr:cNvPr>
        <xdr:cNvSpPr/>
      </xdr:nvSpPr>
      <xdr:spPr>
        <a:xfrm>
          <a:off x="213360" y="868679"/>
          <a:ext cx="2308860" cy="3482109"/>
        </a:xfrm>
        <a:prstGeom prst="round2DiagRect">
          <a:avLst>
            <a:gd name="adj1" fmla="val 5564"/>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4</xdr:col>
          <xdr:colOff>327661</xdr:colOff>
          <xdr:row>10</xdr:row>
          <xdr:rowOff>121919</xdr:rowOff>
        </xdr:from>
        <xdr:to>
          <xdr:col>6</xdr:col>
          <xdr:colOff>440461</xdr:colOff>
          <xdr:row>17</xdr:row>
          <xdr:rowOff>53758</xdr:rowOff>
        </xdr:to>
        <xdr:pic>
          <xdr:nvPicPr>
            <xdr:cNvPr id="53" name="Picture 52">
              <a:extLst>
                <a:ext uri="{FF2B5EF4-FFF2-40B4-BE49-F238E27FC236}">
                  <a16:creationId xmlns:a16="http://schemas.microsoft.com/office/drawing/2014/main" id="{00000000-0008-0000-0000-000035000000}"/>
                </a:ext>
              </a:extLst>
            </xdr:cNvPr>
            <xdr:cNvPicPr>
              <a:picLocks noChangeAspect="1" noChangeArrowheads="1"/>
              <a:extLst>
                <a:ext uri="{84589F7E-364E-4C9E-8A38-B11213B215E9}">
                  <a14:cameraTool cellRange="'Wafle Chart'!$G$17:$P$26" spid="_x0000_s4383"/>
                </a:ext>
              </a:extLst>
            </xdr:cNvPicPr>
          </xdr:nvPicPr>
          <xdr:blipFill>
            <a:blip xmlns:r="http://schemas.openxmlformats.org/officeDocument/2006/relationships" r:embed="rId4"/>
            <a:srcRect/>
            <a:stretch>
              <a:fillRect/>
            </a:stretch>
          </xdr:blipFill>
          <xdr:spPr bwMode="auto">
            <a:xfrm>
              <a:off x="2766061" y="1325879"/>
              <a:ext cx="1332000" cy="12119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289560</xdr:colOff>
      <xdr:row>8</xdr:row>
      <xdr:rowOff>0</xdr:rowOff>
    </xdr:from>
    <xdr:to>
      <xdr:col>5</xdr:col>
      <xdr:colOff>480060</xdr:colOff>
      <xdr:row>9</xdr:row>
      <xdr:rowOff>76200</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2727960" y="838200"/>
          <a:ext cx="800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a:t>
          </a:r>
        </a:p>
      </xdr:txBody>
    </xdr:sp>
    <xdr:clientData/>
  </xdr:twoCellAnchor>
  <xdr:twoCellAnchor>
    <xdr:from>
      <xdr:col>4</xdr:col>
      <xdr:colOff>289560</xdr:colOff>
      <xdr:row>8</xdr:row>
      <xdr:rowOff>167640</xdr:rowOff>
    </xdr:from>
    <xdr:to>
      <xdr:col>6</xdr:col>
      <xdr:colOff>22860</xdr:colOff>
      <xdr:row>10</xdr:row>
      <xdr:rowOff>60960</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2727960" y="1005840"/>
          <a:ext cx="952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Generated</a:t>
          </a:r>
        </a:p>
      </xdr:txBody>
    </xdr:sp>
    <xdr:clientData/>
  </xdr:twoCellAnchor>
  <xdr:twoCellAnchor>
    <xdr:from>
      <xdr:col>4</xdr:col>
      <xdr:colOff>259080</xdr:colOff>
      <xdr:row>17</xdr:row>
      <xdr:rowOff>45720</xdr:rowOff>
    </xdr:from>
    <xdr:to>
      <xdr:col>5</xdr:col>
      <xdr:colOff>449580</xdr:colOff>
      <xdr:row>18</xdr:row>
      <xdr:rowOff>121920</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2697480" y="2529840"/>
          <a:ext cx="800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a:t>
          </a:r>
        </a:p>
      </xdr:txBody>
    </xdr:sp>
    <xdr:clientData/>
  </xdr:twoCellAnchor>
  <xdr:twoCellAnchor>
    <xdr:from>
      <xdr:col>4</xdr:col>
      <xdr:colOff>259080</xdr:colOff>
      <xdr:row>18</xdr:row>
      <xdr:rowOff>22860</xdr:rowOff>
    </xdr:from>
    <xdr:to>
      <xdr:col>5</xdr:col>
      <xdr:colOff>601980</xdr:colOff>
      <xdr:row>19</xdr:row>
      <xdr:rowOff>99060</xdr:rowOff>
    </xdr:to>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2697480" y="2689860"/>
          <a:ext cx="952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Generated</a:t>
          </a:r>
        </a:p>
      </xdr:txBody>
    </xdr:sp>
    <xdr:clientData/>
  </xdr:twoCellAnchor>
  <xdr:twoCellAnchor>
    <xdr:from>
      <xdr:col>6</xdr:col>
      <xdr:colOff>518160</xdr:colOff>
      <xdr:row>11</xdr:row>
      <xdr:rowOff>129540</xdr:rowOff>
    </xdr:from>
    <xdr:to>
      <xdr:col>8</xdr:col>
      <xdr:colOff>304800</xdr:colOff>
      <xdr:row>13</xdr:row>
      <xdr:rowOff>22860</xdr:rowOff>
    </xdr:to>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4175760" y="1516380"/>
          <a:ext cx="10058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p>
      </xdr:txBody>
    </xdr:sp>
    <xdr:clientData/>
  </xdr:twoCellAnchor>
  <xdr:twoCellAnchor>
    <xdr:from>
      <xdr:col>6</xdr:col>
      <xdr:colOff>525780</xdr:colOff>
      <xdr:row>12</xdr:row>
      <xdr:rowOff>121920</xdr:rowOff>
    </xdr:from>
    <xdr:to>
      <xdr:col>8</xdr:col>
      <xdr:colOff>365760</xdr:colOff>
      <xdr:row>14</xdr:row>
      <xdr:rowOff>15240</xdr:rowOff>
    </xdr:to>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4183380" y="1691640"/>
          <a:ext cx="10591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1F8CB3"/>
              </a:solidFill>
            </a:rPr>
            <a:t>Weekends</a:t>
          </a:r>
        </a:p>
      </xdr:txBody>
    </xdr:sp>
    <xdr:clientData/>
  </xdr:twoCellAnchor>
  <xdr:twoCellAnchor>
    <xdr:from>
      <xdr:col>6</xdr:col>
      <xdr:colOff>510540</xdr:colOff>
      <xdr:row>20</xdr:row>
      <xdr:rowOff>167640</xdr:rowOff>
    </xdr:from>
    <xdr:to>
      <xdr:col>8</xdr:col>
      <xdr:colOff>335280</xdr:colOff>
      <xdr:row>22</xdr:row>
      <xdr:rowOff>106680</xdr:rowOff>
    </xdr:to>
    <xdr:sp macro="" textlink="">
      <xdr:nvSpPr>
        <xdr:cNvPr id="65" name="TextBox 64">
          <a:extLst>
            <a:ext uri="{FF2B5EF4-FFF2-40B4-BE49-F238E27FC236}">
              <a16:creationId xmlns:a16="http://schemas.microsoft.com/office/drawing/2014/main" id="{00000000-0008-0000-0000-000041000000}"/>
            </a:ext>
          </a:extLst>
        </xdr:cNvPr>
        <xdr:cNvSpPr txBox="1"/>
      </xdr:nvSpPr>
      <xdr:spPr>
        <a:xfrm>
          <a:off x="4168140" y="3200400"/>
          <a:ext cx="10439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p>
      </xdr:txBody>
    </xdr:sp>
    <xdr:clientData/>
  </xdr:twoCellAnchor>
  <xdr:twoCellAnchor>
    <xdr:from>
      <xdr:col>6</xdr:col>
      <xdr:colOff>548640</xdr:colOff>
      <xdr:row>22</xdr:row>
      <xdr:rowOff>22860</xdr:rowOff>
    </xdr:from>
    <xdr:to>
      <xdr:col>8</xdr:col>
      <xdr:colOff>281940</xdr:colOff>
      <xdr:row>23</xdr:row>
      <xdr:rowOff>99060</xdr:rowOff>
    </xdr:to>
    <xdr:sp macro="" textlink="">
      <xdr:nvSpPr>
        <xdr:cNvPr id="66" name="TextBox 65">
          <a:extLst>
            <a:ext uri="{FF2B5EF4-FFF2-40B4-BE49-F238E27FC236}">
              <a16:creationId xmlns:a16="http://schemas.microsoft.com/office/drawing/2014/main" id="{00000000-0008-0000-0000-000042000000}"/>
            </a:ext>
          </a:extLst>
        </xdr:cNvPr>
        <xdr:cNvSpPr txBox="1"/>
      </xdr:nvSpPr>
      <xdr:spPr>
        <a:xfrm>
          <a:off x="4206240" y="3421380"/>
          <a:ext cx="952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50000"/>
                  <a:lumOff val="50000"/>
                </a:schemeClr>
              </a:solidFill>
            </a:rPr>
            <a:t>Weekdays</a:t>
          </a:r>
        </a:p>
      </xdr:txBody>
    </xdr:sp>
    <xdr:clientData/>
  </xdr:twoCellAnchor>
  <xdr:twoCellAnchor>
    <xdr:from>
      <xdr:col>6</xdr:col>
      <xdr:colOff>601980</xdr:colOff>
      <xdr:row>14</xdr:row>
      <xdr:rowOff>15240</xdr:rowOff>
    </xdr:from>
    <xdr:to>
      <xdr:col>8</xdr:col>
      <xdr:colOff>209550</xdr:colOff>
      <xdr:row>16</xdr:row>
      <xdr:rowOff>83820</xdr:rowOff>
    </xdr:to>
    <xdr:sp macro="" textlink="'Wafle Chart'!D3">
      <xdr:nvSpPr>
        <xdr:cNvPr id="67" name="TextBox 66">
          <a:extLst>
            <a:ext uri="{FF2B5EF4-FFF2-40B4-BE49-F238E27FC236}">
              <a16:creationId xmlns:a16="http://schemas.microsoft.com/office/drawing/2014/main" id="{00000000-0008-0000-0000-000043000000}"/>
            </a:ext>
          </a:extLst>
        </xdr:cNvPr>
        <xdr:cNvSpPr txBox="1"/>
      </xdr:nvSpPr>
      <xdr:spPr>
        <a:xfrm>
          <a:off x="4259580" y="1950720"/>
          <a:ext cx="82677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69AE81-A4E7-4A5A-98A4-FC5A28027BDB}" type="TxLink">
            <a:rPr lang="en-US" sz="2400" b="0" i="0" u="none" strike="noStrike">
              <a:solidFill>
                <a:srgbClr val="1F8CB3"/>
              </a:solidFill>
              <a:latin typeface="Aptos Narrow"/>
              <a:ea typeface="+mn-ea"/>
              <a:cs typeface="+mn-cs"/>
            </a:rPr>
            <a:pPr marL="0" indent="0" algn="ctr"/>
            <a:t>29%</a:t>
          </a:fld>
          <a:endParaRPr lang="en-IN" sz="2400" b="0" i="0" u="none" strike="noStrike">
            <a:solidFill>
              <a:srgbClr val="1F8CB3"/>
            </a:solidFill>
            <a:latin typeface="Aptos Narrow"/>
            <a:ea typeface="+mn-ea"/>
            <a:cs typeface="+mn-cs"/>
          </a:endParaRPr>
        </a:p>
      </xdr:txBody>
    </xdr:sp>
    <xdr:clientData/>
  </xdr:twoCellAnchor>
  <xdr:twoCellAnchor>
    <xdr:from>
      <xdr:col>6</xdr:col>
      <xdr:colOff>586740</xdr:colOff>
      <xdr:row>23</xdr:row>
      <xdr:rowOff>106680</xdr:rowOff>
    </xdr:from>
    <xdr:to>
      <xdr:col>8</xdr:col>
      <xdr:colOff>240030</xdr:colOff>
      <xdr:row>25</xdr:row>
      <xdr:rowOff>137160</xdr:rowOff>
    </xdr:to>
    <xdr:sp macro="" textlink="'Wafle Chart'!D4">
      <xdr:nvSpPr>
        <xdr:cNvPr id="68" name="TextBox 67">
          <a:extLst>
            <a:ext uri="{FF2B5EF4-FFF2-40B4-BE49-F238E27FC236}">
              <a16:creationId xmlns:a16="http://schemas.microsoft.com/office/drawing/2014/main" id="{00000000-0008-0000-0000-000044000000}"/>
            </a:ext>
          </a:extLst>
        </xdr:cNvPr>
        <xdr:cNvSpPr txBox="1"/>
      </xdr:nvSpPr>
      <xdr:spPr>
        <a:xfrm>
          <a:off x="4244340" y="3688080"/>
          <a:ext cx="87249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67005C-1F94-4EF3-9247-8B29CA44134D}" type="TxLink">
            <a:rPr lang="en-US" sz="2400" b="0" i="0" u="none" strike="noStrike">
              <a:solidFill>
                <a:schemeClr val="tx1">
                  <a:lumMod val="50000"/>
                  <a:lumOff val="50000"/>
                </a:schemeClr>
              </a:solidFill>
              <a:latin typeface="Aptos Narrow"/>
              <a:ea typeface="+mn-ea"/>
              <a:cs typeface="+mn-cs"/>
            </a:rPr>
            <a:pPr marL="0" indent="0" algn="ctr"/>
            <a:t>71%</a:t>
          </a:fld>
          <a:endParaRPr lang="en-IN" sz="2400" b="0" i="0" u="none" strike="noStrike">
            <a:solidFill>
              <a:schemeClr val="tx1">
                <a:lumMod val="50000"/>
                <a:lumOff val="50000"/>
              </a:schemeClr>
            </a:solidFill>
            <a:latin typeface="Aptos Narrow"/>
            <a:ea typeface="+mn-ea"/>
            <a:cs typeface="+mn-cs"/>
          </a:endParaRPr>
        </a:p>
      </xdr:txBody>
    </xdr:sp>
    <xdr:clientData/>
  </xdr:twoCellAnchor>
  <xdr:twoCellAnchor>
    <xdr:from>
      <xdr:col>5</xdr:col>
      <xdr:colOff>506820</xdr:colOff>
      <xdr:row>18</xdr:row>
      <xdr:rowOff>22860</xdr:rowOff>
    </xdr:from>
    <xdr:to>
      <xdr:col>7</xdr:col>
      <xdr:colOff>7620</xdr:colOff>
      <xdr:row>20</xdr:row>
      <xdr:rowOff>17100</xdr:rowOff>
    </xdr:to>
    <xdr:sp macro="" textlink="'Analysis 02'!Y6">
      <xdr:nvSpPr>
        <xdr:cNvPr id="69" name="TextBox 68">
          <a:extLst>
            <a:ext uri="{FF2B5EF4-FFF2-40B4-BE49-F238E27FC236}">
              <a16:creationId xmlns:a16="http://schemas.microsoft.com/office/drawing/2014/main" id="{00000000-0008-0000-0000-000045000000}"/>
            </a:ext>
          </a:extLst>
        </xdr:cNvPr>
        <xdr:cNvSpPr txBox="1"/>
      </xdr:nvSpPr>
      <xdr:spPr>
        <a:xfrm>
          <a:off x="3554820" y="2689860"/>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972F8A-C867-4794-A3AA-28790A1EAD84}" type="TxLink">
            <a:rPr lang="en-US" sz="1100" b="0" i="0" u="none" strike="noStrike">
              <a:solidFill>
                <a:schemeClr val="tx1">
                  <a:lumMod val="75000"/>
                  <a:lumOff val="25000"/>
                </a:schemeClr>
              </a:solidFill>
              <a:latin typeface="Aptos Narrow"/>
              <a:ea typeface="+mn-ea"/>
              <a:cs typeface="+mn-cs"/>
            </a:rPr>
            <a:pPr marL="0" indent="0" algn="ctr"/>
            <a:t>$4M</a:t>
          </a:fld>
          <a:endParaRPr lang="en-IN" sz="1100" b="0" i="0" u="none" strike="noStrike">
            <a:solidFill>
              <a:schemeClr val="tx1">
                <a:lumMod val="75000"/>
                <a:lumOff val="25000"/>
              </a:schemeClr>
            </a:solidFill>
            <a:latin typeface="Aptos Narrow"/>
            <a:ea typeface="+mn-ea"/>
            <a:cs typeface="+mn-cs"/>
          </a:endParaRPr>
        </a:p>
      </xdr:txBody>
    </xdr:sp>
    <xdr:clientData/>
  </xdr:twoCellAnchor>
  <xdr:twoCellAnchor>
    <xdr:from>
      <xdr:col>5</xdr:col>
      <xdr:colOff>506820</xdr:colOff>
      <xdr:row>8</xdr:row>
      <xdr:rowOff>114299</xdr:rowOff>
    </xdr:from>
    <xdr:to>
      <xdr:col>7</xdr:col>
      <xdr:colOff>7620</xdr:colOff>
      <xdr:row>11</xdr:row>
      <xdr:rowOff>23848</xdr:rowOff>
    </xdr:to>
    <xdr:sp macro="" textlink="'Analysis 02'!Y7">
      <xdr:nvSpPr>
        <xdr:cNvPr id="70" name="TextBox 69">
          <a:extLst>
            <a:ext uri="{FF2B5EF4-FFF2-40B4-BE49-F238E27FC236}">
              <a16:creationId xmlns:a16="http://schemas.microsoft.com/office/drawing/2014/main" id="{00000000-0008-0000-0000-000046000000}"/>
            </a:ext>
          </a:extLst>
        </xdr:cNvPr>
        <xdr:cNvSpPr txBox="1"/>
      </xdr:nvSpPr>
      <xdr:spPr>
        <a:xfrm>
          <a:off x="3554820" y="952499"/>
          <a:ext cx="720000" cy="458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CB7595-699C-4410-BAD8-A4D6554C5CDD}" type="TxLink">
            <a:rPr lang="en-US" sz="1100" b="0" i="0" u="none" strike="noStrike">
              <a:solidFill>
                <a:schemeClr val="tx1">
                  <a:lumMod val="75000"/>
                  <a:lumOff val="25000"/>
                </a:schemeClr>
              </a:solidFill>
              <a:latin typeface="Aptos Narrow"/>
              <a:ea typeface="+mn-ea"/>
              <a:cs typeface="+mn-cs"/>
            </a:rPr>
            <a:pPr marL="0" indent="0" algn="ctr"/>
            <a:t>$2M</a:t>
          </a:fld>
          <a:endParaRPr lang="en-IN" sz="2400" b="0" i="0" u="none" strike="noStrike">
            <a:solidFill>
              <a:schemeClr val="tx1">
                <a:lumMod val="75000"/>
                <a:lumOff val="25000"/>
              </a:schemeClr>
            </a:solidFill>
            <a:latin typeface="Aptos Narrow"/>
            <a:ea typeface="+mn-ea"/>
            <a:cs typeface="+mn-cs"/>
          </a:endParaRPr>
        </a:p>
      </xdr:txBody>
    </xdr:sp>
    <xdr:clientData/>
  </xdr:twoCellAnchor>
  <xdr:twoCellAnchor>
    <xdr:from>
      <xdr:col>0</xdr:col>
      <xdr:colOff>173819</xdr:colOff>
      <xdr:row>13</xdr:row>
      <xdr:rowOff>60961</xdr:rowOff>
    </xdr:from>
    <xdr:to>
      <xdr:col>4</xdr:col>
      <xdr:colOff>111098</xdr:colOff>
      <xdr:row>23</xdr:row>
      <xdr:rowOff>179523</xdr:rowOff>
    </xdr:to>
    <xdr:graphicFrame macro="">
      <xdr:nvGraphicFramePr>
        <xdr:cNvPr id="71" name="Chart 70">
          <a:extLst>
            <a:ext uri="{FF2B5EF4-FFF2-40B4-BE49-F238E27FC236}">
              <a16:creationId xmlns:a16="http://schemas.microsoft.com/office/drawing/2014/main" id="{00000000-0008-0000-00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236220</xdr:colOff>
      <xdr:row>8</xdr:row>
      <xdr:rowOff>99060</xdr:rowOff>
    </xdr:from>
    <xdr:to>
      <xdr:col>4</xdr:col>
      <xdr:colOff>77990</xdr:colOff>
      <xdr:row>11</xdr:row>
      <xdr:rowOff>94718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236220" y="937260"/>
          <a:ext cx="2280170" cy="544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r>
            <a:rPr lang="en-IN" sz="1400" baseline="0">
              <a:solidFill>
                <a:schemeClr val="tx1">
                  <a:lumMod val="75000"/>
                  <a:lumOff val="25000"/>
                </a:schemeClr>
              </a:solidFill>
            </a:rPr>
            <a:t> Quarter vs Percentage change</a:t>
          </a:r>
          <a:endParaRPr lang="en-IN" sz="1400">
            <a:solidFill>
              <a:schemeClr val="tx1">
                <a:lumMod val="75000"/>
                <a:lumOff val="25000"/>
              </a:schemeClr>
            </a:solidFill>
          </a:endParaRPr>
        </a:p>
      </xdr:txBody>
    </xdr:sp>
    <xdr:clientData/>
  </xdr:twoCellAnchor>
  <xdr:twoCellAnchor>
    <xdr:from>
      <xdr:col>0</xdr:col>
      <xdr:colOff>266700</xdr:colOff>
      <xdr:row>11</xdr:row>
      <xdr:rowOff>30480</xdr:rowOff>
    </xdr:from>
    <xdr:to>
      <xdr:col>4</xdr:col>
      <xdr:colOff>108470</xdr:colOff>
      <xdr:row>14</xdr:row>
      <xdr:rowOff>0</xdr:rowOff>
    </xdr:to>
    <xdr:sp macro="" textlink="'Analysis 02'!AE24">
      <xdr:nvSpPr>
        <xdr:cNvPr id="73" name="TextBox 72">
          <a:extLst>
            <a:ext uri="{FF2B5EF4-FFF2-40B4-BE49-F238E27FC236}">
              <a16:creationId xmlns:a16="http://schemas.microsoft.com/office/drawing/2014/main" id="{00000000-0008-0000-0000-000049000000}"/>
            </a:ext>
          </a:extLst>
        </xdr:cNvPr>
        <xdr:cNvSpPr txBox="1"/>
      </xdr:nvSpPr>
      <xdr:spPr>
        <a:xfrm>
          <a:off x="266700" y="1417320"/>
          <a:ext cx="228017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7E304E-1A0B-4B4B-8CBB-3DB029C8F459}" type="TxLink">
            <a:rPr lang="en-US" sz="1200" b="0" i="1" u="none" strike="noStrike">
              <a:solidFill>
                <a:schemeClr val="tx1">
                  <a:lumMod val="75000"/>
                  <a:lumOff val="25000"/>
                </a:schemeClr>
              </a:solidFill>
              <a:latin typeface="Aptos Narrow"/>
            </a:rPr>
            <a:pPr/>
            <a:t>The line in the charts indicates $13,61,702 Average Revenue</a:t>
          </a:fld>
          <a:endParaRPr lang="en-IN" sz="1800" i="1">
            <a:solidFill>
              <a:schemeClr val="tx1">
                <a:lumMod val="75000"/>
                <a:lumOff val="25000"/>
              </a:schemeClr>
            </a:solidFill>
          </a:endParaRPr>
        </a:p>
      </xdr:txBody>
    </xdr:sp>
    <xdr:clientData/>
  </xdr:twoCellAnchor>
  <xdr:twoCellAnchor>
    <xdr:from>
      <xdr:col>0</xdr:col>
      <xdr:colOff>411480</xdr:colOff>
      <xdr:row>24</xdr:row>
      <xdr:rowOff>91440</xdr:rowOff>
    </xdr:from>
    <xdr:to>
      <xdr:col>0</xdr:col>
      <xdr:colOff>522536</xdr:colOff>
      <xdr:row>25</xdr:row>
      <xdr:rowOff>14238</xdr:rowOff>
    </xdr:to>
    <xdr:sp macro="" textlink="">
      <xdr:nvSpPr>
        <xdr:cNvPr id="74" name="Oval 73">
          <a:extLst>
            <a:ext uri="{FF2B5EF4-FFF2-40B4-BE49-F238E27FC236}">
              <a16:creationId xmlns:a16="http://schemas.microsoft.com/office/drawing/2014/main" id="{00000000-0008-0000-0000-00004A000000}"/>
            </a:ext>
          </a:extLst>
        </xdr:cNvPr>
        <xdr:cNvSpPr/>
      </xdr:nvSpPr>
      <xdr:spPr>
        <a:xfrm>
          <a:off x="411480" y="3855720"/>
          <a:ext cx="111056" cy="105678"/>
        </a:xfrm>
        <a:prstGeom prst="ellipse">
          <a:avLst/>
        </a:prstGeom>
        <a:solidFill>
          <a:srgbClr val="1F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411480</xdr:colOff>
      <xdr:row>26</xdr:row>
      <xdr:rowOff>22860</xdr:rowOff>
    </xdr:from>
    <xdr:to>
      <xdr:col>0</xdr:col>
      <xdr:colOff>522536</xdr:colOff>
      <xdr:row>26</xdr:row>
      <xdr:rowOff>128538</xdr:rowOff>
    </xdr:to>
    <xdr:sp macro="" textlink="">
      <xdr:nvSpPr>
        <xdr:cNvPr id="75" name="Oval 74">
          <a:extLst>
            <a:ext uri="{FF2B5EF4-FFF2-40B4-BE49-F238E27FC236}">
              <a16:creationId xmlns:a16="http://schemas.microsoft.com/office/drawing/2014/main" id="{00000000-0008-0000-0000-00004B000000}"/>
            </a:ext>
          </a:extLst>
        </xdr:cNvPr>
        <xdr:cNvSpPr/>
      </xdr:nvSpPr>
      <xdr:spPr>
        <a:xfrm>
          <a:off x="411480" y="4152900"/>
          <a:ext cx="111056" cy="105678"/>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586740</xdr:colOff>
      <xdr:row>25</xdr:row>
      <xdr:rowOff>167640</xdr:rowOff>
    </xdr:from>
    <xdr:to>
      <xdr:col>3</xdr:col>
      <xdr:colOff>541306</xdr:colOff>
      <xdr:row>25</xdr:row>
      <xdr:rowOff>167640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805940" y="4114800"/>
          <a:ext cx="564166" cy="0"/>
        </a:xfrm>
        <a:prstGeom prst="line">
          <a:avLst/>
        </a:prstGeom>
        <a:ln>
          <a:solidFill>
            <a:schemeClr val="tx1">
              <a:lumMod val="50000"/>
              <a:lumOff val="50000"/>
            </a:schemeClr>
          </a:solidFill>
          <a:prstDash val="dash"/>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556259</xdr:colOff>
      <xdr:row>24</xdr:row>
      <xdr:rowOff>38101</xdr:rowOff>
    </xdr:from>
    <xdr:to>
      <xdr:col>2</xdr:col>
      <xdr:colOff>214650</xdr:colOff>
      <xdr:row>25</xdr:row>
      <xdr:rowOff>101273</xdr:rowOff>
    </xdr:to>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556259" y="3802381"/>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Below Average</a:t>
          </a:r>
        </a:p>
      </xdr:txBody>
    </xdr:sp>
    <xdr:clientData/>
  </xdr:twoCellAnchor>
  <xdr:twoCellAnchor>
    <xdr:from>
      <xdr:col>0</xdr:col>
      <xdr:colOff>548639</xdr:colOff>
      <xdr:row>25</xdr:row>
      <xdr:rowOff>152401</xdr:rowOff>
    </xdr:from>
    <xdr:to>
      <xdr:col>2</xdr:col>
      <xdr:colOff>207030</xdr:colOff>
      <xdr:row>27</xdr:row>
      <xdr:rowOff>32693</xdr:rowOff>
    </xdr:to>
    <xdr:sp macro="" textlink="">
      <xdr:nvSpPr>
        <xdr:cNvPr id="79" name="TextBox 78">
          <a:extLst>
            <a:ext uri="{FF2B5EF4-FFF2-40B4-BE49-F238E27FC236}">
              <a16:creationId xmlns:a16="http://schemas.microsoft.com/office/drawing/2014/main" id="{00000000-0008-0000-0000-00004F000000}"/>
            </a:ext>
          </a:extLst>
        </xdr:cNvPr>
        <xdr:cNvSpPr txBox="1"/>
      </xdr:nvSpPr>
      <xdr:spPr>
        <a:xfrm>
          <a:off x="548639" y="4099561"/>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Above Average</a:t>
          </a:r>
        </a:p>
      </xdr:txBody>
    </xdr:sp>
    <xdr:clientData/>
  </xdr:twoCellAnchor>
  <xdr:twoCellAnchor>
    <xdr:from>
      <xdr:col>2</xdr:col>
      <xdr:colOff>502920</xdr:colOff>
      <xdr:row>24</xdr:row>
      <xdr:rowOff>121920</xdr:rowOff>
    </xdr:from>
    <xdr:to>
      <xdr:col>4</xdr:col>
      <xdr:colOff>51612</xdr:colOff>
      <xdr:row>25</xdr:row>
      <xdr:rowOff>147811</xdr:rowOff>
    </xdr:to>
    <xdr:sp macro="" textlink="">
      <xdr:nvSpPr>
        <xdr:cNvPr id="80" name="TextBox 79">
          <a:extLst>
            <a:ext uri="{FF2B5EF4-FFF2-40B4-BE49-F238E27FC236}">
              <a16:creationId xmlns:a16="http://schemas.microsoft.com/office/drawing/2014/main" id="{00000000-0008-0000-0000-000050000000}"/>
            </a:ext>
          </a:extLst>
        </xdr:cNvPr>
        <xdr:cNvSpPr txBox="1"/>
      </xdr:nvSpPr>
      <xdr:spPr>
        <a:xfrm>
          <a:off x="1722120" y="3886200"/>
          <a:ext cx="767892" cy="208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Average line</a:t>
          </a:r>
        </a:p>
      </xdr:txBody>
    </xdr:sp>
    <xdr:clientData/>
  </xdr:twoCellAnchor>
  <xdr:twoCellAnchor>
    <xdr:from>
      <xdr:col>0</xdr:col>
      <xdr:colOff>196830</xdr:colOff>
      <xdr:row>27</xdr:row>
      <xdr:rowOff>152400</xdr:rowOff>
    </xdr:from>
    <xdr:to>
      <xdr:col>8</xdr:col>
      <xdr:colOff>297180</xdr:colOff>
      <xdr:row>41</xdr:row>
      <xdr:rowOff>160020</xdr:rowOff>
    </xdr:to>
    <xdr:sp macro="" textlink="">
      <xdr:nvSpPr>
        <xdr:cNvPr id="4" name="Rectangle: Diagonal Corners Rounded 3">
          <a:extLst>
            <a:ext uri="{FF2B5EF4-FFF2-40B4-BE49-F238E27FC236}">
              <a16:creationId xmlns:a16="http://schemas.microsoft.com/office/drawing/2014/main" id="{00000000-0008-0000-0000-000004000000}"/>
            </a:ext>
          </a:extLst>
        </xdr:cNvPr>
        <xdr:cNvSpPr/>
      </xdr:nvSpPr>
      <xdr:spPr>
        <a:xfrm>
          <a:off x="196830" y="4465320"/>
          <a:ext cx="4977150" cy="2567940"/>
        </a:xfrm>
        <a:prstGeom prst="round2DiagRect">
          <a:avLst>
            <a:gd name="adj1" fmla="val 4769"/>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0</xdr:row>
      <xdr:rowOff>223860</xdr:rowOff>
    </xdr:from>
    <xdr:to>
      <xdr:col>5</xdr:col>
      <xdr:colOff>106680</xdr:colOff>
      <xdr:row>6</xdr:row>
      <xdr:rowOff>111420</xdr:rowOff>
    </xdr:to>
    <xdr:sp macro="" textlink="'Analysis 03'!M22">
      <xdr:nvSpPr>
        <xdr:cNvPr id="9" name="TextBox 8">
          <a:extLst>
            <a:ext uri="{FF2B5EF4-FFF2-40B4-BE49-F238E27FC236}">
              <a16:creationId xmlns:a16="http://schemas.microsoft.com/office/drawing/2014/main" id="{00000000-0008-0000-0000-000009000000}"/>
            </a:ext>
          </a:extLst>
        </xdr:cNvPr>
        <xdr:cNvSpPr txBox="1"/>
      </xdr:nvSpPr>
      <xdr:spPr>
        <a:xfrm>
          <a:off x="358140" y="223860"/>
          <a:ext cx="279654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i="0" u="none" strike="noStrike" baseline="0">
              <a:gradFill>
                <a:gsLst>
                  <a:gs pos="0">
                    <a:srgbClr val="00B0F0"/>
                  </a:gs>
                  <a:gs pos="94000">
                    <a:srgbClr val="333F50"/>
                  </a:gs>
                </a:gsLst>
                <a:lin ang="0" scaled="0"/>
              </a:gradFill>
              <a:latin typeface="Aptos Narrow"/>
            </a:rPr>
            <a:t>Business Dashboard</a:t>
          </a:r>
          <a:endParaRPr lang="en-IN" sz="3200">
            <a:gradFill>
              <a:gsLst>
                <a:gs pos="0">
                  <a:srgbClr val="00B0F0"/>
                </a:gs>
                <a:gs pos="94000">
                  <a:srgbClr val="333F50"/>
                </a:gs>
              </a:gsLst>
              <a:lin ang="0" scaled="0"/>
            </a:gradFill>
          </a:endParaRPr>
        </a:p>
      </xdr:txBody>
    </xdr:sp>
    <xdr:clientData/>
  </xdr:twoCellAnchor>
  <xdr:twoCellAnchor>
    <xdr:from>
      <xdr:col>0</xdr:col>
      <xdr:colOff>205740</xdr:colOff>
      <xdr:row>30</xdr:row>
      <xdr:rowOff>38100</xdr:rowOff>
    </xdr:from>
    <xdr:to>
      <xdr:col>7</xdr:col>
      <xdr:colOff>487680</xdr:colOff>
      <xdr:row>40</xdr:row>
      <xdr:rowOff>144780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266700</xdr:colOff>
      <xdr:row>27</xdr:row>
      <xdr:rowOff>152400</xdr:rowOff>
    </xdr:from>
    <xdr:to>
      <xdr:col>5</xdr:col>
      <xdr:colOff>586740</xdr:colOff>
      <xdr:row>29</xdr:row>
      <xdr:rowOff>38640</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266700" y="4465320"/>
          <a:ext cx="33680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r>
            <a:rPr lang="en-IN" sz="1400" baseline="0">
              <a:solidFill>
                <a:schemeClr val="tx1">
                  <a:lumMod val="75000"/>
                  <a:lumOff val="25000"/>
                </a:schemeClr>
              </a:solidFill>
            </a:rPr>
            <a:t> Quarter vs Percentage change</a:t>
          </a:r>
          <a:endParaRPr lang="en-IN" sz="1400">
            <a:solidFill>
              <a:schemeClr val="tx1">
                <a:lumMod val="75000"/>
                <a:lumOff val="25000"/>
              </a:schemeClr>
            </a:solidFill>
          </a:endParaRPr>
        </a:p>
      </xdr:txBody>
    </xdr:sp>
    <xdr:clientData/>
  </xdr:twoCellAnchor>
  <xdr:twoCellAnchor>
    <xdr:from>
      <xdr:col>0</xdr:col>
      <xdr:colOff>259080</xdr:colOff>
      <xdr:row>29</xdr:row>
      <xdr:rowOff>38100</xdr:rowOff>
    </xdr:from>
    <xdr:to>
      <xdr:col>6</xdr:col>
      <xdr:colOff>228600</xdr:colOff>
      <xdr:row>30</xdr:row>
      <xdr:rowOff>35220</xdr:rowOff>
    </xdr:to>
    <xdr:sp macro="" textlink="'Analysis 02'!AM27">
      <xdr:nvSpPr>
        <xdr:cNvPr id="17" name="TextBox 16">
          <a:extLst>
            <a:ext uri="{FF2B5EF4-FFF2-40B4-BE49-F238E27FC236}">
              <a16:creationId xmlns:a16="http://schemas.microsoft.com/office/drawing/2014/main" id="{00000000-0008-0000-0000-000011000000}"/>
            </a:ext>
          </a:extLst>
        </xdr:cNvPr>
        <xdr:cNvSpPr txBox="1"/>
      </xdr:nvSpPr>
      <xdr:spPr>
        <a:xfrm>
          <a:off x="259080" y="4716780"/>
          <a:ext cx="362712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B0021DA-B894-4FFA-B7C7-1A6171439DA3}" type="TxLink">
            <a:rPr lang="en-US" sz="1200" b="0" i="1" u="none" strike="noStrike">
              <a:solidFill>
                <a:schemeClr val="tx1">
                  <a:lumMod val="75000"/>
                  <a:lumOff val="25000"/>
                </a:schemeClr>
              </a:solidFill>
              <a:latin typeface="Aptos Narrow"/>
            </a:rPr>
            <a:pPr algn="l"/>
            <a:t>The line in the charts indicates $7,78,116 Average Revenue</a:t>
          </a:fld>
          <a:endParaRPr lang="en-IN" sz="1600" i="1">
            <a:solidFill>
              <a:schemeClr val="tx1">
                <a:lumMod val="75000"/>
                <a:lumOff val="25000"/>
              </a:schemeClr>
            </a:solidFill>
          </a:endParaRPr>
        </a:p>
      </xdr:txBody>
    </xdr:sp>
    <xdr:clientData/>
  </xdr:twoCellAnchor>
  <xdr:twoCellAnchor>
    <xdr:from>
      <xdr:col>1</xdr:col>
      <xdr:colOff>106679</xdr:colOff>
      <xdr:row>40</xdr:row>
      <xdr:rowOff>60961</xdr:rowOff>
    </xdr:from>
    <xdr:to>
      <xdr:col>2</xdr:col>
      <xdr:colOff>374670</xdr:colOff>
      <xdr:row>41</xdr:row>
      <xdr:rowOff>124133</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716279" y="6751321"/>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Below Average</a:t>
          </a:r>
        </a:p>
      </xdr:txBody>
    </xdr:sp>
    <xdr:clientData/>
  </xdr:twoCellAnchor>
  <xdr:twoCellAnchor>
    <xdr:from>
      <xdr:col>0</xdr:col>
      <xdr:colOff>571500</xdr:colOff>
      <xdr:row>40</xdr:row>
      <xdr:rowOff>67883</xdr:rowOff>
    </xdr:from>
    <xdr:to>
      <xdr:col>5</xdr:col>
      <xdr:colOff>92730</xdr:colOff>
      <xdr:row>41</xdr:row>
      <xdr:rowOff>131055</xdr:rowOff>
    </xdr:to>
    <xdr:grpSp>
      <xdr:nvGrpSpPr>
        <xdr:cNvPr id="25" name="Group 24">
          <a:extLst>
            <a:ext uri="{FF2B5EF4-FFF2-40B4-BE49-F238E27FC236}">
              <a16:creationId xmlns:a16="http://schemas.microsoft.com/office/drawing/2014/main" id="{00000000-0008-0000-0000-000019000000}"/>
            </a:ext>
          </a:extLst>
        </xdr:cNvPr>
        <xdr:cNvGrpSpPr/>
      </xdr:nvGrpSpPr>
      <xdr:grpSpPr>
        <a:xfrm>
          <a:off x="571500" y="6758243"/>
          <a:ext cx="2569230" cy="246052"/>
          <a:chOff x="571500" y="6756728"/>
          <a:chExt cx="2569230" cy="246052"/>
        </a:xfrm>
      </xdr:grpSpPr>
      <xdr:sp macro="" textlink="">
        <xdr:nvSpPr>
          <xdr:cNvPr id="18" name="Oval 17">
            <a:extLst>
              <a:ext uri="{FF2B5EF4-FFF2-40B4-BE49-F238E27FC236}">
                <a16:creationId xmlns:a16="http://schemas.microsoft.com/office/drawing/2014/main" id="{00000000-0008-0000-0000-000012000000}"/>
              </a:ext>
            </a:extLst>
          </xdr:cNvPr>
          <xdr:cNvSpPr/>
        </xdr:nvSpPr>
        <xdr:spPr>
          <a:xfrm>
            <a:off x="571500" y="6821508"/>
            <a:ext cx="111056" cy="105678"/>
          </a:xfrm>
          <a:prstGeom prst="ellipse">
            <a:avLst/>
          </a:prstGeom>
          <a:solidFill>
            <a:srgbClr val="1F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00000000-0008-0000-0000-000017000000}"/>
              </a:ext>
            </a:extLst>
          </xdr:cNvPr>
          <xdr:cNvSpPr/>
        </xdr:nvSpPr>
        <xdr:spPr>
          <a:xfrm>
            <a:off x="2125980" y="6826915"/>
            <a:ext cx="111056" cy="105678"/>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2263139" y="6756728"/>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Above Average</a:t>
            </a:r>
          </a:p>
        </xdr:txBody>
      </xdr:sp>
    </xdr:grpSp>
    <xdr:clientData/>
  </xdr:twoCellAnchor>
  <xdr:twoCellAnchor>
    <xdr:from>
      <xdr:col>7</xdr:col>
      <xdr:colOff>83820</xdr:colOff>
      <xdr:row>41</xdr:row>
      <xdr:rowOff>8029</xdr:rowOff>
    </xdr:from>
    <xdr:to>
      <xdr:col>8</xdr:col>
      <xdr:colOff>38386</xdr:colOff>
      <xdr:row>41</xdr:row>
      <xdr:rowOff>8029</xdr:rowOff>
    </xdr:to>
    <xdr:cxnSp macro="">
      <xdr:nvCxnSpPr>
        <xdr:cNvPr id="29" name="Straight Connector 28">
          <a:extLst>
            <a:ext uri="{FF2B5EF4-FFF2-40B4-BE49-F238E27FC236}">
              <a16:creationId xmlns:a16="http://schemas.microsoft.com/office/drawing/2014/main" id="{00000000-0008-0000-0000-00001D000000}"/>
            </a:ext>
          </a:extLst>
        </xdr:cNvPr>
        <xdr:cNvCxnSpPr/>
      </xdr:nvCxnSpPr>
      <xdr:spPr>
        <a:xfrm>
          <a:off x="4351020" y="6881269"/>
          <a:ext cx="564166" cy="0"/>
        </a:xfrm>
        <a:prstGeom prst="line">
          <a:avLst/>
        </a:prstGeom>
        <a:ln>
          <a:solidFill>
            <a:schemeClr val="tx1">
              <a:lumMod val="50000"/>
              <a:lumOff val="50000"/>
            </a:schemeClr>
          </a:solidFill>
          <a:prstDash val="dash"/>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495300</xdr:colOff>
      <xdr:row>40</xdr:row>
      <xdr:rowOff>86524</xdr:rowOff>
    </xdr:from>
    <xdr:to>
      <xdr:col>7</xdr:col>
      <xdr:colOff>43992</xdr:colOff>
      <xdr:row>41</xdr:row>
      <xdr:rowOff>112415</xdr:rowOff>
    </xdr:to>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3543300" y="6776884"/>
          <a:ext cx="767892" cy="208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Average line</a:t>
          </a:r>
        </a:p>
      </xdr:txBody>
    </xdr:sp>
    <xdr:clientData/>
  </xdr:twoCellAnchor>
  <xdr:twoCellAnchor>
    <xdr:from>
      <xdr:col>5</xdr:col>
      <xdr:colOff>220980</xdr:colOff>
      <xdr:row>0</xdr:row>
      <xdr:rowOff>232410</xdr:rowOff>
    </xdr:from>
    <xdr:to>
      <xdr:col>7</xdr:col>
      <xdr:colOff>312420</xdr:colOff>
      <xdr:row>6</xdr:row>
      <xdr:rowOff>102870</xdr:rowOff>
    </xdr:to>
    <xdr:sp macro="" textlink="">
      <xdr:nvSpPr>
        <xdr:cNvPr id="11" name="Rectangle: Diagonal Corners Rounded 10">
          <a:extLst>
            <a:ext uri="{FF2B5EF4-FFF2-40B4-BE49-F238E27FC236}">
              <a16:creationId xmlns:a16="http://schemas.microsoft.com/office/drawing/2014/main" id="{00000000-0008-0000-0000-00000B000000}"/>
            </a:ext>
          </a:extLst>
        </xdr:cNvPr>
        <xdr:cNvSpPr/>
      </xdr:nvSpPr>
      <xdr:spPr>
        <a:xfrm>
          <a:off x="3268980" y="232410"/>
          <a:ext cx="1310640" cy="342900"/>
        </a:xfrm>
        <a:prstGeom prst="round2DiagRect">
          <a:avLst>
            <a:gd name="adj1" fmla="val 43334"/>
            <a:gd name="adj2" fmla="val 0"/>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lumMod val="95000"/>
                </a:schemeClr>
              </a:solidFill>
              <a:latin typeface="+mn-lt"/>
              <a:ea typeface="+mn-ea"/>
              <a:cs typeface="+mn-cs"/>
            </a:rPr>
            <a:t>Time Frame</a:t>
          </a:r>
        </a:p>
      </xdr:txBody>
    </xdr:sp>
    <xdr:clientData/>
  </xdr:twoCellAnchor>
  <xdr:twoCellAnchor>
    <xdr:from>
      <xdr:col>7</xdr:col>
      <xdr:colOff>529590</xdr:colOff>
      <xdr:row>0</xdr:row>
      <xdr:rowOff>232410</xdr:rowOff>
    </xdr:from>
    <xdr:to>
      <xdr:col>10</xdr:col>
      <xdr:colOff>11430</xdr:colOff>
      <xdr:row>6</xdr:row>
      <xdr:rowOff>102870</xdr:rowOff>
    </xdr:to>
    <xdr:sp macro="" textlink="">
      <xdr:nvSpPr>
        <xdr:cNvPr id="12" name="Rectangle: Diagonal Corners Rounded 11">
          <a:hlinkClick xmlns:r="http://schemas.openxmlformats.org/officeDocument/2006/relationships" r:id="rId7" tooltip="Goto Store DashBoard"/>
          <a:extLst>
            <a:ext uri="{FF2B5EF4-FFF2-40B4-BE49-F238E27FC236}">
              <a16:creationId xmlns:a16="http://schemas.microsoft.com/office/drawing/2014/main" id="{00000000-0008-0000-0000-00000C000000}"/>
            </a:ext>
          </a:extLst>
        </xdr:cNvPr>
        <xdr:cNvSpPr/>
      </xdr:nvSpPr>
      <xdr:spPr>
        <a:xfrm>
          <a:off x="4796790" y="23241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Store</a:t>
          </a:r>
        </a:p>
      </xdr:txBody>
    </xdr:sp>
    <xdr:clientData/>
  </xdr:twoCellAnchor>
  <xdr:twoCellAnchor>
    <xdr:from>
      <xdr:col>10</xdr:col>
      <xdr:colOff>228600</xdr:colOff>
      <xdr:row>0</xdr:row>
      <xdr:rowOff>232410</xdr:rowOff>
    </xdr:from>
    <xdr:to>
      <xdr:col>12</xdr:col>
      <xdr:colOff>320040</xdr:colOff>
      <xdr:row>6</xdr:row>
      <xdr:rowOff>102870</xdr:rowOff>
    </xdr:to>
    <xdr:sp macro="" textlink="">
      <xdr:nvSpPr>
        <xdr:cNvPr id="13" name="Rectangle: Diagonal Corners Rounded 12">
          <a:hlinkClick xmlns:r="http://schemas.openxmlformats.org/officeDocument/2006/relationships" r:id="rId8" tooltip="Goto Profit View"/>
          <a:extLst>
            <a:ext uri="{FF2B5EF4-FFF2-40B4-BE49-F238E27FC236}">
              <a16:creationId xmlns:a16="http://schemas.microsoft.com/office/drawing/2014/main" id="{00000000-0008-0000-0000-00000D000000}"/>
            </a:ext>
          </a:extLst>
        </xdr:cNvPr>
        <xdr:cNvSpPr/>
      </xdr:nvSpPr>
      <xdr:spPr>
        <a:xfrm>
          <a:off x="6324600" y="23241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Profit View</a:t>
          </a:r>
        </a:p>
      </xdr:txBody>
    </xdr:sp>
    <xdr:clientData/>
  </xdr:twoCellAnchor>
  <mc:AlternateContent xmlns:mc="http://schemas.openxmlformats.org/markup-compatibility/2006">
    <mc:Choice xmlns:a14="http://schemas.microsoft.com/office/drawing/2010/main" Requires="a14">
      <xdr:twoCellAnchor editAs="oneCell">
        <xdr:from>
          <xdr:col>4</xdr:col>
          <xdr:colOff>327660</xdr:colOff>
          <xdr:row>19</xdr:row>
          <xdr:rowOff>167640</xdr:rowOff>
        </xdr:from>
        <xdr:to>
          <xdr:col>6</xdr:col>
          <xdr:colOff>440460</xdr:colOff>
          <xdr:row>26</xdr:row>
          <xdr:rowOff>99480</xdr:rowOff>
        </xdr:to>
        <xdr:pic>
          <xdr:nvPicPr>
            <xdr:cNvPr id="15" name="Picture 14">
              <a:extLst>
                <a:ext uri="{FF2B5EF4-FFF2-40B4-BE49-F238E27FC236}">
                  <a16:creationId xmlns:a16="http://schemas.microsoft.com/office/drawing/2014/main" id="{00000000-0008-0000-0000-00000F000000}"/>
                </a:ext>
              </a:extLst>
            </xdr:cNvPr>
            <xdr:cNvPicPr>
              <a:picLocks noChangeAspect="1" noChangeArrowheads="1"/>
              <a:extLst>
                <a:ext uri="{84589F7E-364E-4C9E-8A38-B11213B215E9}">
                  <a14:cameraTool cellRange="'Wafle Chart'!$G$30:$P$39" spid="_x0000_s4384"/>
                </a:ext>
              </a:extLst>
            </xdr:cNvPicPr>
          </xdr:nvPicPr>
          <xdr:blipFill>
            <a:blip xmlns:r="http://schemas.openxmlformats.org/officeDocument/2006/relationships" r:embed="rId9"/>
            <a:srcRect/>
            <a:stretch>
              <a:fillRect/>
            </a:stretch>
          </xdr:blipFill>
          <xdr:spPr bwMode="auto">
            <a:xfrm>
              <a:off x="2766060" y="3017520"/>
              <a:ext cx="1332000" cy="12120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45</xdr:col>
      <xdr:colOff>0</xdr:colOff>
      <xdr:row>11</xdr:row>
      <xdr:rowOff>0</xdr:rowOff>
    </xdr:from>
    <xdr:to>
      <xdr:col>48</xdr:col>
      <xdr:colOff>481500</xdr:colOff>
      <xdr:row>21</xdr:row>
      <xdr:rowOff>161361</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533400</xdr:colOff>
      <xdr:row>9</xdr:row>
      <xdr:rowOff>160020</xdr:rowOff>
    </xdr:from>
    <xdr:to>
      <xdr:col>25</xdr:col>
      <xdr:colOff>208680</xdr:colOff>
      <xdr:row>33</xdr:row>
      <xdr:rowOff>83100</xdr:rowOff>
    </xdr:to>
    <mc:AlternateContent xmlns:mc="http://schemas.openxmlformats.org/markup-compatibility/2006">
      <mc:Choice xmlns:we="http://schemas.microsoft.com/office/webextensions/webextension/2010/11" Requires="we">
        <xdr:graphicFrame macro="">
          <xdr:nvGraphicFramePr>
            <xdr:cNvPr id="3" name="Add-in 2">
              <a:extLst>
                <a:ext uri="{FF2B5EF4-FFF2-40B4-BE49-F238E27FC236}">
                  <a16:creationId xmlns:a16="http://schemas.microsoft.com/office/drawing/2014/main" id="{00000000-0008-0000-0300-000003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15</xdr:col>
      <xdr:colOff>72207</xdr:colOff>
      <xdr:row>7</xdr:row>
      <xdr:rowOff>160021</xdr:rowOff>
    </xdr:from>
    <xdr:to>
      <xdr:col>19</xdr:col>
      <xdr:colOff>579119</xdr:colOff>
      <xdr:row>42</xdr:row>
      <xdr:rowOff>45721</xdr:rowOff>
    </xdr:to>
    <xdr:grpSp>
      <xdr:nvGrpSpPr>
        <xdr:cNvPr id="9225" name="Group 9224">
          <a:extLst>
            <a:ext uri="{FF2B5EF4-FFF2-40B4-BE49-F238E27FC236}">
              <a16:creationId xmlns:a16="http://schemas.microsoft.com/office/drawing/2014/main" id="{00000000-0008-0000-0400-000009240000}"/>
            </a:ext>
          </a:extLst>
        </xdr:cNvPr>
        <xdr:cNvGrpSpPr/>
      </xdr:nvGrpSpPr>
      <xdr:grpSpPr>
        <a:xfrm>
          <a:off x="9216207" y="815341"/>
          <a:ext cx="3242492" cy="6286500"/>
          <a:chOff x="9117148" y="815340"/>
          <a:chExt cx="2992784" cy="5828154"/>
        </a:xfrm>
        <a:solidFill>
          <a:srgbClr val="005392"/>
        </a:solidFill>
      </xdr:grpSpPr>
      <xdr:grpSp>
        <xdr:nvGrpSpPr>
          <xdr:cNvPr id="9216" name="Group 9215">
            <a:extLst>
              <a:ext uri="{FF2B5EF4-FFF2-40B4-BE49-F238E27FC236}">
                <a16:creationId xmlns:a16="http://schemas.microsoft.com/office/drawing/2014/main" id="{00000000-0008-0000-0400-000000240000}"/>
              </a:ext>
            </a:extLst>
          </xdr:cNvPr>
          <xdr:cNvGrpSpPr/>
        </xdr:nvGrpSpPr>
        <xdr:grpSpPr>
          <a:xfrm>
            <a:off x="9117148" y="815340"/>
            <a:ext cx="2627059" cy="5828154"/>
            <a:chOff x="9681028" y="845820"/>
            <a:chExt cx="2627059" cy="5965647"/>
          </a:xfrm>
          <a:grpFill/>
        </xdr:grpSpPr>
        <xdr:sp macro="" textlink="">
          <xdr:nvSpPr>
            <xdr:cNvPr id="53" name="Rectangle: Diagonal Corners Rounded 52">
              <a:extLst>
                <a:ext uri="{FF2B5EF4-FFF2-40B4-BE49-F238E27FC236}">
                  <a16:creationId xmlns:a16="http://schemas.microsoft.com/office/drawing/2014/main" id="{00000000-0008-0000-0400-000035000000}"/>
                </a:ext>
              </a:extLst>
            </xdr:cNvPr>
            <xdr:cNvSpPr/>
          </xdr:nvSpPr>
          <xdr:spPr>
            <a:xfrm>
              <a:off x="9681028" y="845820"/>
              <a:ext cx="1853409" cy="5965647"/>
            </a:xfrm>
            <a:prstGeom prst="round2DiagRect">
              <a:avLst>
                <a:gd name="adj1" fmla="val 11734"/>
                <a:gd name="adj2" fmla="val 4554"/>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53">
              <a:extLst>
                <a:ext uri="{FF2B5EF4-FFF2-40B4-BE49-F238E27FC236}">
                  <a16:creationId xmlns:a16="http://schemas.microsoft.com/office/drawing/2014/main" id="{00000000-0008-0000-0400-000036000000}"/>
                </a:ext>
              </a:extLst>
            </xdr:cNvPr>
            <xdr:cNvSpPr/>
          </xdr:nvSpPr>
          <xdr:spPr>
            <a:xfrm>
              <a:off x="11196262" y="1090067"/>
              <a:ext cx="622935" cy="53949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56">
              <a:extLst>
                <a:ext uri="{FF2B5EF4-FFF2-40B4-BE49-F238E27FC236}">
                  <a16:creationId xmlns:a16="http://schemas.microsoft.com/office/drawing/2014/main" id="{00000000-0008-0000-0400-000039000000}"/>
                </a:ext>
              </a:extLst>
            </xdr:cNvPr>
            <xdr:cNvSpPr/>
          </xdr:nvSpPr>
          <xdr:spPr>
            <a:xfrm>
              <a:off x="11378564" y="1322070"/>
              <a:ext cx="739627" cy="50421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58">
              <a:extLst>
                <a:ext uri="{FF2B5EF4-FFF2-40B4-BE49-F238E27FC236}">
                  <a16:creationId xmlns:a16="http://schemas.microsoft.com/office/drawing/2014/main" id="{00000000-0008-0000-0400-00003B000000}"/>
                </a:ext>
              </a:extLst>
            </xdr:cNvPr>
            <xdr:cNvSpPr/>
          </xdr:nvSpPr>
          <xdr:spPr>
            <a:xfrm>
              <a:off x="11645264" y="1583055"/>
              <a:ext cx="662823" cy="44234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9224" name="Oval 9223">
            <a:extLst>
              <a:ext uri="{FF2B5EF4-FFF2-40B4-BE49-F238E27FC236}">
                <a16:creationId xmlns:a16="http://schemas.microsoft.com/office/drawing/2014/main" id="{00000000-0008-0000-0400-000008240000}"/>
              </a:ext>
            </a:extLst>
          </xdr:cNvPr>
          <xdr:cNvSpPr/>
        </xdr:nvSpPr>
        <xdr:spPr>
          <a:xfrm>
            <a:off x="11350350" y="1941008"/>
            <a:ext cx="759582" cy="352044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15</xdr:col>
      <xdr:colOff>175260</xdr:colOff>
      <xdr:row>30</xdr:row>
      <xdr:rowOff>114300</xdr:rowOff>
    </xdr:from>
    <xdr:to>
      <xdr:col>17</xdr:col>
      <xdr:colOff>432060</xdr:colOff>
      <xdr:row>40</xdr:row>
      <xdr:rowOff>175260</xdr:rowOff>
    </xdr:to>
    <xdr:grpSp>
      <xdr:nvGrpSpPr>
        <xdr:cNvPr id="9287" name="Group 9286">
          <a:extLst>
            <a:ext uri="{FF2B5EF4-FFF2-40B4-BE49-F238E27FC236}">
              <a16:creationId xmlns:a16="http://schemas.microsoft.com/office/drawing/2014/main" id="{00000000-0008-0000-0400-000047240000}"/>
            </a:ext>
          </a:extLst>
        </xdr:cNvPr>
        <xdr:cNvGrpSpPr/>
      </xdr:nvGrpSpPr>
      <xdr:grpSpPr>
        <a:xfrm>
          <a:off x="9319260" y="4975860"/>
          <a:ext cx="1476000" cy="1889760"/>
          <a:chOff x="9319260" y="4975860"/>
          <a:chExt cx="1476000" cy="1889760"/>
        </a:xfrm>
      </xdr:grpSpPr>
      <xdr:sp macro="" textlink="">
        <xdr:nvSpPr>
          <xdr:cNvPr id="9261" name="Rectangle 9260">
            <a:extLst>
              <a:ext uri="{FF2B5EF4-FFF2-40B4-BE49-F238E27FC236}">
                <a16:creationId xmlns:a16="http://schemas.microsoft.com/office/drawing/2014/main" id="{00000000-0008-0000-0400-00002D240000}"/>
              </a:ext>
            </a:extLst>
          </xdr:cNvPr>
          <xdr:cNvSpPr/>
        </xdr:nvSpPr>
        <xdr:spPr>
          <a:xfrm>
            <a:off x="9319260" y="497586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62" name="Rectangle 9261">
            <a:extLst>
              <a:ext uri="{FF2B5EF4-FFF2-40B4-BE49-F238E27FC236}">
                <a16:creationId xmlns:a16="http://schemas.microsoft.com/office/drawing/2014/main" id="{00000000-0008-0000-0400-00002E240000}"/>
              </a:ext>
            </a:extLst>
          </xdr:cNvPr>
          <xdr:cNvSpPr/>
        </xdr:nvSpPr>
        <xdr:spPr>
          <a:xfrm>
            <a:off x="9319260" y="521970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1" name="Rectangle 9270">
            <a:extLst>
              <a:ext uri="{FF2B5EF4-FFF2-40B4-BE49-F238E27FC236}">
                <a16:creationId xmlns:a16="http://schemas.microsoft.com/office/drawing/2014/main" id="{00000000-0008-0000-0400-000037240000}"/>
              </a:ext>
            </a:extLst>
          </xdr:cNvPr>
          <xdr:cNvSpPr/>
        </xdr:nvSpPr>
        <xdr:spPr>
          <a:xfrm>
            <a:off x="9319260" y="546354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6" name="Rectangle 9275">
            <a:extLst>
              <a:ext uri="{FF2B5EF4-FFF2-40B4-BE49-F238E27FC236}">
                <a16:creationId xmlns:a16="http://schemas.microsoft.com/office/drawing/2014/main" id="{00000000-0008-0000-0400-00003C240000}"/>
              </a:ext>
            </a:extLst>
          </xdr:cNvPr>
          <xdr:cNvSpPr/>
        </xdr:nvSpPr>
        <xdr:spPr>
          <a:xfrm>
            <a:off x="9319260" y="569976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7" name="Rectangle 9276">
            <a:extLst>
              <a:ext uri="{FF2B5EF4-FFF2-40B4-BE49-F238E27FC236}">
                <a16:creationId xmlns:a16="http://schemas.microsoft.com/office/drawing/2014/main" id="{00000000-0008-0000-0400-00003D240000}"/>
              </a:ext>
            </a:extLst>
          </xdr:cNvPr>
          <xdr:cNvSpPr/>
        </xdr:nvSpPr>
        <xdr:spPr>
          <a:xfrm>
            <a:off x="9319260" y="595122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8" name="Rectangle 9277">
            <a:extLst>
              <a:ext uri="{FF2B5EF4-FFF2-40B4-BE49-F238E27FC236}">
                <a16:creationId xmlns:a16="http://schemas.microsoft.com/office/drawing/2014/main" id="{00000000-0008-0000-0400-00003E240000}"/>
              </a:ext>
            </a:extLst>
          </xdr:cNvPr>
          <xdr:cNvSpPr/>
        </xdr:nvSpPr>
        <xdr:spPr>
          <a:xfrm>
            <a:off x="9319260" y="619506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9" name="Rectangle 9278">
            <a:extLst>
              <a:ext uri="{FF2B5EF4-FFF2-40B4-BE49-F238E27FC236}">
                <a16:creationId xmlns:a16="http://schemas.microsoft.com/office/drawing/2014/main" id="{00000000-0008-0000-0400-00003F240000}"/>
              </a:ext>
            </a:extLst>
          </xdr:cNvPr>
          <xdr:cNvSpPr/>
        </xdr:nvSpPr>
        <xdr:spPr>
          <a:xfrm>
            <a:off x="9319260" y="643890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80" name="Rectangle 9279">
            <a:extLst>
              <a:ext uri="{FF2B5EF4-FFF2-40B4-BE49-F238E27FC236}">
                <a16:creationId xmlns:a16="http://schemas.microsoft.com/office/drawing/2014/main" id="{00000000-0008-0000-0400-000040240000}"/>
              </a:ext>
            </a:extLst>
          </xdr:cNvPr>
          <xdr:cNvSpPr/>
        </xdr:nvSpPr>
        <xdr:spPr>
          <a:xfrm>
            <a:off x="9319260" y="668274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436200</xdr:colOff>
      <xdr:row>14</xdr:row>
      <xdr:rowOff>129540</xdr:rowOff>
    </xdr:from>
    <xdr:to>
      <xdr:col>14</xdr:col>
      <xdr:colOff>472440</xdr:colOff>
      <xdr:row>28</xdr:row>
      <xdr:rowOff>152400</xdr:rowOff>
    </xdr:to>
    <xdr:sp macro="" textlink="">
      <xdr:nvSpPr>
        <xdr:cNvPr id="9230" name="Rectangle 9229">
          <a:extLst>
            <a:ext uri="{FF2B5EF4-FFF2-40B4-BE49-F238E27FC236}">
              <a16:creationId xmlns:a16="http://schemas.microsoft.com/office/drawing/2014/main" id="{00000000-0008-0000-0400-00000E240000}"/>
            </a:ext>
          </a:extLst>
        </xdr:cNvPr>
        <xdr:cNvSpPr/>
      </xdr:nvSpPr>
      <xdr:spPr>
        <a:xfrm>
          <a:off x="5313000" y="2065020"/>
          <a:ext cx="3693840" cy="25831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585870</xdr:colOff>
      <xdr:row>14</xdr:row>
      <xdr:rowOff>106680</xdr:rowOff>
    </xdr:from>
    <xdr:to>
      <xdr:col>8</xdr:col>
      <xdr:colOff>281070</xdr:colOff>
      <xdr:row>28</xdr:row>
      <xdr:rowOff>144780</xdr:rowOff>
    </xdr:to>
    <xdr:sp macro="" textlink="">
      <xdr:nvSpPr>
        <xdr:cNvPr id="9231" name="Rectangle 9230">
          <a:extLst>
            <a:ext uri="{FF2B5EF4-FFF2-40B4-BE49-F238E27FC236}">
              <a16:creationId xmlns:a16="http://schemas.microsoft.com/office/drawing/2014/main" id="{00000000-0008-0000-0400-00000F240000}"/>
            </a:ext>
          </a:extLst>
        </xdr:cNvPr>
        <xdr:cNvSpPr/>
      </xdr:nvSpPr>
      <xdr:spPr>
        <a:xfrm>
          <a:off x="3024270" y="2042160"/>
          <a:ext cx="2133600" cy="2598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186900</xdr:colOff>
      <xdr:row>14</xdr:row>
      <xdr:rowOff>106680</xdr:rowOff>
    </xdr:from>
    <xdr:to>
      <xdr:col>4</xdr:col>
      <xdr:colOff>415500</xdr:colOff>
      <xdr:row>28</xdr:row>
      <xdr:rowOff>121920</xdr:rowOff>
    </xdr:to>
    <xdr:sp macro="" textlink="">
      <xdr:nvSpPr>
        <xdr:cNvPr id="9232" name="Rectangle 9231">
          <a:extLst>
            <a:ext uri="{FF2B5EF4-FFF2-40B4-BE49-F238E27FC236}">
              <a16:creationId xmlns:a16="http://schemas.microsoft.com/office/drawing/2014/main" id="{00000000-0008-0000-0400-000010240000}"/>
            </a:ext>
          </a:extLst>
        </xdr:cNvPr>
        <xdr:cNvSpPr/>
      </xdr:nvSpPr>
      <xdr:spPr>
        <a:xfrm>
          <a:off x="796500" y="2042160"/>
          <a:ext cx="2057400" cy="25755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312420</xdr:colOff>
      <xdr:row>29</xdr:row>
      <xdr:rowOff>91440</xdr:rowOff>
    </xdr:from>
    <xdr:to>
      <xdr:col>14</xdr:col>
      <xdr:colOff>472440</xdr:colOff>
      <xdr:row>42</xdr:row>
      <xdr:rowOff>45719</xdr:rowOff>
    </xdr:to>
    <xdr:sp macro="" textlink="">
      <xdr:nvSpPr>
        <xdr:cNvPr id="9233" name="Rectangle 9232">
          <a:extLst>
            <a:ext uri="{FF2B5EF4-FFF2-40B4-BE49-F238E27FC236}">
              <a16:creationId xmlns:a16="http://schemas.microsoft.com/office/drawing/2014/main" id="{00000000-0008-0000-0400-000011240000}"/>
            </a:ext>
          </a:extLst>
        </xdr:cNvPr>
        <xdr:cNvSpPr/>
      </xdr:nvSpPr>
      <xdr:spPr>
        <a:xfrm>
          <a:off x="5798820" y="4770120"/>
          <a:ext cx="3208020" cy="23317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186900</xdr:colOff>
      <xdr:row>29</xdr:row>
      <xdr:rowOff>92868</xdr:rowOff>
    </xdr:from>
    <xdr:to>
      <xdr:col>9</xdr:col>
      <xdr:colOff>228600</xdr:colOff>
      <xdr:row>42</xdr:row>
      <xdr:rowOff>45719</xdr:rowOff>
    </xdr:to>
    <xdr:sp macro="" textlink="">
      <xdr:nvSpPr>
        <xdr:cNvPr id="9242" name="Rectangle 9241">
          <a:extLst>
            <a:ext uri="{FF2B5EF4-FFF2-40B4-BE49-F238E27FC236}">
              <a16:creationId xmlns:a16="http://schemas.microsoft.com/office/drawing/2014/main" id="{00000000-0008-0000-0400-00001A240000}"/>
            </a:ext>
          </a:extLst>
        </xdr:cNvPr>
        <xdr:cNvSpPr/>
      </xdr:nvSpPr>
      <xdr:spPr>
        <a:xfrm>
          <a:off x="796500" y="4771548"/>
          <a:ext cx="4918500" cy="23302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647700</xdr:colOff>
      <xdr:row>0</xdr:row>
      <xdr:rowOff>0</xdr:rowOff>
    </xdr:from>
    <xdr:to>
      <xdr:col>23</xdr:col>
      <xdr:colOff>517860</xdr:colOff>
      <xdr:row>48</xdr:row>
      <xdr:rowOff>126600</xdr:rowOff>
    </xdr:to>
    <xdr:sp macro="" textlink="">
      <xdr:nvSpPr>
        <xdr:cNvPr id="2" name="Moon 1">
          <a:extLst>
            <a:ext uri="{FF2B5EF4-FFF2-40B4-BE49-F238E27FC236}">
              <a16:creationId xmlns:a16="http://schemas.microsoft.com/office/drawing/2014/main" id="{00000000-0008-0000-0400-000002000000}"/>
            </a:ext>
          </a:extLst>
        </xdr:cNvPr>
        <xdr:cNvSpPr/>
      </xdr:nvSpPr>
      <xdr:spPr>
        <a:xfrm flipH="1">
          <a:off x="11010900" y="0"/>
          <a:ext cx="3824940" cy="8280000"/>
        </a:xfrm>
        <a:prstGeom prst="moon">
          <a:avLst>
            <a:gd name="adj" fmla="val 56788"/>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693420</xdr:colOff>
      <xdr:row>0</xdr:row>
      <xdr:rowOff>0</xdr:rowOff>
    </xdr:from>
    <xdr:to>
      <xdr:col>23</xdr:col>
      <xdr:colOff>502620</xdr:colOff>
      <xdr:row>48</xdr:row>
      <xdr:rowOff>126600</xdr:rowOff>
    </xdr:to>
    <xdr:sp macro="" textlink="">
      <xdr:nvSpPr>
        <xdr:cNvPr id="5" name="Moon 4">
          <a:extLst>
            <a:ext uri="{FF2B5EF4-FFF2-40B4-BE49-F238E27FC236}">
              <a16:creationId xmlns:a16="http://schemas.microsoft.com/office/drawing/2014/main" id="{00000000-0008-0000-0400-000005000000}"/>
            </a:ext>
          </a:extLst>
        </xdr:cNvPr>
        <xdr:cNvSpPr/>
      </xdr:nvSpPr>
      <xdr:spPr>
        <a:xfrm flipH="1">
          <a:off x="11056620" y="0"/>
          <a:ext cx="3763980" cy="8280000"/>
        </a:xfrm>
        <a:prstGeom prst="moon">
          <a:avLst>
            <a:gd name="adj" fmla="val 5582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259080</xdr:colOff>
      <xdr:row>0</xdr:row>
      <xdr:rowOff>22860</xdr:rowOff>
    </xdr:from>
    <xdr:to>
      <xdr:col>23</xdr:col>
      <xdr:colOff>312420</xdr:colOff>
      <xdr:row>9</xdr:row>
      <xdr:rowOff>160020</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flipH="1" flipV="1">
          <a:off x="12138660" y="22860"/>
          <a:ext cx="2491740" cy="11582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274320</xdr:colOff>
      <xdr:row>34</xdr:row>
      <xdr:rowOff>68580</xdr:rowOff>
    </xdr:from>
    <xdr:to>
      <xdr:col>23</xdr:col>
      <xdr:colOff>457200</xdr:colOff>
      <xdr:row>43</xdr:row>
      <xdr:rowOff>22860</xdr:rowOff>
    </xdr:to>
    <xdr:sp macro="" textlink="">
      <xdr:nvSpPr>
        <xdr:cNvPr id="7" name="Rectangle 6">
          <a:extLst>
            <a:ext uri="{FF2B5EF4-FFF2-40B4-BE49-F238E27FC236}">
              <a16:creationId xmlns:a16="http://schemas.microsoft.com/office/drawing/2014/main" id="{00000000-0008-0000-0400-000007000000}"/>
            </a:ext>
          </a:extLst>
        </xdr:cNvPr>
        <xdr:cNvSpPr/>
      </xdr:nvSpPr>
      <xdr:spPr>
        <a:xfrm flipH="1" flipV="1">
          <a:off x="12763500" y="5661660"/>
          <a:ext cx="2011680" cy="1600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0</xdr:row>
      <xdr:rowOff>137160</xdr:rowOff>
    </xdr:from>
    <xdr:to>
      <xdr:col>17</xdr:col>
      <xdr:colOff>541020</xdr:colOff>
      <xdr:row>7</xdr:row>
      <xdr:rowOff>0</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281940" y="137160"/>
          <a:ext cx="10622280" cy="518160"/>
        </a:xfrm>
        <a:prstGeom prst="rect">
          <a:avLst/>
        </a:prstGeom>
        <a:gradFill>
          <a:gsLst>
            <a:gs pos="0">
              <a:schemeClr val="bg1">
                <a:lumMod val="95000"/>
              </a:schemeClr>
            </a:gs>
            <a:gs pos="49000">
              <a:schemeClr val="bg1"/>
            </a:gs>
            <a:gs pos="100000">
              <a:schemeClr val="bg1">
                <a:lumMod val="9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0</xdr:col>
      <xdr:colOff>205740</xdr:colOff>
      <xdr:row>44</xdr:row>
      <xdr:rowOff>175260</xdr:rowOff>
    </xdr:to>
    <xdr:sp macro="" textlink="">
      <xdr:nvSpPr>
        <xdr:cNvPr id="27" name="Rectangle 26">
          <a:extLst>
            <a:ext uri="{FF2B5EF4-FFF2-40B4-BE49-F238E27FC236}">
              <a16:creationId xmlns:a16="http://schemas.microsoft.com/office/drawing/2014/main" id="{00000000-0008-0000-0400-00001B000000}"/>
            </a:ext>
          </a:extLst>
        </xdr:cNvPr>
        <xdr:cNvSpPr/>
      </xdr:nvSpPr>
      <xdr:spPr>
        <a:xfrm>
          <a:off x="0" y="0"/>
          <a:ext cx="205740" cy="7597140"/>
        </a:xfrm>
        <a:prstGeom prst="rect">
          <a:avLst/>
        </a:prstGeom>
        <a:solidFill>
          <a:srgbClr val="2812FA"/>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13</xdr:col>
          <xdr:colOff>152400</xdr:colOff>
          <xdr:row>14</xdr:row>
          <xdr:rowOff>167640</xdr:rowOff>
        </xdr:from>
        <xdr:to>
          <xdr:col>14</xdr:col>
          <xdr:colOff>419100</xdr:colOff>
          <xdr:row>16</xdr:row>
          <xdr:rowOff>53340</xdr:rowOff>
        </xdr:to>
        <xdr:sp macro="" textlink="">
          <xdr:nvSpPr>
            <xdr:cNvPr id="9222" name="Drop Down 6" hidden="1">
              <a:extLst>
                <a:ext uri="{63B3BB69-23CF-44E3-9099-C40C66FF867C}">
                  <a14:compatExt spid="_x0000_s9222"/>
                </a:ext>
                <a:ext uri="{FF2B5EF4-FFF2-40B4-BE49-F238E27FC236}">
                  <a16:creationId xmlns:a16="http://schemas.microsoft.com/office/drawing/2014/main" id="{00000000-0008-0000-04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8</xdr:col>
      <xdr:colOff>457200</xdr:colOff>
      <xdr:row>19</xdr:row>
      <xdr:rowOff>83820</xdr:rowOff>
    </xdr:from>
    <xdr:to>
      <xdr:col>14</xdr:col>
      <xdr:colOff>457200</xdr:colOff>
      <xdr:row>28</xdr:row>
      <xdr:rowOff>95250</xdr:rowOff>
    </xdr:to>
    <xdr:graphicFrame macro="">
      <xdr:nvGraphicFramePr>
        <xdr:cNvPr id="28" name="Chart 27">
          <a:extLst>
            <a:ext uri="{FF2B5EF4-FFF2-40B4-BE49-F238E27FC236}">
              <a16:creationId xmlns:a16="http://schemas.microsoft.com/office/drawing/2014/main" id="{00000000-0008-0000-04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426720</xdr:colOff>
      <xdr:row>9</xdr:row>
      <xdr:rowOff>7620</xdr:rowOff>
    </xdr:from>
    <xdr:to>
      <xdr:col>3</xdr:col>
      <xdr:colOff>325920</xdr:colOff>
      <xdr:row>13</xdr:row>
      <xdr:rowOff>45720</xdr:rowOff>
    </xdr:to>
    <xdr:grpSp>
      <xdr:nvGrpSpPr>
        <xdr:cNvPr id="9229" name="Group 9228">
          <a:extLst>
            <a:ext uri="{FF2B5EF4-FFF2-40B4-BE49-F238E27FC236}">
              <a16:creationId xmlns:a16="http://schemas.microsoft.com/office/drawing/2014/main" id="{00000000-0008-0000-0400-00000D240000}"/>
            </a:ext>
          </a:extLst>
        </xdr:cNvPr>
        <xdr:cNvGrpSpPr/>
      </xdr:nvGrpSpPr>
      <xdr:grpSpPr>
        <a:xfrm>
          <a:off x="426720" y="1028700"/>
          <a:ext cx="1728000" cy="769620"/>
          <a:chOff x="426720" y="1021080"/>
          <a:chExt cx="1668780" cy="769620"/>
        </a:xfrm>
      </xdr:grpSpPr>
      <xdr:sp macro="" textlink="">
        <xdr:nvSpPr>
          <xdr:cNvPr id="29" name="Rectangle: Rounded Corners 28">
            <a:extLst>
              <a:ext uri="{FF2B5EF4-FFF2-40B4-BE49-F238E27FC236}">
                <a16:creationId xmlns:a16="http://schemas.microsoft.com/office/drawing/2014/main" id="{00000000-0008-0000-0400-00001D000000}"/>
              </a:ext>
            </a:extLst>
          </xdr:cNvPr>
          <xdr:cNvSpPr/>
        </xdr:nvSpPr>
        <xdr:spPr>
          <a:xfrm>
            <a:off x="426720" y="1021080"/>
            <a:ext cx="1668780" cy="769620"/>
          </a:xfrm>
          <a:prstGeom prst="roundRect">
            <a:avLst/>
          </a:prstGeom>
          <a:gradFill flip="none" rotWithShape="1">
            <a:gsLst>
              <a:gs pos="0">
                <a:srgbClr val="00B0F0">
                  <a:alpha val="70000"/>
                </a:srgb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Oval 32">
            <a:extLst>
              <a:ext uri="{FF2B5EF4-FFF2-40B4-BE49-F238E27FC236}">
                <a16:creationId xmlns:a16="http://schemas.microsoft.com/office/drawing/2014/main" id="{00000000-0008-0000-0400-000021000000}"/>
              </a:ext>
            </a:extLst>
          </xdr:cNvPr>
          <xdr:cNvSpPr/>
        </xdr:nvSpPr>
        <xdr:spPr>
          <a:xfrm>
            <a:off x="426720" y="1171890"/>
            <a:ext cx="468000" cy="468000"/>
          </a:xfrm>
          <a:prstGeom prst="ellipse">
            <a:avLst/>
          </a:prstGeom>
          <a:solidFill>
            <a:srgbClr val="1F8CB3">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37" name="Picture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2">
            <a:lum bright="70000" contrast="-70000"/>
          </a:blip>
          <a:stretch>
            <a:fillRect/>
          </a:stretch>
        </xdr:blipFill>
        <xdr:spPr>
          <a:xfrm>
            <a:off x="498720" y="1243890"/>
            <a:ext cx="324000" cy="324000"/>
          </a:xfrm>
          <a:prstGeom prst="rect">
            <a:avLst/>
          </a:prstGeom>
        </xdr:spPr>
      </xdr:pic>
      <xdr:sp macro="" textlink="">
        <xdr:nvSpPr>
          <xdr:cNvPr id="44" name="TextBox 43">
            <a:extLst>
              <a:ext uri="{FF2B5EF4-FFF2-40B4-BE49-F238E27FC236}">
                <a16:creationId xmlns:a16="http://schemas.microsoft.com/office/drawing/2014/main" id="{00000000-0008-0000-0400-00002C000000}"/>
              </a:ext>
            </a:extLst>
          </xdr:cNvPr>
          <xdr:cNvSpPr txBox="1"/>
        </xdr:nvSpPr>
        <xdr:spPr>
          <a:xfrm>
            <a:off x="853440" y="1430700"/>
            <a:ext cx="113538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rPr>
              <a:t>COGS</a:t>
            </a:r>
          </a:p>
        </xdr:txBody>
      </xdr:sp>
      <xdr:sp macro="" textlink="'Analysis 03'!R9">
        <xdr:nvSpPr>
          <xdr:cNvPr id="49" name="TextBox 48">
            <a:extLst>
              <a:ext uri="{FF2B5EF4-FFF2-40B4-BE49-F238E27FC236}">
                <a16:creationId xmlns:a16="http://schemas.microsoft.com/office/drawing/2014/main" id="{00000000-0008-0000-0400-000031000000}"/>
              </a:ext>
            </a:extLst>
          </xdr:cNvPr>
          <xdr:cNvSpPr txBox="1"/>
        </xdr:nvSpPr>
        <xdr:spPr>
          <a:xfrm>
            <a:off x="822960" y="1141140"/>
            <a:ext cx="118110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C26427-6E1A-4468-8A7F-52D2C40A4D15}" type="TxLink">
              <a:rPr lang="en-US" sz="2000" b="0" i="0" u="none" strike="noStrike">
                <a:solidFill>
                  <a:schemeClr val="bg1"/>
                </a:solidFill>
                <a:latin typeface="Aptos Narrow"/>
              </a:rPr>
              <a:pPr algn="ctr"/>
              <a:t>$253.4K</a:t>
            </a:fld>
            <a:endParaRPr lang="en-IN" sz="2800">
              <a:solidFill>
                <a:schemeClr val="bg1"/>
              </a:solidFill>
            </a:endParaRPr>
          </a:p>
        </xdr:txBody>
      </xdr:sp>
    </xdr:grpSp>
    <xdr:clientData/>
  </xdr:twoCellAnchor>
  <xdr:twoCellAnchor>
    <xdr:from>
      <xdr:col>4</xdr:col>
      <xdr:colOff>200660</xdr:colOff>
      <xdr:row>9</xdr:row>
      <xdr:rowOff>7620</xdr:rowOff>
    </xdr:from>
    <xdr:to>
      <xdr:col>7</xdr:col>
      <xdr:colOff>99860</xdr:colOff>
      <xdr:row>13</xdr:row>
      <xdr:rowOff>68580</xdr:rowOff>
    </xdr:to>
    <xdr:grpSp>
      <xdr:nvGrpSpPr>
        <xdr:cNvPr id="9228" name="Group 9227">
          <a:extLst>
            <a:ext uri="{FF2B5EF4-FFF2-40B4-BE49-F238E27FC236}">
              <a16:creationId xmlns:a16="http://schemas.microsoft.com/office/drawing/2014/main" id="{00000000-0008-0000-0400-00000C240000}"/>
            </a:ext>
          </a:extLst>
        </xdr:cNvPr>
        <xdr:cNvGrpSpPr/>
      </xdr:nvGrpSpPr>
      <xdr:grpSpPr>
        <a:xfrm>
          <a:off x="2639060" y="1028700"/>
          <a:ext cx="1728000" cy="792480"/>
          <a:chOff x="2306320" y="1021080"/>
          <a:chExt cx="1668780" cy="792480"/>
        </a:xfrm>
      </xdr:grpSpPr>
      <xdr:sp macro="" textlink="">
        <xdr:nvSpPr>
          <xdr:cNvPr id="30" name="Rectangle: Rounded Corners 29">
            <a:extLst>
              <a:ext uri="{FF2B5EF4-FFF2-40B4-BE49-F238E27FC236}">
                <a16:creationId xmlns:a16="http://schemas.microsoft.com/office/drawing/2014/main" id="{00000000-0008-0000-0400-00001E000000}"/>
              </a:ext>
            </a:extLst>
          </xdr:cNvPr>
          <xdr:cNvSpPr/>
        </xdr:nvSpPr>
        <xdr:spPr>
          <a:xfrm>
            <a:off x="2306320" y="1021080"/>
            <a:ext cx="1668780" cy="769620"/>
          </a:xfrm>
          <a:prstGeom prst="roundRect">
            <a:avLst/>
          </a:prstGeom>
          <a:gradFill flip="none" rotWithShape="1">
            <a:gsLst>
              <a:gs pos="0">
                <a:schemeClr val="bg1">
                  <a:lumMod val="95000"/>
                </a:scheme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Oval 33">
            <a:extLst>
              <a:ext uri="{FF2B5EF4-FFF2-40B4-BE49-F238E27FC236}">
                <a16:creationId xmlns:a16="http://schemas.microsoft.com/office/drawing/2014/main" id="{00000000-0008-0000-0400-000022000000}"/>
              </a:ext>
            </a:extLst>
          </xdr:cNvPr>
          <xdr:cNvSpPr/>
        </xdr:nvSpPr>
        <xdr:spPr>
          <a:xfrm>
            <a:off x="2306320" y="1171890"/>
            <a:ext cx="468000" cy="468000"/>
          </a:xfrm>
          <a:prstGeom prst="ellipse">
            <a:avLst/>
          </a:prstGeom>
          <a:solidFill>
            <a:schemeClr val="bg1">
              <a:lumMod val="85000"/>
              <a:alpha val="2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378320" y="1243890"/>
            <a:ext cx="324000" cy="324000"/>
          </a:xfrm>
          <a:prstGeom prst="rect">
            <a:avLst/>
          </a:prstGeom>
        </xdr:spPr>
      </xdr:pic>
      <xdr:sp macro="" textlink="">
        <xdr:nvSpPr>
          <xdr:cNvPr id="45" name="TextBox 44">
            <a:extLst>
              <a:ext uri="{FF2B5EF4-FFF2-40B4-BE49-F238E27FC236}">
                <a16:creationId xmlns:a16="http://schemas.microsoft.com/office/drawing/2014/main" id="{00000000-0008-0000-0400-00002D000000}"/>
              </a:ext>
            </a:extLst>
          </xdr:cNvPr>
          <xdr:cNvSpPr txBox="1"/>
        </xdr:nvSpPr>
        <xdr:spPr>
          <a:xfrm>
            <a:off x="2753360" y="1453560"/>
            <a:ext cx="118618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bg1">
                    <a:lumMod val="85000"/>
                  </a:schemeClr>
                </a:solidFill>
                <a:latin typeface="+mn-lt"/>
                <a:ea typeface="+mn-ea"/>
                <a:cs typeface="+mn-cs"/>
              </a:rPr>
              <a:t>Total Revenue</a:t>
            </a:r>
          </a:p>
        </xdr:txBody>
      </xdr:sp>
      <xdr:sp macro="" textlink="'Analysis 03'!S9">
        <xdr:nvSpPr>
          <xdr:cNvPr id="50" name="TextBox 49">
            <a:extLst>
              <a:ext uri="{FF2B5EF4-FFF2-40B4-BE49-F238E27FC236}">
                <a16:creationId xmlns:a16="http://schemas.microsoft.com/office/drawing/2014/main" id="{00000000-0008-0000-0400-000032000000}"/>
              </a:ext>
            </a:extLst>
          </xdr:cNvPr>
          <xdr:cNvSpPr txBox="1"/>
        </xdr:nvSpPr>
        <xdr:spPr>
          <a:xfrm>
            <a:off x="2758440" y="1156380"/>
            <a:ext cx="118110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84B440-2A71-4CFE-8912-C90F8FB92976}" type="TxLink">
              <a:rPr lang="en-US" sz="2000" b="0" i="0" u="none" strike="noStrike">
                <a:solidFill>
                  <a:schemeClr val="bg1"/>
                </a:solidFill>
                <a:latin typeface="Aptos Narrow"/>
              </a:rPr>
              <a:pPr algn="ctr"/>
              <a:t>$443.4K</a:t>
            </a:fld>
            <a:endParaRPr lang="en-IN" sz="2800">
              <a:solidFill>
                <a:schemeClr val="bg1"/>
              </a:solidFill>
            </a:endParaRPr>
          </a:p>
        </xdr:txBody>
      </xdr:sp>
    </xdr:grpSp>
    <xdr:clientData/>
  </xdr:twoCellAnchor>
  <xdr:twoCellAnchor>
    <xdr:from>
      <xdr:col>7</xdr:col>
      <xdr:colOff>584200</xdr:colOff>
      <xdr:row>9</xdr:row>
      <xdr:rowOff>7620</xdr:rowOff>
    </xdr:from>
    <xdr:to>
      <xdr:col>10</xdr:col>
      <xdr:colOff>483400</xdr:colOff>
      <xdr:row>13</xdr:row>
      <xdr:rowOff>60960</xdr:rowOff>
    </xdr:to>
    <xdr:grpSp>
      <xdr:nvGrpSpPr>
        <xdr:cNvPr id="9227" name="Group 9226">
          <a:extLst>
            <a:ext uri="{FF2B5EF4-FFF2-40B4-BE49-F238E27FC236}">
              <a16:creationId xmlns:a16="http://schemas.microsoft.com/office/drawing/2014/main" id="{00000000-0008-0000-0400-00000B240000}"/>
            </a:ext>
          </a:extLst>
        </xdr:cNvPr>
        <xdr:cNvGrpSpPr/>
      </xdr:nvGrpSpPr>
      <xdr:grpSpPr>
        <a:xfrm>
          <a:off x="4851400" y="1028700"/>
          <a:ext cx="1728000" cy="784860"/>
          <a:chOff x="4185920" y="1021080"/>
          <a:chExt cx="1668780" cy="784860"/>
        </a:xfrm>
      </xdr:grpSpPr>
      <xdr:sp macro="" textlink="">
        <xdr:nvSpPr>
          <xdr:cNvPr id="31" name="Rectangle: Rounded Corners 30">
            <a:extLst>
              <a:ext uri="{FF2B5EF4-FFF2-40B4-BE49-F238E27FC236}">
                <a16:creationId xmlns:a16="http://schemas.microsoft.com/office/drawing/2014/main" id="{00000000-0008-0000-0400-00001F000000}"/>
              </a:ext>
            </a:extLst>
          </xdr:cNvPr>
          <xdr:cNvSpPr/>
        </xdr:nvSpPr>
        <xdr:spPr>
          <a:xfrm>
            <a:off x="4185920" y="1021080"/>
            <a:ext cx="1668780" cy="769620"/>
          </a:xfrm>
          <a:prstGeom prst="roundRect">
            <a:avLst/>
          </a:prstGeom>
          <a:gradFill flip="none" rotWithShape="1">
            <a:gsLst>
              <a:gs pos="0">
                <a:schemeClr val="accent2">
                  <a:lumMod val="60000"/>
                  <a:lumOff val="40000"/>
                </a:scheme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Oval 34">
            <a:extLst>
              <a:ext uri="{FF2B5EF4-FFF2-40B4-BE49-F238E27FC236}">
                <a16:creationId xmlns:a16="http://schemas.microsoft.com/office/drawing/2014/main" id="{00000000-0008-0000-0400-000023000000}"/>
              </a:ext>
            </a:extLst>
          </xdr:cNvPr>
          <xdr:cNvSpPr/>
        </xdr:nvSpPr>
        <xdr:spPr>
          <a:xfrm>
            <a:off x="4185920" y="1171890"/>
            <a:ext cx="468000" cy="468000"/>
          </a:xfrm>
          <a:prstGeom prst="ellipse">
            <a:avLst/>
          </a:prstGeom>
          <a:solidFill>
            <a:schemeClr val="accent2">
              <a:lumMod val="40000"/>
              <a:lumOff val="60000"/>
              <a:alpha val="2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41" name="Picture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257920" y="1243890"/>
            <a:ext cx="324000" cy="324000"/>
          </a:xfrm>
          <a:prstGeom prst="rect">
            <a:avLst/>
          </a:prstGeom>
        </xdr:spPr>
      </xdr:pic>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4668520" y="1445940"/>
            <a:ext cx="11303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rPr>
              <a:t>Profit Margin</a:t>
            </a:r>
          </a:p>
        </xdr:txBody>
      </xdr:sp>
      <xdr:sp macro="" textlink="'Analysis 03'!T9">
        <xdr:nvSpPr>
          <xdr:cNvPr id="51" name="TextBox 50">
            <a:extLst>
              <a:ext uri="{FF2B5EF4-FFF2-40B4-BE49-F238E27FC236}">
                <a16:creationId xmlns:a16="http://schemas.microsoft.com/office/drawing/2014/main" id="{00000000-0008-0000-0400-000033000000}"/>
              </a:ext>
            </a:extLst>
          </xdr:cNvPr>
          <xdr:cNvSpPr txBox="1"/>
        </xdr:nvSpPr>
        <xdr:spPr>
          <a:xfrm>
            <a:off x="4686300" y="1156380"/>
            <a:ext cx="112014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DCBF22-8841-4198-BC64-583D0D959370}" type="TxLink">
              <a:rPr lang="en-US" sz="2000" b="0" i="0" u="none" strike="noStrike">
                <a:solidFill>
                  <a:schemeClr val="bg1"/>
                </a:solidFill>
                <a:latin typeface="Aptos Narrow"/>
              </a:rPr>
              <a:pPr algn="ctr"/>
              <a:t>$190.1K</a:t>
            </a:fld>
            <a:endParaRPr lang="en-IN" sz="2800">
              <a:solidFill>
                <a:schemeClr val="bg1"/>
              </a:solidFill>
            </a:endParaRPr>
          </a:p>
        </xdr:txBody>
      </xdr:sp>
    </xdr:grpSp>
    <xdr:clientData/>
  </xdr:twoCellAnchor>
  <xdr:twoCellAnchor>
    <xdr:from>
      <xdr:col>11</xdr:col>
      <xdr:colOff>358140</xdr:colOff>
      <xdr:row>9</xdr:row>
      <xdr:rowOff>7620</xdr:rowOff>
    </xdr:from>
    <xdr:to>
      <xdr:col>14</xdr:col>
      <xdr:colOff>257340</xdr:colOff>
      <xdr:row>13</xdr:row>
      <xdr:rowOff>45720</xdr:rowOff>
    </xdr:to>
    <xdr:grpSp>
      <xdr:nvGrpSpPr>
        <xdr:cNvPr id="9226" name="Group 9225">
          <a:extLst>
            <a:ext uri="{FF2B5EF4-FFF2-40B4-BE49-F238E27FC236}">
              <a16:creationId xmlns:a16="http://schemas.microsoft.com/office/drawing/2014/main" id="{00000000-0008-0000-0400-00000A240000}"/>
            </a:ext>
          </a:extLst>
        </xdr:cNvPr>
        <xdr:cNvGrpSpPr/>
      </xdr:nvGrpSpPr>
      <xdr:grpSpPr>
        <a:xfrm>
          <a:off x="7063740" y="1028700"/>
          <a:ext cx="1728000" cy="769620"/>
          <a:chOff x="6065520" y="1021080"/>
          <a:chExt cx="1668780" cy="769620"/>
        </a:xfrm>
      </xdr:grpSpPr>
      <xdr:sp macro="" textlink="">
        <xdr:nvSpPr>
          <xdr:cNvPr id="32" name="Rectangle: Rounded Corners 31">
            <a:extLst>
              <a:ext uri="{FF2B5EF4-FFF2-40B4-BE49-F238E27FC236}">
                <a16:creationId xmlns:a16="http://schemas.microsoft.com/office/drawing/2014/main" id="{00000000-0008-0000-0400-000020000000}"/>
              </a:ext>
            </a:extLst>
          </xdr:cNvPr>
          <xdr:cNvSpPr/>
        </xdr:nvSpPr>
        <xdr:spPr>
          <a:xfrm>
            <a:off x="6065520" y="1021080"/>
            <a:ext cx="1668780" cy="769620"/>
          </a:xfrm>
          <a:prstGeom prst="roundRect">
            <a:avLst/>
          </a:prstGeom>
          <a:gradFill flip="none" rotWithShape="1">
            <a:gsLst>
              <a:gs pos="0">
                <a:schemeClr val="tx2">
                  <a:lumMod val="25000"/>
                  <a:lumOff val="75000"/>
                </a:scheme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Oval 35">
            <a:extLst>
              <a:ext uri="{FF2B5EF4-FFF2-40B4-BE49-F238E27FC236}">
                <a16:creationId xmlns:a16="http://schemas.microsoft.com/office/drawing/2014/main" id="{00000000-0008-0000-0400-000024000000}"/>
              </a:ext>
            </a:extLst>
          </xdr:cNvPr>
          <xdr:cNvSpPr/>
        </xdr:nvSpPr>
        <xdr:spPr>
          <a:xfrm>
            <a:off x="6065520" y="1171890"/>
            <a:ext cx="468000" cy="468000"/>
          </a:xfrm>
          <a:prstGeom prst="ellipse">
            <a:avLst/>
          </a:prstGeom>
          <a:solidFill>
            <a:schemeClr val="bg1">
              <a:lumMod val="85000"/>
              <a:alpha val="2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39" name="Picture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137520" y="1243890"/>
            <a:ext cx="324000" cy="324000"/>
          </a:xfrm>
          <a:prstGeom prst="rect">
            <a:avLst/>
          </a:prstGeom>
        </xdr:spPr>
      </xdr:pic>
      <xdr:sp macro="" textlink="">
        <xdr:nvSpPr>
          <xdr:cNvPr id="48" name="TextBox 47">
            <a:extLst>
              <a:ext uri="{FF2B5EF4-FFF2-40B4-BE49-F238E27FC236}">
                <a16:creationId xmlns:a16="http://schemas.microsoft.com/office/drawing/2014/main" id="{00000000-0008-0000-0400-000030000000}"/>
              </a:ext>
            </a:extLst>
          </xdr:cNvPr>
          <xdr:cNvSpPr txBox="1"/>
        </xdr:nvSpPr>
        <xdr:spPr>
          <a:xfrm>
            <a:off x="6431280" y="1430700"/>
            <a:ext cx="128016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rPr>
              <a:t>%</a:t>
            </a:r>
            <a:r>
              <a:rPr lang="en-IN" sz="1400" baseline="0">
                <a:solidFill>
                  <a:schemeClr val="bg1">
                    <a:lumMod val="85000"/>
                  </a:schemeClr>
                </a:solidFill>
              </a:rPr>
              <a:t> Profit Margin</a:t>
            </a:r>
            <a:endParaRPr lang="en-IN" sz="1400">
              <a:solidFill>
                <a:schemeClr val="bg1">
                  <a:lumMod val="85000"/>
                </a:schemeClr>
              </a:solidFill>
            </a:endParaRPr>
          </a:p>
        </xdr:txBody>
      </xdr:sp>
      <xdr:sp macro="" textlink="'Analysis 03'!U9">
        <xdr:nvSpPr>
          <xdr:cNvPr id="52" name="TextBox 51">
            <a:extLst>
              <a:ext uri="{FF2B5EF4-FFF2-40B4-BE49-F238E27FC236}">
                <a16:creationId xmlns:a16="http://schemas.microsoft.com/office/drawing/2014/main" id="{00000000-0008-0000-0400-000034000000}"/>
              </a:ext>
            </a:extLst>
          </xdr:cNvPr>
          <xdr:cNvSpPr txBox="1"/>
        </xdr:nvSpPr>
        <xdr:spPr>
          <a:xfrm>
            <a:off x="6501245" y="1141140"/>
            <a:ext cx="1202575"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34F07C-0E7E-4901-B036-000421716AF8}" type="TxLink">
              <a:rPr lang="en-US" sz="2000" b="0" i="0" u="none" strike="noStrike">
                <a:solidFill>
                  <a:schemeClr val="bg1"/>
                </a:solidFill>
                <a:latin typeface="Aptos Narrow"/>
              </a:rPr>
              <a:pPr algn="ctr"/>
              <a:t>42.87%</a:t>
            </a:fld>
            <a:endParaRPr lang="en-IN" sz="2800">
              <a:solidFill>
                <a:schemeClr val="bg1"/>
              </a:solidFill>
            </a:endParaRPr>
          </a:p>
        </xdr:txBody>
      </xdr:sp>
    </xdr:grpSp>
    <xdr:clientData/>
  </xdr:twoCellAnchor>
  <xdr:twoCellAnchor>
    <xdr:from>
      <xdr:col>8</xdr:col>
      <xdr:colOff>451440</xdr:colOff>
      <xdr:row>14</xdr:row>
      <xdr:rowOff>167640</xdr:rowOff>
    </xdr:from>
    <xdr:to>
      <xdr:col>9</xdr:col>
      <xdr:colOff>365760</xdr:colOff>
      <xdr:row>16</xdr:row>
      <xdr:rowOff>53880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5328240" y="2103120"/>
          <a:ext cx="52392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rPr>
            <a:t>Top</a:t>
          </a:r>
        </a:p>
      </xdr:txBody>
    </xdr:sp>
    <xdr:clientData/>
  </xdr:twoCellAnchor>
  <xdr:twoCellAnchor>
    <xdr:from>
      <xdr:col>10</xdr:col>
      <xdr:colOff>276180</xdr:colOff>
      <xdr:row>14</xdr:row>
      <xdr:rowOff>167640</xdr:rowOff>
    </xdr:from>
    <xdr:to>
      <xdr:col>11</xdr:col>
      <xdr:colOff>388620</xdr:colOff>
      <xdr:row>16</xdr:row>
      <xdr:rowOff>53880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372180" y="2103120"/>
          <a:ext cx="7220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rPr>
            <a:t>Bottom</a:t>
          </a:r>
        </a:p>
      </xdr:txBody>
    </xdr:sp>
    <xdr:clientData/>
  </xdr:twoCellAnchor>
  <mc:AlternateContent xmlns:mc="http://schemas.openxmlformats.org/markup-compatibility/2006">
    <mc:Choice xmlns:a14="http://schemas.microsoft.com/office/drawing/2010/main" Requires="a14">
      <xdr:twoCellAnchor editAs="oneCell">
        <xdr:from>
          <xdr:col>9</xdr:col>
          <xdr:colOff>281940</xdr:colOff>
          <xdr:row>15</xdr:row>
          <xdr:rowOff>0</xdr:rowOff>
        </xdr:from>
        <xdr:to>
          <xdr:col>9</xdr:col>
          <xdr:colOff>495300</xdr:colOff>
          <xdr:row>16</xdr:row>
          <xdr:rowOff>30480</xdr:rowOff>
        </xdr:to>
        <xdr:sp macro="" textlink="">
          <xdr:nvSpPr>
            <xdr:cNvPr id="9219" name="Option Button 3" descr="&#10;" hidden="1">
              <a:extLst>
                <a:ext uri="{63B3BB69-23CF-44E3-9099-C40C66FF867C}">
                  <a14:compatExt spid="_x0000_s9219"/>
                </a:ext>
                <a:ext uri="{FF2B5EF4-FFF2-40B4-BE49-F238E27FC236}">
                  <a16:creationId xmlns:a16="http://schemas.microsoft.com/office/drawing/2014/main" id="{00000000-0008-0000-0400-000003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297180</xdr:colOff>
          <xdr:row>15</xdr:row>
          <xdr:rowOff>0</xdr:rowOff>
        </xdr:from>
        <xdr:to>
          <xdr:col>11</xdr:col>
          <xdr:colOff>510540</xdr:colOff>
          <xdr:row>16</xdr:row>
          <xdr:rowOff>30480</xdr:rowOff>
        </xdr:to>
        <xdr:sp macro="" textlink="">
          <xdr:nvSpPr>
            <xdr:cNvPr id="9221" name="Option Button 5" hidden="1">
              <a:extLst>
                <a:ext uri="{63B3BB69-23CF-44E3-9099-C40C66FF867C}">
                  <a14:compatExt spid="_x0000_s9221"/>
                </a:ext>
                <a:ext uri="{FF2B5EF4-FFF2-40B4-BE49-F238E27FC236}">
                  <a16:creationId xmlns:a16="http://schemas.microsoft.com/office/drawing/2014/main" id="{00000000-0008-0000-0400-000005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xdr:col>
      <xdr:colOff>563880</xdr:colOff>
      <xdr:row>16</xdr:row>
      <xdr:rowOff>22860</xdr:rowOff>
    </xdr:from>
    <xdr:to>
      <xdr:col>12</xdr:col>
      <xdr:colOff>266700</xdr:colOff>
      <xdr:row>17</xdr:row>
      <xdr:rowOff>91440</xdr:rowOff>
    </xdr:to>
    <xdr:sp macro="" textlink="'Analysis 03'!M22">
      <xdr:nvSpPr>
        <xdr:cNvPr id="9" name="TextBox 8">
          <a:extLst>
            <a:ext uri="{FF2B5EF4-FFF2-40B4-BE49-F238E27FC236}">
              <a16:creationId xmlns:a16="http://schemas.microsoft.com/office/drawing/2014/main" id="{00000000-0008-0000-0400-000009000000}"/>
            </a:ext>
          </a:extLst>
        </xdr:cNvPr>
        <xdr:cNvSpPr txBox="1"/>
      </xdr:nvSpPr>
      <xdr:spPr>
        <a:xfrm>
          <a:off x="5440680" y="2324100"/>
          <a:ext cx="2141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3A5F4C-4CE9-42A0-BDB0-8DD2F7EF3E96}" type="TxLink">
            <a:rPr lang="en-US" sz="1400" b="0" i="0" u="none" strike="noStrike">
              <a:solidFill>
                <a:schemeClr val="tx1">
                  <a:lumMod val="75000"/>
                  <a:lumOff val="25000"/>
                </a:schemeClr>
              </a:solidFill>
              <a:latin typeface="Aptos Narrow"/>
            </a:rPr>
            <a:pPr algn="ctr"/>
            <a:t>Top-5 Profitable Customer</a:t>
          </a:fld>
          <a:endParaRPr lang="en-IN" sz="1800">
            <a:solidFill>
              <a:schemeClr val="tx1">
                <a:lumMod val="75000"/>
                <a:lumOff val="25000"/>
              </a:schemeClr>
            </a:solidFill>
          </a:endParaRPr>
        </a:p>
      </xdr:txBody>
    </xdr:sp>
    <xdr:clientData/>
  </xdr:twoCellAnchor>
  <xdr:twoCellAnchor>
    <xdr:from>
      <xdr:col>8</xdr:col>
      <xdr:colOff>451440</xdr:colOff>
      <xdr:row>16</xdr:row>
      <xdr:rowOff>80010</xdr:rowOff>
    </xdr:from>
    <xdr:to>
      <xdr:col>8</xdr:col>
      <xdr:colOff>593467</xdr:colOff>
      <xdr:row>17</xdr:row>
      <xdr:rowOff>34290</xdr:rowOff>
    </xdr:to>
    <xdr:sp macro="" textlink="">
      <xdr:nvSpPr>
        <xdr:cNvPr id="11" name="Oval 10">
          <a:extLst>
            <a:ext uri="{FF2B5EF4-FFF2-40B4-BE49-F238E27FC236}">
              <a16:creationId xmlns:a16="http://schemas.microsoft.com/office/drawing/2014/main" id="{00000000-0008-0000-0400-00000B000000}"/>
            </a:ext>
          </a:extLst>
        </xdr:cNvPr>
        <xdr:cNvSpPr/>
      </xdr:nvSpPr>
      <xdr:spPr>
        <a:xfrm>
          <a:off x="5328240" y="238125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8</xdr:col>
      <xdr:colOff>449580</xdr:colOff>
      <xdr:row>17</xdr:row>
      <xdr:rowOff>0</xdr:rowOff>
    </xdr:from>
    <xdr:to>
      <xdr:col>10</xdr:col>
      <xdr:colOff>297180</xdr:colOff>
      <xdr:row>19</xdr:row>
      <xdr:rowOff>144780</xdr:rowOff>
    </xdr:to>
    <xdr:sp macro="" textlink="'Analysis 03'!M23">
      <xdr:nvSpPr>
        <xdr:cNvPr id="12" name="TextBox 11">
          <a:extLst>
            <a:ext uri="{FF2B5EF4-FFF2-40B4-BE49-F238E27FC236}">
              <a16:creationId xmlns:a16="http://schemas.microsoft.com/office/drawing/2014/main" id="{00000000-0008-0000-0400-00000C000000}"/>
            </a:ext>
          </a:extLst>
        </xdr:cNvPr>
        <xdr:cNvSpPr txBox="1"/>
      </xdr:nvSpPr>
      <xdr:spPr>
        <a:xfrm>
          <a:off x="5326380" y="2484120"/>
          <a:ext cx="106680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F8B059-5E20-4FD0-9442-6E89C0A6F49F}" type="TxLink">
            <a:rPr lang="en-US" sz="1200" b="0" i="0" u="none" strike="noStrike">
              <a:solidFill>
                <a:schemeClr val="tx1">
                  <a:lumMod val="75000"/>
                  <a:lumOff val="25000"/>
                </a:schemeClr>
              </a:solidFill>
              <a:latin typeface="Aptos Narrow"/>
            </a:rPr>
            <a:pPr algn="ctr"/>
            <a:t>Customer overtime</a:t>
          </a:fld>
          <a:endParaRPr lang="en-IN" sz="2000">
            <a:solidFill>
              <a:schemeClr val="tx1">
                <a:lumMod val="75000"/>
                <a:lumOff val="25000"/>
              </a:schemeClr>
            </a:solidFill>
          </a:endParaRPr>
        </a:p>
      </xdr:txBody>
    </xdr:sp>
    <xdr:clientData/>
  </xdr:twoCellAnchor>
  <xdr:twoCellAnchor>
    <xdr:from>
      <xdr:col>10</xdr:col>
      <xdr:colOff>152400</xdr:colOff>
      <xdr:row>17</xdr:row>
      <xdr:rowOff>53340</xdr:rowOff>
    </xdr:from>
    <xdr:to>
      <xdr:col>11</xdr:col>
      <xdr:colOff>312420</xdr:colOff>
      <xdr:row>19</xdr:row>
      <xdr:rowOff>106680</xdr:rowOff>
    </xdr:to>
    <xdr:sp macro="" textlink="'Analysis 03'!M24">
      <xdr:nvSpPr>
        <xdr:cNvPr id="13" name="TextBox 12">
          <a:extLst>
            <a:ext uri="{FF2B5EF4-FFF2-40B4-BE49-F238E27FC236}">
              <a16:creationId xmlns:a16="http://schemas.microsoft.com/office/drawing/2014/main" id="{00000000-0008-0000-0400-00000D000000}"/>
            </a:ext>
          </a:extLst>
        </xdr:cNvPr>
        <xdr:cNvSpPr txBox="1"/>
      </xdr:nvSpPr>
      <xdr:spPr>
        <a:xfrm>
          <a:off x="6248400" y="2537460"/>
          <a:ext cx="7696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9340DA-46A9-40F3-A83C-D74426CCB260}" type="TxLink">
            <a:rPr lang="en-US" sz="2800" b="0" i="0" u="none" strike="noStrike">
              <a:solidFill>
                <a:srgbClr val="1F95B3"/>
              </a:solidFill>
              <a:latin typeface="Aptos Narrow"/>
            </a:rPr>
            <a:pPr algn="l"/>
            <a:t>550</a:t>
          </a:fld>
          <a:endParaRPr lang="en-IN" sz="4800">
            <a:solidFill>
              <a:srgbClr val="1F95B3"/>
            </a:solidFill>
          </a:endParaRPr>
        </a:p>
      </xdr:txBody>
    </xdr:sp>
    <xdr:clientData/>
  </xdr:twoCellAnchor>
  <xdr:twoCellAnchor>
    <xdr:from>
      <xdr:col>8</xdr:col>
      <xdr:colOff>494430</xdr:colOff>
      <xdr:row>17</xdr:row>
      <xdr:rowOff>99060</xdr:rowOff>
    </xdr:from>
    <xdr:to>
      <xdr:col>8</xdr:col>
      <xdr:colOff>566430</xdr:colOff>
      <xdr:row>19</xdr:row>
      <xdr:rowOff>57300</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5371230" y="2583180"/>
          <a:ext cx="72000" cy="324000"/>
        </a:xfrm>
        <a:prstGeom prst="rect">
          <a:avLst/>
        </a:prstGeom>
        <a:solidFill>
          <a:srgbClr val="1F8CB3">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303000</xdr:colOff>
      <xdr:row>14</xdr:row>
      <xdr:rowOff>106680</xdr:rowOff>
    </xdr:from>
    <xdr:to>
      <xdr:col>1</xdr:col>
      <xdr:colOff>89640</xdr:colOff>
      <xdr:row>28</xdr:row>
      <xdr:rowOff>137160</xdr:rowOff>
    </xdr:to>
    <xdr:sp macro="" textlink="">
      <xdr:nvSpPr>
        <xdr:cNvPr id="15" name="Rectangle: Diagonal Corners Rounded 14">
          <a:extLst>
            <a:ext uri="{FF2B5EF4-FFF2-40B4-BE49-F238E27FC236}">
              <a16:creationId xmlns:a16="http://schemas.microsoft.com/office/drawing/2014/main" id="{00000000-0008-0000-0400-00000F000000}"/>
            </a:ext>
          </a:extLst>
        </xdr:cNvPr>
        <xdr:cNvSpPr/>
      </xdr:nvSpPr>
      <xdr:spPr>
        <a:xfrm>
          <a:off x="303000" y="2042160"/>
          <a:ext cx="396240" cy="2590800"/>
        </a:xfrm>
        <a:prstGeom prst="round2DiagRect">
          <a:avLst/>
        </a:prstGeom>
        <a:gradFill flip="none" rotWithShape="1">
          <a:gsLst>
            <a:gs pos="0">
              <a:schemeClr val="bg1"/>
            </a:gs>
            <a:gs pos="23000">
              <a:srgbClr val="1F8CB3"/>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200"/>
            <a:t>Customer Analysis</a:t>
          </a:r>
        </a:p>
      </xdr:txBody>
    </xdr:sp>
    <xdr:clientData/>
  </xdr:twoCellAnchor>
  <xdr:twoCellAnchor>
    <xdr:from>
      <xdr:col>0</xdr:col>
      <xdr:colOff>295380</xdr:colOff>
      <xdr:row>29</xdr:row>
      <xdr:rowOff>76200</xdr:rowOff>
    </xdr:from>
    <xdr:to>
      <xdr:col>1</xdr:col>
      <xdr:colOff>82020</xdr:colOff>
      <xdr:row>42</xdr:row>
      <xdr:rowOff>45719</xdr:rowOff>
    </xdr:to>
    <xdr:sp macro="" textlink="">
      <xdr:nvSpPr>
        <xdr:cNvPr id="16" name="Rectangle: Diagonal Corners Rounded 15">
          <a:extLst>
            <a:ext uri="{FF2B5EF4-FFF2-40B4-BE49-F238E27FC236}">
              <a16:creationId xmlns:a16="http://schemas.microsoft.com/office/drawing/2014/main" id="{00000000-0008-0000-0400-000010000000}"/>
            </a:ext>
          </a:extLst>
        </xdr:cNvPr>
        <xdr:cNvSpPr/>
      </xdr:nvSpPr>
      <xdr:spPr>
        <a:xfrm>
          <a:off x="295380" y="4754880"/>
          <a:ext cx="396240" cy="2346959"/>
        </a:xfrm>
        <a:prstGeom prst="round2DiagRect">
          <a:avLst/>
        </a:prstGeom>
        <a:gradFill flip="none" rotWithShape="1">
          <a:gsLst>
            <a:gs pos="0">
              <a:schemeClr val="bg1"/>
            </a:gs>
            <a:gs pos="23000">
              <a:srgbClr val="1F8CB3"/>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200"/>
            <a:t>Time</a:t>
          </a:r>
          <a:r>
            <a:rPr lang="en-IN" sz="2200" baseline="0"/>
            <a:t> Frame</a:t>
          </a:r>
          <a:endParaRPr lang="en-IN" sz="2200"/>
        </a:p>
      </xdr:txBody>
    </xdr:sp>
    <xdr:clientData/>
  </xdr:twoCellAnchor>
  <xdr:twoCellAnchor>
    <xdr:from>
      <xdr:col>4</xdr:col>
      <xdr:colOff>472440</xdr:colOff>
      <xdr:row>19</xdr:row>
      <xdr:rowOff>167640</xdr:rowOff>
    </xdr:from>
    <xdr:to>
      <xdr:col>8</xdr:col>
      <xdr:colOff>419100</xdr:colOff>
      <xdr:row>28</xdr:row>
      <xdr:rowOff>167640</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45720</xdr:colOff>
      <xdr:row>16</xdr:row>
      <xdr:rowOff>175260</xdr:rowOff>
    </xdr:from>
    <xdr:to>
      <xdr:col>7</xdr:col>
      <xdr:colOff>137160</xdr:colOff>
      <xdr:row>19</xdr:row>
      <xdr:rowOff>121920</xdr:rowOff>
    </xdr:to>
    <xdr:sp macro="" textlink="'Analysis 03'!M23">
      <xdr:nvSpPr>
        <xdr:cNvPr id="18" name="TextBox 17">
          <a:extLst>
            <a:ext uri="{FF2B5EF4-FFF2-40B4-BE49-F238E27FC236}">
              <a16:creationId xmlns:a16="http://schemas.microsoft.com/office/drawing/2014/main" id="{00000000-0008-0000-0400-000012000000}"/>
            </a:ext>
          </a:extLst>
        </xdr:cNvPr>
        <xdr:cNvSpPr txBox="1"/>
      </xdr:nvSpPr>
      <xdr:spPr>
        <a:xfrm>
          <a:off x="3093720" y="2476500"/>
          <a:ext cx="13106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300">
              <a:solidFill>
                <a:schemeClr val="tx1">
                  <a:lumMod val="75000"/>
                  <a:lumOff val="25000"/>
                </a:schemeClr>
              </a:solidFill>
            </a:rPr>
            <a:t>Average</a:t>
          </a:r>
          <a:r>
            <a:rPr lang="en-IN" sz="1300" baseline="0">
              <a:solidFill>
                <a:schemeClr val="tx1">
                  <a:lumMod val="75000"/>
                  <a:lumOff val="25000"/>
                </a:schemeClr>
              </a:solidFill>
            </a:rPr>
            <a:t> Customer Age</a:t>
          </a:r>
          <a:endParaRPr lang="en-IN" sz="1300">
            <a:solidFill>
              <a:schemeClr val="tx1">
                <a:lumMod val="75000"/>
                <a:lumOff val="25000"/>
              </a:schemeClr>
            </a:solidFill>
          </a:endParaRPr>
        </a:p>
      </xdr:txBody>
    </xdr:sp>
    <xdr:clientData/>
  </xdr:twoCellAnchor>
  <xdr:twoCellAnchor>
    <xdr:from>
      <xdr:col>4</xdr:col>
      <xdr:colOff>608730</xdr:colOff>
      <xdr:row>17</xdr:row>
      <xdr:rowOff>83820</xdr:rowOff>
    </xdr:from>
    <xdr:to>
      <xdr:col>5</xdr:col>
      <xdr:colOff>71130</xdr:colOff>
      <xdr:row>19</xdr:row>
      <xdr:rowOff>42060</xdr:rowOff>
    </xdr:to>
    <xdr:sp macro="" textlink="">
      <xdr:nvSpPr>
        <xdr:cNvPr id="19" name="Rectangle 18">
          <a:extLst>
            <a:ext uri="{FF2B5EF4-FFF2-40B4-BE49-F238E27FC236}">
              <a16:creationId xmlns:a16="http://schemas.microsoft.com/office/drawing/2014/main" id="{00000000-0008-0000-0400-000013000000}"/>
            </a:ext>
          </a:extLst>
        </xdr:cNvPr>
        <xdr:cNvSpPr/>
      </xdr:nvSpPr>
      <xdr:spPr>
        <a:xfrm>
          <a:off x="3047130" y="2567940"/>
          <a:ext cx="72000" cy="324000"/>
        </a:xfrm>
        <a:prstGeom prst="rect">
          <a:avLst/>
        </a:prstGeom>
        <a:solidFill>
          <a:srgbClr val="1F8CB3">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7620</xdr:colOff>
      <xdr:row>15</xdr:row>
      <xdr:rowOff>30480</xdr:rowOff>
    </xdr:from>
    <xdr:to>
      <xdr:col>8</xdr:col>
      <xdr:colOff>320040</xdr:colOff>
      <xdr:row>16</xdr:row>
      <xdr:rowOff>99060</xdr:rowOff>
    </xdr:to>
    <xdr:sp macro="" textlink="'Analysis 03'!M22">
      <xdr:nvSpPr>
        <xdr:cNvPr id="20" name="TextBox 19">
          <a:extLst>
            <a:ext uri="{FF2B5EF4-FFF2-40B4-BE49-F238E27FC236}">
              <a16:creationId xmlns:a16="http://schemas.microsoft.com/office/drawing/2014/main" id="{00000000-0008-0000-0400-000014000000}"/>
            </a:ext>
          </a:extLst>
        </xdr:cNvPr>
        <xdr:cNvSpPr txBox="1"/>
      </xdr:nvSpPr>
      <xdr:spPr>
        <a:xfrm>
          <a:off x="3055620" y="2148840"/>
          <a:ext cx="2141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 by Customer Age</a:t>
          </a:r>
          <a:endParaRPr lang="en-IN" sz="1800">
            <a:solidFill>
              <a:schemeClr val="tx1">
                <a:lumMod val="75000"/>
                <a:lumOff val="25000"/>
              </a:schemeClr>
            </a:solidFill>
          </a:endParaRPr>
        </a:p>
      </xdr:txBody>
    </xdr:sp>
    <xdr:clientData/>
  </xdr:twoCellAnchor>
  <xdr:twoCellAnchor>
    <xdr:from>
      <xdr:col>5</xdr:col>
      <xdr:colOff>1860</xdr:colOff>
      <xdr:row>15</xdr:row>
      <xdr:rowOff>87630</xdr:rowOff>
    </xdr:from>
    <xdr:to>
      <xdr:col>5</xdr:col>
      <xdr:colOff>143887</xdr:colOff>
      <xdr:row>16</xdr:row>
      <xdr:rowOff>41910</xdr:rowOff>
    </xdr:to>
    <xdr:sp macro="" textlink="">
      <xdr:nvSpPr>
        <xdr:cNvPr id="21" name="Oval 20">
          <a:extLst>
            <a:ext uri="{FF2B5EF4-FFF2-40B4-BE49-F238E27FC236}">
              <a16:creationId xmlns:a16="http://schemas.microsoft.com/office/drawing/2014/main" id="{00000000-0008-0000-0400-000015000000}"/>
            </a:ext>
          </a:extLst>
        </xdr:cNvPr>
        <xdr:cNvSpPr/>
      </xdr:nvSpPr>
      <xdr:spPr>
        <a:xfrm>
          <a:off x="3049860" y="220599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mc:AlternateContent xmlns:mc="http://schemas.openxmlformats.org/markup-compatibility/2006">
    <mc:Choice xmlns:a14="http://schemas.microsoft.com/office/drawing/2010/main" Requires="a14">
      <xdr:twoCellAnchor editAs="oneCell">
        <xdr:from>
          <xdr:col>1</xdr:col>
          <xdr:colOff>321508</xdr:colOff>
          <xdr:row>16</xdr:row>
          <xdr:rowOff>83819</xdr:rowOff>
        </xdr:from>
        <xdr:to>
          <xdr:col>4</xdr:col>
          <xdr:colOff>280892</xdr:colOff>
          <xdr:row>24</xdr:row>
          <xdr:rowOff>137160</xdr:rowOff>
        </xdr:to>
        <xdr:pic>
          <xdr:nvPicPr>
            <xdr:cNvPr id="38" name="Picture 37">
              <a:extLst>
                <a:ext uri="{FF2B5EF4-FFF2-40B4-BE49-F238E27FC236}">
                  <a16:creationId xmlns:a16="http://schemas.microsoft.com/office/drawing/2014/main" id="{00000000-0008-0000-0400-000026000000}"/>
                </a:ext>
              </a:extLst>
            </xdr:cNvPr>
            <xdr:cNvPicPr>
              <a:picLocks noChangeAspect="1" noChangeArrowheads="1"/>
              <a:extLst>
                <a:ext uri="{84589F7E-364E-4C9E-8A38-B11213B215E9}">
                  <a14:cameraTool cellRange="'Gender Chart'!$C$10:$L$19" spid="_x0000_s9294"/>
                </a:ext>
              </a:extLst>
            </xdr:cNvPicPr>
          </xdr:nvPicPr>
          <xdr:blipFill>
            <a:blip xmlns:r="http://schemas.openxmlformats.org/officeDocument/2006/relationships" r:embed="rId7"/>
            <a:srcRect/>
            <a:stretch>
              <a:fillRect/>
            </a:stretch>
          </xdr:blipFill>
          <xdr:spPr bwMode="auto">
            <a:xfrm>
              <a:off x="931108" y="2385059"/>
              <a:ext cx="1788184" cy="151638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167640</xdr:colOff>
      <xdr:row>14</xdr:row>
      <xdr:rowOff>160020</xdr:rowOff>
    </xdr:from>
    <xdr:to>
      <xdr:col>4</xdr:col>
      <xdr:colOff>45720</xdr:colOff>
      <xdr:row>16</xdr:row>
      <xdr:rowOff>45720</xdr:rowOff>
    </xdr:to>
    <xdr:sp macro="" textlink="'Analysis 03'!M22">
      <xdr:nvSpPr>
        <xdr:cNvPr id="40" name="TextBox 39">
          <a:extLst>
            <a:ext uri="{FF2B5EF4-FFF2-40B4-BE49-F238E27FC236}">
              <a16:creationId xmlns:a16="http://schemas.microsoft.com/office/drawing/2014/main" id="{00000000-0008-0000-0400-000028000000}"/>
            </a:ext>
          </a:extLst>
        </xdr:cNvPr>
        <xdr:cNvSpPr txBox="1"/>
      </xdr:nvSpPr>
      <xdr:spPr>
        <a:xfrm>
          <a:off x="777240" y="2095500"/>
          <a:ext cx="1706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 by Gender</a:t>
          </a:r>
          <a:endParaRPr lang="en-IN" sz="1800">
            <a:solidFill>
              <a:schemeClr val="tx1">
                <a:lumMod val="75000"/>
                <a:lumOff val="25000"/>
              </a:schemeClr>
            </a:solidFill>
          </a:endParaRPr>
        </a:p>
      </xdr:txBody>
    </xdr:sp>
    <xdr:clientData/>
  </xdr:twoCellAnchor>
  <xdr:twoCellAnchor>
    <xdr:from>
      <xdr:col>1</xdr:col>
      <xdr:colOff>230460</xdr:colOff>
      <xdr:row>15</xdr:row>
      <xdr:rowOff>30480</xdr:rowOff>
    </xdr:from>
    <xdr:to>
      <xdr:col>1</xdr:col>
      <xdr:colOff>364905</xdr:colOff>
      <xdr:row>15</xdr:row>
      <xdr:rowOff>167640</xdr:rowOff>
    </xdr:to>
    <xdr:sp macro="" textlink="">
      <xdr:nvSpPr>
        <xdr:cNvPr id="42" name="Oval 41">
          <a:extLst>
            <a:ext uri="{FF2B5EF4-FFF2-40B4-BE49-F238E27FC236}">
              <a16:creationId xmlns:a16="http://schemas.microsoft.com/office/drawing/2014/main" id="{00000000-0008-0000-0400-00002A000000}"/>
            </a:ext>
          </a:extLst>
        </xdr:cNvPr>
        <xdr:cNvSpPr/>
      </xdr:nvSpPr>
      <xdr:spPr>
        <a:xfrm>
          <a:off x="840060" y="2148840"/>
          <a:ext cx="134445"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xdr:col>
      <xdr:colOff>354540</xdr:colOff>
      <xdr:row>25</xdr:row>
      <xdr:rowOff>137160</xdr:rowOff>
    </xdr:from>
    <xdr:to>
      <xdr:col>1</xdr:col>
      <xdr:colOff>462540</xdr:colOff>
      <xdr:row>26</xdr:row>
      <xdr:rowOff>62280</xdr:rowOff>
    </xdr:to>
    <xdr:sp macro="" textlink="">
      <xdr:nvSpPr>
        <xdr:cNvPr id="47" name="Rectangle 46">
          <a:extLst>
            <a:ext uri="{FF2B5EF4-FFF2-40B4-BE49-F238E27FC236}">
              <a16:creationId xmlns:a16="http://schemas.microsoft.com/office/drawing/2014/main" id="{00000000-0008-0000-0400-00002F000000}"/>
            </a:ext>
          </a:extLst>
        </xdr:cNvPr>
        <xdr:cNvSpPr/>
      </xdr:nvSpPr>
      <xdr:spPr>
        <a:xfrm>
          <a:off x="964140" y="4084320"/>
          <a:ext cx="108000" cy="10800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354540</xdr:colOff>
      <xdr:row>27</xdr:row>
      <xdr:rowOff>30480</xdr:rowOff>
    </xdr:from>
    <xdr:to>
      <xdr:col>1</xdr:col>
      <xdr:colOff>462540</xdr:colOff>
      <xdr:row>27</xdr:row>
      <xdr:rowOff>138480</xdr:rowOff>
    </xdr:to>
    <xdr:sp macro="" textlink="">
      <xdr:nvSpPr>
        <xdr:cNvPr id="55" name="Oval 54">
          <a:extLst>
            <a:ext uri="{FF2B5EF4-FFF2-40B4-BE49-F238E27FC236}">
              <a16:creationId xmlns:a16="http://schemas.microsoft.com/office/drawing/2014/main" id="{00000000-0008-0000-0400-000037000000}"/>
            </a:ext>
          </a:extLst>
        </xdr:cNvPr>
        <xdr:cNvSpPr/>
      </xdr:nvSpPr>
      <xdr:spPr>
        <a:xfrm>
          <a:off x="964140" y="4343400"/>
          <a:ext cx="108000" cy="108000"/>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xdr:col>
      <xdr:colOff>441960</xdr:colOff>
      <xdr:row>25</xdr:row>
      <xdr:rowOff>65430</xdr:rowOff>
    </xdr:from>
    <xdr:to>
      <xdr:col>3</xdr:col>
      <xdr:colOff>7620</xdr:colOff>
      <xdr:row>26</xdr:row>
      <xdr:rowOff>121920</xdr:rowOff>
    </xdr:to>
    <xdr:sp macro="" textlink="'Analysis 03'!M22">
      <xdr:nvSpPr>
        <xdr:cNvPr id="56" name="TextBox 55">
          <a:extLst>
            <a:ext uri="{FF2B5EF4-FFF2-40B4-BE49-F238E27FC236}">
              <a16:creationId xmlns:a16="http://schemas.microsoft.com/office/drawing/2014/main" id="{00000000-0008-0000-0400-000038000000}"/>
            </a:ext>
          </a:extLst>
        </xdr:cNvPr>
        <xdr:cNvSpPr txBox="1"/>
      </xdr:nvSpPr>
      <xdr:spPr>
        <a:xfrm>
          <a:off x="1051560" y="4012590"/>
          <a:ext cx="784860" cy="239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Female</a:t>
          </a:r>
          <a:endParaRPr lang="en-IN" sz="1800">
            <a:solidFill>
              <a:schemeClr val="tx1">
                <a:lumMod val="75000"/>
                <a:lumOff val="25000"/>
              </a:schemeClr>
            </a:solidFill>
          </a:endParaRPr>
        </a:p>
      </xdr:txBody>
    </xdr:sp>
    <xdr:clientData/>
  </xdr:twoCellAnchor>
  <xdr:twoCellAnchor>
    <xdr:from>
      <xdr:col>1</xdr:col>
      <xdr:colOff>441960</xdr:colOff>
      <xdr:row>26</xdr:row>
      <xdr:rowOff>149250</xdr:rowOff>
    </xdr:from>
    <xdr:to>
      <xdr:col>2</xdr:col>
      <xdr:colOff>411480</xdr:colOff>
      <xdr:row>28</xdr:row>
      <xdr:rowOff>7620</xdr:rowOff>
    </xdr:to>
    <xdr:sp macro="" textlink="'Analysis 03'!M22">
      <xdr:nvSpPr>
        <xdr:cNvPr id="10" name="TextBox 9">
          <a:extLst>
            <a:ext uri="{FF2B5EF4-FFF2-40B4-BE49-F238E27FC236}">
              <a16:creationId xmlns:a16="http://schemas.microsoft.com/office/drawing/2014/main" id="{00000000-0008-0000-0400-00000A000000}"/>
            </a:ext>
          </a:extLst>
        </xdr:cNvPr>
        <xdr:cNvSpPr txBox="1"/>
      </xdr:nvSpPr>
      <xdr:spPr>
        <a:xfrm>
          <a:off x="1051560" y="4279290"/>
          <a:ext cx="579120" cy="224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Male</a:t>
          </a:r>
          <a:endParaRPr lang="en-IN" sz="1800">
            <a:solidFill>
              <a:schemeClr val="tx1">
                <a:lumMod val="75000"/>
                <a:lumOff val="25000"/>
              </a:schemeClr>
            </a:solidFill>
          </a:endParaRPr>
        </a:p>
      </xdr:txBody>
    </xdr:sp>
    <xdr:clientData/>
  </xdr:twoCellAnchor>
  <xdr:twoCellAnchor>
    <xdr:from>
      <xdr:col>2</xdr:col>
      <xdr:colOff>525780</xdr:colOff>
      <xdr:row>25</xdr:row>
      <xdr:rowOff>73050</xdr:rowOff>
    </xdr:from>
    <xdr:to>
      <xdr:col>4</xdr:col>
      <xdr:colOff>91440</xdr:colOff>
      <xdr:row>26</xdr:row>
      <xdr:rowOff>129540</xdr:rowOff>
    </xdr:to>
    <xdr:sp macro="" textlink="'Analysis 03'!AC15">
      <xdr:nvSpPr>
        <xdr:cNvPr id="22" name="TextBox 21">
          <a:extLst>
            <a:ext uri="{FF2B5EF4-FFF2-40B4-BE49-F238E27FC236}">
              <a16:creationId xmlns:a16="http://schemas.microsoft.com/office/drawing/2014/main" id="{00000000-0008-0000-0400-000016000000}"/>
            </a:ext>
          </a:extLst>
        </xdr:cNvPr>
        <xdr:cNvSpPr txBox="1"/>
      </xdr:nvSpPr>
      <xdr:spPr>
        <a:xfrm>
          <a:off x="1744980" y="4020210"/>
          <a:ext cx="784860" cy="239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A78B3A-BECD-4E3E-9C35-C95DC21507EA}" type="TxLink">
            <a:rPr lang="en-US" sz="1300" b="1" i="0" u="none" strike="noStrike">
              <a:solidFill>
                <a:srgbClr val="45B7DF"/>
              </a:solidFill>
              <a:latin typeface="Aptos Narrow"/>
            </a:rPr>
            <a:pPr algn="ctr"/>
            <a:t>47.94%</a:t>
          </a:fld>
          <a:endParaRPr lang="en-IN" sz="1300" b="1">
            <a:solidFill>
              <a:srgbClr val="45B7DF"/>
            </a:solidFill>
          </a:endParaRPr>
        </a:p>
      </xdr:txBody>
    </xdr:sp>
    <xdr:clientData/>
  </xdr:twoCellAnchor>
  <xdr:twoCellAnchor>
    <xdr:from>
      <xdr:col>2</xdr:col>
      <xdr:colOff>525780</xdr:colOff>
      <xdr:row>26</xdr:row>
      <xdr:rowOff>149250</xdr:rowOff>
    </xdr:from>
    <xdr:to>
      <xdr:col>4</xdr:col>
      <xdr:colOff>91440</xdr:colOff>
      <xdr:row>28</xdr:row>
      <xdr:rowOff>22860</xdr:rowOff>
    </xdr:to>
    <xdr:sp macro="" textlink="'Analysis 03'!AC16">
      <xdr:nvSpPr>
        <xdr:cNvPr id="23" name="TextBox 22">
          <a:extLst>
            <a:ext uri="{FF2B5EF4-FFF2-40B4-BE49-F238E27FC236}">
              <a16:creationId xmlns:a16="http://schemas.microsoft.com/office/drawing/2014/main" id="{00000000-0008-0000-0400-000017000000}"/>
            </a:ext>
          </a:extLst>
        </xdr:cNvPr>
        <xdr:cNvSpPr txBox="1"/>
      </xdr:nvSpPr>
      <xdr:spPr>
        <a:xfrm>
          <a:off x="1744980" y="4279290"/>
          <a:ext cx="784860" cy="239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886BAE-E497-49CD-B8CE-E8CD7FB98573}" type="TxLink">
            <a:rPr lang="en-US" sz="1300" b="1" i="0" u="none" strike="noStrike">
              <a:solidFill>
                <a:srgbClr val="0070C0"/>
              </a:solidFill>
              <a:latin typeface="Aptos Narrow"/>
            </a:rPr>
            <a:pPr algn="ctr"/>
            <a:t>52.06%</a:t>
          </a:fld>
          <a:endParaRPr lang="en-IN" sz="1300" b="1">
            <a:solidFill>
              <a:srgbClr val="0070C0"/>
            </a:solidFill>
          </a:endParaRPr>
        </a:p>
      </xdr:txBody>
    </xdr:sp>
    <xdr:clientData/>
  </xdr:twoCellAnchor>
  <xdr:twoCellAnchor>
    <xdr:from>
      <xdr:col>1</xdr:col>
      <xdr:colOff>182880</xdr:colOff>
      <xdr:row>32</xdr:row>
      <xdr:rowOff>60960</xdr:rowOff>
    </xdr:from>
    <xdr:to>
      <xdr:col>9</xdr:col>
      <xdr:colOff>190500</xdr:colOff>
      <xdr:row>42</xdr:row>
      <xdr:rowOff>3968</xdr:rowOff>
    </xdr:to>
    <xdr:graphicFrame macro="">
      <xdr:nvGraphicFramePr>
        <xdr:cNvPr id="26" name="Chart 25">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350520</xdr:colOff>
      <xdr:row>29</xdr:row>
      <xdr:rowOff>121920</xdr:rowOff>
    </xdr:from>
    <xdr:to>
      <xdr:col>6</xdr:col>
      <xdr:colOff>266700</xdr:colOff>
      <xdr:row>31</xdr:row>
      <xdr:rowOff>83820</xdr:rowOff>
    </xdr:to>
    <xdr:sp macro="" textlink="'Analysis 03'!M22">
      <xdr:nvSpPr>
        <xdr:cNvPr id="62" name="TextBox 61">
          <a:extLst>
            <a:ext uri="{FF2B5EF4-FFF2-40B4-BE49-F238E27FC236}">
              <a16:creationId xmlns:a16="http://schemas.microsoft.com/office/drawing/2014/main" id="{00000000-0008-0000-0400-00003E000000}"/>
            </a:ext>
          </a:extLst>
        </xdr:cNvPr>
        <xdr:cNvSpPr txBox="1"/>
      </xdr:nvSpPr>
      <xdr:spPr>
        <a:xfrm>
          <a:off x="960120" y="4800600"/>
          <a:ext cx="2964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a:t>
          </a:r>
          <a:r>
            <a:rPr lang="en-US" sz="1400" b="0" i="0" u="none" strike="noStrike" baseline="0">
              <a:solidFill>
                <a:schemeClr val="tx1">
                  <a:lumMod val="75000"/>
                  <a:lumOff val="25000"/>
                </a:schemeClr>
              </a:solidFill>
              <a:latin typeface="Aptos Narrow"/>
            </a:rPr>
            <a:t> Trend and </a:t>
          </a:r>
          <a:r>
            <a:rPr lang="en-US" sz="1400" b="1" i="0" u="none" strike="noStrike" baseline="0">
              <a:solidFill>
                <a:schemeClr val="tx1">
                  <a:lumMod val="75000"/>
                  <a:lumOff val="25000"/>
                </a:schemeClr>
              </a:solidFill>
              <a:latin typeface="Aptos Narrow"/>
            </a:rPr>
            <a:t>MoM Grouth Rate</a:t>
          </a:r>
          <a:endParaRPr lang="en-IN" sz="1800" b="1">
            <a:solidFill>
              <a:schemeClr val="tx1">
                <a:lumMod val="75000"/>
                <a:lumOff val="25000"/>
              </a:schemeClr>
            </a:solidFill>
          </a:endParaRPr>
        </a:p>
      </xdr:txBody>
    </xdr:sp>
    <xdr:clientData/>
  </xdr:twoCellAnchor>
  <xdr:twoCellAnchor>
    <xdr:from>
      <xdr:col>1</xdr:col>
      <xdr:colOff>321900</xdr:colOff>
      <xdr:row>30</xdr:row>
      <xdr:rowOff>19050</xdr:rowOff>
    </xdr:from>
    <xdr:to>
      <xdr:col>1</xdr:col>
      <xdr:colOff>463927</xdr:colOff>
      <xdr:row>30</xdr:row>
      <xdr:rowOff>156210</xdr:rowOff>
    </xdr:to>
    <xdr:sp macro="" textlink="">
      <xdr:nvSpPr>
        <xdr:cNvPr id="63" name="Oval 62">
          <a:extLst>
            <a:ext uri="{FF2B5EF4-FFF2-40B4-BE49-F238E27FC236}">
              <a16:creationId xmlns:a16="http://schemas.microsoft.com/office/drawing/2014/main" id="{00000000-0008-0000-0400-00003F000000}"/>
            </a:ext>
          </a:extLst>
        </xdr:cNvPr>
        <xdr:cNvSpPr/>
      </xdr:nvSpPr>
      <xdr:spPr>
        <a:xfrm>
          <a:off x="931500" y="488061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9</xdr:col>
      <xdr:colOff>320040</xdr:colOff>
      <xdr:row>32</xdr:row>
      <xdr:rowOff>30480</xdr:rowOff>
    </xdr:from>
    <xdr:to>
      <xdr:col>14</xdr:col>
      <xdr:colOff>455930</xdr:colOff>
      <xdr:row>41</xdr:row>
      <xdr:rowOff>134620</xdr:rowOff>
    </xdr:to>
    <xdr:graphicFrame macro="">
      <xdr:nvGraphicFramePr>
        <xdr:cNvPr id="9217" name="Chart 9216">
          <a:extLst>
            <a:ext uri="{FF2B5EF4-FFF2-40B4-BE49-F238E27FC236}">
              <a16:creationId xmlns:a16="http://schemas.microsoft.com/office/drawing/2014/main" id="{00000000-0008-0000-0400-000001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533400</xdr:colOff>
      <xdr:row>29</xdr:row>
      <xdr:rowOff>114300</xdr:rowOff>
    </xdr:from>
    <xdr:to>
      <xdr:col>12</xdr:col>
      <xdr:colOff>228600</xdr:colOff>
      <xdr:row>31</xdr:row>
      <xdr:rowOff>68580</xdr:rowOff>
    </xdr:to>
    <xdr:sp macro="" textlink="'Analysis 03'!M22">
      <xdr:nvSpPr>
        <xdr:cNvPr id="9218" name="TextBox 9217">
          <a:extLst>
            <a:ext uri="{FF2B5EF4-FFF2-40B4-BE49-F238E27FC236}">
              <a16:creationId xmlns:a16="http://schemas.microsoft.com/office/drawing/2014/main" id="{00000000-0008-0000-0400-000002240000}"/>
            </a:ext>
          </a:extLst>
        </xdr:cNvPr>
        <xdr:cNvSpPr txBox="1"/>
      </xdr:nvSpPr>
      <xdr:spPr>
        <a:xfrm>
          <a:off x="6019800" y="4792980"/>
          <a:ext cx="1524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 by Weekday</a:t>
          </a:r>
          <a:endParaRPr lang="en-IN" sz="1800" b="1">
            <a:solidFill>
              <a:schemeClr val="tx1">
                <a:lumMod val="75000"/>
                <a:lumOff val="25000"/>
              </a:schemeClr>
            </a:solidFill>
          </a:endParaRPr>
        </a:p>
      </xdr:txBody>
    </xdr:sp>
    <xdr:clientData/>
  </xdr:twoCellAnchor>
  <xdr:twoCellAnchor>
    <xdr:from>
      <xdr:col>9</xdr:col>
      <xdr:colOff>390480</xdr:colOff>
      <xdr:row>30</xdr:row>
      <xdr:rowOff>19050</xdr:rowOff>
    </xdr:from>
    <xdr:to>
      <xdr:col>9</xdr:col>
      <xdr:colOff>532507</xdr:colOff>
      <xdr:row>30</xdr:row>
      <xdr:rowOff>156210</xdr:rowOff>
    </xdr:to>
    <xdr:sp macro="" textlink="">
      <xdr:nvSpPr>
        <xdr:cNvPr id="9220" name="Oval 9219">
          <a:extLst>
            <a:ext uri="{FF2B5EF4-FFF2-40B4-BE49-F238E27FC236}">
              <a16:creationId xmlns:a16="http://schemas.microsoft.com/office/drawing/2014/main" id="{00000000-0008-0000-0400-000004240000}"/>
            </a:ext>
          </a:extLst>
        </xdr:cNvPr>
        <xdr:cNvSpPr/>
      </xdr:nvSpPr>
      <xdr:spPr>
        <a:xfrm>
          <a:off x="5876880" y="488061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233778</xdr:colOff>
      <xdr:row>8</xdr:row>
      <xdr:rowOff>60960</xdr:rowOff>
    </xdr:from>
    <xdr:to>
      <xdr:col>17</xdr:col>
      <xdr:colOff>129540</xdr:colOff>
      <xdr:row>9</xdr:row>
      <xdr:rowOff>129540</xdr:rowOff>
    </xdr:to>
    <xdr:sp macro="" textlink="'Analysis 03'!M22">
      <xdr:nvSpPr>
        <xdr:cNvPr id="9223" name="TextBox 9222">
          <a:extLst>
            <a:ext uri="{FF2B5EF4-FFF2-40B4-BE49-F238E27FC236}">
              <a16:creationId xmlns:a16="http://schemas.microsoft.com/office/drawing/2014/main" id="{00000000-0008-0000-0400-000007240000}"/>
            </a:ext>
          </a:extLst>
        </xdr:cNvPr>
        <xdr:cNvSpPr txBox="1"/>
      </xdr:nvSpPr>
      <xdr:spPr>
        <a:xfrm>
          <a:off x="9377778" y="899160"/>
          <a:ext cx="1114962"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bg1">
                  <a:lumMod val="95000"/>
                </a:schemeClr>
              </a:solidFill>
              <a:latin typeface="Aptos Narrow"/>
            </a:rPr>
            <a:t>Product</a:t>
          </a:r>
          <a:r>
            <a:rPr lang="en-US" sz="1400" b="0" i="0" u="none" strike="noStrike" baseline="0">
              <a:solidFill>
                <a:schemeClr val="bg1">
                  <a:lumMod val="95000"/>
                </a:schemeClr>
              </a:solidFill>
              <a:latin typeface="Aptos Narrow"/>
            </a:rPr>
            <a:t> Sold</a:t>
          </a:r>
          <a:endParaRPr lang="en-IN" sz="1800">
            <a:solidFill>
              <a:schemeClr val="bg1">
                <a:lumMod val="95000"/>
              </a:schemeClr>
            </a:solidFill>
          </a:endParaRPr>
        </a:p>
      </xdr:txBody>
    </xdr:sp>
    <xdr:clientData/>
  </xdr:twoCellAnchor>
  <xdr:twoCellAnchor>
    <xdr:from>
      <xdr:col>15</xdr:col>
      <xdr:colOff>246429</xdr:colOff>
      <xdr:row>9</xdr:row>
      <xdr:rowOff>102870</xdr:rowOff>
    </xdr:from>
    <xdr:to>
      <xdr:col>17</xdr:col>
      <xdr:colOff>91440</xdr:colOff>
      <xdr:row>12</xdr:row>
      <xdr:rowOff>95250</xdr:rowOff>
    </xdr:to>
    <xdr:sp macro="" textlink="'Analysis 03'!M22">
      <xdr:nvSpPr>
        <xdr:cNvPr id="9236" name="TextBox 9235">
          <a:extLst>
            <a:ext uri="{FF2B5EF4-FFF2-40B4-BE49-F238E27FC236}">
              <a16:creationId xmlns:a16="http://schemas.microsoft.com/office/drawing/2014/main" id="{00000000-0008-0000-0400-000014240000}"/>
            </a:ext>
          </a:extLst>
        </xdr:cNvPr>
        <xdr:cNvSpPr txBox="1"/>
      </xdr:nvSpPr>
      <xdr:spPr>
        <a:xfrm>
          <a:off x="9390429" y="1123950"/>
          <a:ext cx="1064211"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bg1">
                  <a:lumMod val="95000"/>
                </a:schemeClr>
              </a:solidFill>
              <a:latin typeface="Aptos Narrow"/>
            </a:rPr>
            <a:t>Product</a:t>
          </a:r>
          <a:r>
            <a:rPr lang="en-US" sz="1400" b="0" i="0" u="none" strike="noStrike" baseline="0">
              <a:solidFill>
                <a:schemeClr val="bg1">
                  <a:lumMod val="95000"/>
                </a:schemeClr>
              </a:solidFill>
              <a:latin typeface="Aptos Narrow"/>
            </a:rPr>
            <a:t> Return Rate</a:t>
          </a:r>
          <a:endParaRPr lang="en-IN" sz="1800">
            <a:solidFill>
              <a:schemeClr val="bg1">
                <a:lumMod val="95000"/>
              </a:schemeClr>
            </a:solidFill>
          </a:endParaRPr>
        </a:p>
      </xdr:txBody>
    </xdr:sp>
    <xdr:clientData/>
  </xdr:twoCellAnchor>
  <xdr:twoCellAnchor>
    <xdr:from>
      <xdr:col>15</xdr:col>
      <xdr:colOff>259080</xdr:colOff>
      <xdr:row>12</xdr:row>
      <xdr:rowOff>45720</xdr:rowOff>
    </xdr:from>
    <xdr:to>
      <xdr:col>17</xdr:col>
      <xdr:colOff>99060</xdr:colOff>
      <xdr:row>15</xdr:row>
      <xdr:rowOff>38100</xdr:rowOff>
    </xdr:to>
    <xdr:sp macro="" textlink="'Analysis 03'!M22">
      <xdr:nvSpPr>
        <xdr:cNvPr id="9237" name="TextBox 9236">
          <a:extLst>
            <a:ext uri="{FF2B5EF4-FFF2-40B4-BE49-F238E27FC236}">
              <a16:creationId xmlns:a16="http://schemas.microsoft.com/office/drawing/2014/main" id="{00000000-0008-0000-0400-000015240000}"/>
            </a:ext>
          </a:extLst>
        </xdr:cNvPr>
        <xdr:cNvSpPr txBox="1"/>
      </xdr:nvSpPr>
      <xdr:spPr>
        <a:xfrm>
          <a:off x="9403080" y="1615440"/>
          <a:ext cx="105918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bg1">
                  <a:lumMod val="95000"/>
                </a:schemeClr>
              </a:solidFill>
              <a:latin typeface="Aptos Narrow"/>
            </a:rPr>
            <a:t>Product</a:t>
          </a:r>
          <a:r>
            <a:rPr lang="en-US" sz="1400" b="0" i="0" u="none" strike="noStrike" baseline="0">
              <a:solidFill>
                <a:schemeClr val="bg1">
                  <a:lumMod val="95000"/>
                </a:schemeClr>
              </a:solidFill>
              <a:latin typeface="Aptos Narrow"/>
            </a:rPr>
            <a:t> Refund Rate</a:t>
          </a:r>
          <a:endParaRPr lang="en-IN" sz="1800">
            <a:solidFill>
              <a:schemeClr val="bg1">
                <a:lumMod val="95000"/>
              </a:schemeClr>
            </a:solidFill>
          </a:endParaRPr>
        </a:p>
      </xdr:txBody>
    </xdr:sp>
    <xdr:clientData/>
  </xdr:twoCellAnchor>
  <xdr:twoCellAnchor>
    <xdr:from>
      <xdr:col>15</xdr:col>
      <xdr:colOff>123780</xdr:colOff>
      <xdr:row>8</xdr:row>
      <xdr:rowOff>118110</xdr:rowOff>
    </xdr:from>
    <xdr:to>
      <xdr:col>15</xdr:col>
      <xdr:colOff>265807</xdr:colOff>
      <xdr:row>9</xdr:row>
      <xdr:rowOff>72390</xdr:rowOff>
    </xdr:to>
    <xdr:sp macro="" textlink="">
      <xdr:nvSpPr>
        <xdr:cNvPr id="9238" name="Oval 9237">
          <a:extLst>
            <a:ext uri="{FF2B5EF4-FFF2-40B4-BE49-F238E27FC236}">
              <a16:creationId xmlns:a16="http://schemas.microsoft.com/office/drawing/2014/main" id="{00000000-0008-0000-0400-000016240000}"/>
            </a:ext>
          </a:extLst>
        </xdr:cNvPr>
        <xdr:cNvSpPr/>
      </xdr:nvSpPr>
      <xdr:spPr>
        <a:xfrm>
          <a:off x="9267780" y="95631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159150</xdr:colOff>
      <xdr:row>10</xdr:row>
      <xdr:rowOff>22860</xdr:rowOff>
    </xdr:from>
    <xdr:to>
      <xdr:col>15</xdr:col>
      <xdr:colOff>231150</xdr:colOff>
      <xdr:row>12</xdr:row>
      <xdr:rowOff>17100</xdr:rowOff>
    </xdr:to>
    <xdr:sp macro="" textlink="">
      <xdr:nvSpPr>
        <xdr:cNvPr id="9239" name="Rectangle 9238">
          <a:extLst>
            <a:ext uri="{FF2B5EF4-FFF2-40B4-BE49-F238E27FC236}">
              <a16:creationId xmlns:a16="http://schemas.microsoft.com/office/drawing/2014/main" id="{00000000-0008-0000-0400-000017240000}"/>
            </a:ext>
          </a:extLst>
        </xdr:cNvPr>
        <xdr:cNvSpPr/>
      </xdr:nvSpPr>
      <xdr:spPr>
        <a:xfrm>
          <a:off x="9303150" y="1226820"/>
          <a:ext cx="72000" cy="3600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166770</xdr:colOff>
      <xdr:row>12</xdr:row>
      <xdr:rowOff>152400</xdr:rowOff>
    </xdr:from>
    <xdr:to>
      <xdr:col>15</xdr:col>
      <xdr:colOff>238770</xdr:colOff>
      <xdr:row>14</xdr:row>
      <xdr:rowOff>146640</xdr:rowOff>
    </xdr:to>
    <xdr:sp macro="" textlink="">
      <xdr:nvSpPr>
        <xdr:cNvPr id="9240" name="Rectangle 9239">
          <a:extLst>
            <a:ext uri="{FF2B5EF4-FFF2-40B4-BE49-F238E27FC236}">
              <a16:creationId xmlns:a16="http://schemas.microsoft.com/office/drawing/2014/main" id="{00000000-0008-0000-0400-000018240000}"/>
            </a:ext>
          </a:extLst>
        </xdr:cNvPr>
        <xdr:cNvSpPr/>
      </xdr:nvSpPr>
      <xdr:spPr>
        <a:xfrm>
          <a:off x="9310770" y="1722120"/>
          <a:ext cx="72000" cy="3600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91440</xdr:colOff>
      <xdr:row>8</xdr:row>
      <xdr:rowOff>15240</xdr:rowOff>
    </xdr:from>
    <xdr:to>
      <xdr:col>17</xdr:col>
      <xdr:colOff>678180</xdr:colOff>
      <xdr:row>9</xdr:row>
      <xdr:rowOff>175260</xdr:rowOff>
    </xdr:to>
    <xdr:sp macro="" textlink="'Analysis 03'!BA9">
      <xdr:nvSpPr>
        <xdr:cNvPr id="9241" name="TextBox 9240">
          <a:extLst>
            <a:ext uri="{FF2B5EF4-FFF2-40B4-BE49-F238E27FC236}">
              <a16:creationId xmlns:a16="http://schemas.microsoft.com/office/drawing/2014/main" id="{00000000-0008-0000-0400-000019240000}"/>
            </a:ext>
          </a:extLst>
        </xdr:cNvPr>
        <xdr:cNvSpPr txBox="1"/>
      </xdr:nvSpPr>
      <xdr:spPr>
        <a:xfrm>
          <a:off x="10454640" y="853440"/>
          <a:ext cx="5867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E1D997B-693F-4C25-8191-97569408D560}" type="TxLink">
            <a:rPr lang="en-US" sz="2000" b="0" i="0" u="none" strike="noStrike">
              <a:solidFill>
                <a:schemeClr val="bg1">
                  <a:lumMod val="95000"/>
                </a:schemeClr>
              </a:solidFill>
              <a:latin typeface="Aptos Narrow"/>
            </a:rPr>
            <a:pPr algn="l"/>
            <a:t>100</a:t>
          </a:fld>
          <a:endParaRPr lang="en-IN" sz="8000">
            <a:solidFill>
              <a:schemeClr val="bg1">
                <a:lumMod val="95000"/>
              </a:schemeClr>
            </a:solidFill>
          </a:endParaRPr>
        </a:p>
      </xdr:txBody>
    </xdr:sp>
    <xdr:clientData/>
  </xdr:twoCellAnchor>
  <xdr:twoCellAnchor>
    <xdr:from>
      <xdr:col>17</xdr:col>
      <xdr:colOff>91440</xdr:colOff>
      <xdr:row>10</xdr:row>
      <xdr:rowOff>19050</xdr:rowOff>
    </xdr:from>
    <xdr:to>
      <xdr:col>18</xdr:col>
      <xdr:colOff>38100</xdr:colOff>
      <xdr:row>11</xdr:row>
      <xdr:rowOff>179070</xdr:rowOff>
    </xdr:to>
    <xdr:sp macro="" textlink="'Analysis 03'!BB9">
      <xdr:nvSpPr>
        <xdr:cNvPr id="9244" name="TextBox 9243">
          <a:extLst>
            <a:ext uri="{FF2B5EF4-FFF2-40B4-BE49-F238E27FC236}">
              <a16:creationId xmlns:a16="http://schemas.microsoft.com/office/drawing/2014/main" id="{00000000-0008-0000-0400-00001C240000}"/>
            </a:ext>
          </a:extLst>
        </xdr:cNvPr>
        <xdr:cNvSpPr txBox="1"/>
      </xdr:nvSpPr>
      <xdr:spPr>
        <a:xfrm>
          <a:off x="10454640" y="1223010"/>
          <a:ext cx="8534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D22C6C9-6B8D-43D8-AF5D-EEA17676F016}" type="TxLink">
            <a:rPr lang="en-US" sz="2000" b="0" i="0" u="none" strike="noStrike">
              <a:solidFill>
                <a:schemeClr val="bg1">
                  <a:lumMod val="95000"/>
                </a:schemeClr>
              </a:solidFill>
              <a:latin typeface="Aptos Narrow"/>
              <a:ea typeface="+mn-ea"/>
              <a:cs typeface="+mn-cs"/>
            </a:rPr>
            <a:pPr marL="0" indent="0" algn="l"/>
            <a:t>8.21%</a:t>
          </a:fld>
          <a:endParaRPr lang="en-IN" sz="2000" b="0" i="0" u="none" strike="noStrike">
            <a:solidFill>
              <a:schemeClr val="bg1">
                <a:lumMod val="95000"/>
              </a:schemeClr>
            </a:solidFill>
            <a:latin typeface="Aptos Narrow"/>
            <a:ea typeface="+mn-ea"/>
            <a:cs typeface="+mn-cs"/>
          </a:endParaRPr>
        </a:p>
      </xdr:txBody>
    </xdr:sp>
    <xdr:clientData/>
  </xdr:twoCellAnchor>
  <xdr:twoCellAnchor>
    <xdr:from>
      <xdr:col>17</xdr:col>
      <xdr:colOff>91440</xdr:colOff>
      <xdr:row>12</xdr:row>
      <xdr:rowOff>144780</xdr:rowOff>
    </xdr:from>
    <xdr:to>
      <xdr:col>18</xdr:col>
      <xdr:colOff>38100</xdr:colOff>
      <xdr:row>14</xdr:row>
      <xdr:rowOff>121920</xdr:rowOff>
    </xdr:to>
    <xdr:sp macro="" textlink="'Analysis 03'!BC9">
      <xdr:nvSpPr>
        <xdr:cNvPr id="9245" name="TextBox 9244">
          <a:extLst>
            <a:ext uri="{FF2B5EF4-FFF2-40B4-BE49-F238E27FC236}">
              <a16:creationId xmlns:a16="http://schemas.microsoft.com/office/drawing/2014/main" id="{00000000-0008-0000-0400-00001D240000}"/>
            </a:ext>
          </a:extLst>
        </xdr:cNvPr>
        <xdr:cNvSpPr txBox="1"/>
      </xdr:nvSpPr>
      <xdr:spPr>
        <a:xfrm>
          <a:off x="10454640" y="1714500"/>
          <a:ext cx="8534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CD9A492-B29D-48BE-9FCF-8E00321DF22F}" type="TxLink">
            <a:rPr lang="en-US" sz="2000" b="0" i="0" u="none" strike="noStrike">
              <a:solidFill>
                <a:schemeClr val="bg1">
                  <a:lumMod val="95000"/>
                </a:schemeClr>
              </a:solidFill>
              <a:latin typeface="Aptos Narrow"/>
              <a:ea typeface="+mn-ea"/>
              <a:cs typeface="+mn-cs"/>
            </a:rPr>
            <a:pPr marL="0" indent="0" algn="l"/>
            <a:t>8.22%</a:t>
          </a:fld>
          <a:endParaRPr lang="en-IN" sz="2000" b="0" i="0" u="none" strike="noStrike">
            <a:solidFill>
              <a:schemeClr val="bg1">
                <a:lumMod val="95000"/>
              </a:schemeClr>
            </a:solidFill>
            <a:latin typeface="Aptos Narrow"/>
            <a:ea typeface="+mn-ea"/>
            <a:cs typeface="+mn-cs"/>
          </a:endParaRPr>
        </a:p>
      </xdr:txBody>
    </xdr:sp>
    <xdr:clientData/>
  </xdr:twoCellAnchor>
  <xdr:twoCellAnchor>
    <xdr:from>
      <xdr:col>15</xdr:col>
      <xdr:colOff>184740</xdr:colOff>
      <xdr:row>16</xdr:row>
      <xdr:rowOff>20685</xdr:rowOff>
    </xdr:from>
    <xdr:to>
      <xdr:col>16</xdr:col>
      <xdr:colOff>99060</xdr:colOff>
      <xdr:row>17</xdr:row>
      <xdr:rowOff>89805</xdr:rowOff>
    </xdr:to>
    <xdr:sp macro="" textlink="">
      <xdr:nvSpPr>
        <xdr:cNvPr id="9248" name="TextBox 9247">
          <a:extLst>
            <a:ext uri="{FF2B5EF4-FFF2-40B4-BE49-F238E27FC236}">
              <a16:creationId xmlns:a16="http://schemas.microsoft.com/office/drawing/2014/main" id="{00000000-0008-0000-0400-000020240000}"/>
            </a:ext>
          </a:extLst>
        </xdr:cNvPr>
        <xdr:cNvSpPr txBox="1"/>
      </xdr:nvSpPr>
      <xdr:spPr>
        <a:xfrm>
          <a:off x="9328740" y="2321925"/>
          <a:ext cx="52392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95000"/>
                </a:schemeClr>
              </a:solidFill>
            </a:rPr>
            <a:t>Profit</a:t>
          </a:r>
        </a:p>
      </xdr:txBody>
    </xdr:sp>
    <xdr:clientData/>
  </xdr:twoCellAnchor>
  <xdr:twoCellAnchor>
    <xdr:from>
      <xdr:col>17</xdr:col>
      <xdr:colOff>144780</xdr:colOff>
      <xdr:row>16</xdr:row>
      <xdr:rowOff>20685</xdr:rowOff>
    </xdr:from>
    <xdr:to>
      <xdr:col>17</xdr:col>
      <xdr:colOff>883920</xdr:colOff>
      <xdr:row>17</xdr:row>
      <xdr:rowOff>89805</xdr:rowOff>
    </xdr:to>
    <xdr:sp macro="" textlink="">
      <xdr:nvSpPr>
        <xdr:cNvPr id="9249" name="TextBox 9248">
          <a:extLst>
            <a:ext uri="{FF2B5EF4-FFF2-40B4-BE49-F238E27FC236}">
              <a16:creationId xmlns:a16="http://schemas.microsoft.com/office/drawing/2014/main" id="{00000000-0008-0000-0400-000021240000}"/>
            </a:ext>
          </a:extLst>
        </xdr:cNvPr>
        <xdr:cNvSpPr txBox="1"/>
      </xdr:nvSpPr>
      <xdr:spPr>
        <a:xfrm>
          <a:off x="10507980" y="2321925"/>
          <a:ext cx="7391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95000"/>
                </a:schemeClr>
              </a:solidFill>
            </a:rPr>
            <a:t>Quantity</a:t>
          </a:r>
        </a:p>
      </xdr:txBody>
    </xdr:sp>
    <xdr:clientData/>
  </xdr:twoCellAnchor>
  <mc:AlternateContent xmlns:mc="http://schemas.openxmlformats.org/markup-compatibility/2006">
    <mc:Choice xmlns:a14="http://schemas.microsoft.com/office/drawing/2010/main" Requires="a14">
      <xdr:twoCellAnchor editAs="oneCell">
        <xdr:from>
          <xdr:col>17</xdr:col>
          <xdr:colOff>822960</xdr:colOff>
          <xdr:row>16</xdr:row>
          <xdr:rowOff>38100</xdr:rowOff>
        </xdr:from>
        <xdr:to>
          <xdr:col>18</xdr:col>
          <xdr:colOff>160020</xdr:colOff>
          <xdr:row>17</xdr:row>
          <xdr:rowOff>76200</xdr:rowOff>
        </xdr:to>
        <xdr:sp macro="" textlink="">
          <xdr:nvSpPr>
            <xdr:cNvPr id="25" name="Option Button 16" hidden="1">
              <a:extLst>
                <a:ext uri="{63B3BB69-23CF-44E3-9099-C40C66FF867C}">
                  <a14:compatExt spid="_x0000_s9232"/>
                </a:ext>
                <a:ext uri="{FF2B5EF4-FFF2-40B4-BE49-F238E27FC236}">
                  <a16:creationId xmlns:a16="http://schemas.microsoft.com/office/drawing/2014/main" id="{00000000-0008-0000-0400-000019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53340</xdr:colOff>
          <xdr:row>16</xdr:row>
          <xdr:rowOff>38100</xdr:rowOff>
        </xdr:from>
        <xdr:to>
          <xdr:col>16</xdr:col>
          <xdr:colOff>297180</xdr:colOff>
          <xdr:row>17</xdr:row>
          <xdr:rowOff>76200</xdr:rowOff>
        </xdr:to>
        <xdr:sp macro="" textlink="">
          <xdr:nvSpPr>
            <xdr:cNvPr id="24" name="Option Button 15" hidden="1">
              <a:extLst>
                <a:ext uri="{63B3BB69-23CF-44E3-9099-C40C66FF867C}">
                  <a14:compatExt spid="_x0000_s9231"/>
                </a:ext>
                <a:ext uri="{FF2B5EF4-FFF2-40B4-BE49-F238E27FC236}">
                  <a16:creationId xmlns:a16="http://schemas.microsoft.com/office/drawing/2014/main" id="{00000000-0008-0000-0400-000018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205740</xdr:colOff>
          <xdr:row>15</xdr:row>
          <xdr:rowOff>152400</xdr:rowOff>
        </xdr:from>
        <xdr:to>
          <xdr:col>18</xdr:col>
          <xdr:colOff>251460</xdr:colOff>
          <xdr:row>17</xdr:row>
          <xdr:rowOff>129540</xdr:rowOff>
        </xdr:to>
        <xdr:sp macro="" textlink="">
          <xdr:nvSpPr>
            <xdr:cNvPr id="58" name="Group Box 24" hidden="1">
              <a:extLst>
                <a:ext uri="{63B3BB69-23CF-44E3-9099-C40C66FF867C}">
                  <a14:compatExt spid="_x0000_s9240"/>
                </a:ext>
                <a:ext uri="{FF2B5EF4-FFF2-40B4-BE49-F238E27FC236}">
                  <a16:creationId xmlns:a16="http://schemas.microsoft.com/office/drawing/2014/main" id="{00000000-0008-0000-0400-00003A0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15</xdr:col>
      <xdr:colOff>213360</xdr:colOff>
      <xdr:row>15</xdr:row>
      <xdr:rowOff>137160</xdr:rowOff>
    </xdr:from>
    <xdr:to>
      <xdr:col>18</xdr:col>
      <xdr:colOff>259080</xdr:colOff>
      <xdr:row>17</xdr:row>
      <xdr:rowOff>121920</xdr:rowOff>
    </xdr:to>
    <xdr:sp macro="" textlink="">
      <xdr:nvSpPr>
        <xdr:cNvPr id="9269" name="Rectangle 9268">
          <a:extLst>
            <a:ext uri="{FF2B5EF4-FFF2-40B4-BE49-F238E27FC236}">
              <a16:creationId xmlns:a16="http://schemas.microsoft.com/office/drawing/2014/main" id="{00000000-0008-0000-0400-000035240000}"/>
            </a:ext>
          </a:extLst>
        </xdr:cNvPr>
        <xdr:cNvSpPr/>
      </xdr:nvSpPr>
      <xdr:spPr>
        <a:xfrm>
          <a:off x="9357360" y="2255520"/>
          <a:ext cx="2171700" cy="350520"/>
        </a:xfrm>
        <a:prstGeom prst="rect">
          <a:avLst/>
        </a:prstGeom>
        <a:noFill/>
        <a:ln w="53975">
          <a:solidFill>
            <a:srgbClr val="00539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121920</xdr:colOff>
      <xdr:row>15</xdr:row>
      <xdr:rowOff>91440</xdr:rowOff>
    </xdr:from>
    <xdr:to>
      <xdr:col>18</xdr:col>
      <xdr:colOff>510540</xdr:colOff>
      <xdr:row>15</xdr:row>
      <xdr:rowOff>91440</xdr:rowOff>
    </xdr:to>
    <xdr:cxnSp macro="">
      <xdr:nvCxnSpPr>
        <xdr:cNvPr id="9272" name="Straight Connector 9271">
          <a:extLst>
            <a:ext uri="{FF2B5EF4-FFF2-40B4-BE49-F238E27FC236}">
              <a16:creationId xmlns:a16="http://schemas.microsoft.com/office/drawing/2014/main" id="{00000000-0008-0000-0400-000038240000}"/>
            </a:ext>
          </a:extLst>
        </xdr:cNvPr>
        <xdr:cNvCxnSpPr/>
      </xdr:nvCxnSpPr>
      <xdr:spPr>
        <a:xfrm>
          <a:off x="9265920" y="2209800"/>
          <a:ext cx="2514600" cy="0"/>
        </a:xfrm>
        <a:prstGeom prst="line">
          <a:avLst/>
        </a:prstGeom>
        <a:ln w="22225">
          <a:gradFill>
            <a:gsLst>
              <a:gs pos="8000">
                <a:srgbClr val="005392"/>
              </a:gs>
              <a:gs pos="52000">
                <a:schemeClr val="bg1"/>
              </a:gs>
              <a:gs pos="92000">
                <a:srgbClr val="005392"/>
              </a:gs>
            </a:gsLst>
            <a:lin ang="0" scaled="0"/>
          </a:gra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106680</xdr:colOff>
      <xdr:row>18</xdr:row>
      <xdr:rowOff>94299</xdr:rowOff>
    </xdr:from>
    <xdr:to>
      <xdr:col>19</xdr:col>
      <xdr:colOff>281940</xdr:colOff>
      <xdr:row>28</xdr:row>
      <xdr:rowOff>22860</xdr:rowOff>
    </xdr:to>
    <xdr:graphicFrame macro="">
      <xdr:nvGraphicFramePr>
        <xdr:cNvPr id="9273" name="Chart 9272">
          <a:extLst>
            <a:ext uri="{FF2B5EF4-FFF2-40B4-BE49-F238E27FC236}">
              <a16:creationId xmlns:a16="http://schemas.microsoft.com/office/drawing/2014/main" id="{00000000-0008-0000-0400-000039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312420</xdr:colOff>
      <xdr:row>17</xdr:row>
      <xdr:rowOff>83820</xdr:rowOff>
    </xdr:from>
    <xdr:to>
      <xdr:col>19</xdr:col>
      <xdr:colOff>99060</xdr:colOff>
      <xdr:row>18</xdr:row>
      <xdr:rowOff>152400</xdr:rowOff>
    </xdr:to>
    <xdr:sp macro="" textlink="'Analysis 03'!BL5">
      <xdr:nvSpPr>
        <xdr:cNvPr id="9274" name="TextBox 9273">
          <a:extLst>
            <a:ext uri="{FF2B5EF4-FFF2-40B4-BE49-F238E27FC236}">
              <a16:creationId xmlns:a16="http://schemas.microsoft.com/office/drawing/2014/main" id="{00000000-0008-0000-0400-00003A240000}"/>
            </a:ext>
          </a:extLst>
        </xdr:cNvPr>
        <xdr:cNvSpPr txBox="1"/>
      </xdr:nvSpPr>
      <xdr:spPr>
        <a:xfrm>
          <a:off x="9456420" y="2567940"/>
          <a:ext cx="2522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572AAD-FDCA-4C10-BB32-FDB5802F9432}" type="TxLink">
            <a:rPr lang="en-US" sz="1400" b="0" i="0" u="none" strike="noStrike">
              <a:solidFill>
                <a:schemeClr val="bg1"/>
              </a:solidFill>
              <a:latin typeface="Aptos Narrow"/>
              <a:ea typeface="+mn-ea"/>
              <a:cs typeface="+mn-cs"/>
            </a:rPr>
            <a:pPr marL="0" indent="0" algn="l"/>
            <a:t>Quantity Contributing to Profit</a:t>
          </a:fld>
          <a:endParaRPr lang="en-IN" sz="1400" b="0" i="0" u="none" strike="noStrike">
            <a:solidFill>
              <a:schemeClr val="bg1"/>
            </a:solidFill>
            <a:latin typeface="Aptos Narrow"/>
            <a:ea typeface="+mn-ea"/>
            <a:cs typeface="+mn-cs"/>
          </a:endParaRPr>
        </a:p>
      </xdr:txBody>
    </xdr:sp>
    <xdr:clientData/>
  </xdr:twoCellAnchor>
  <xdr:twoCellAnchor>
    <xdr:from>
      <xdr:col>15</xdr:col>
      <xdr:colOff>171269</xdr:colOff>
      <xdr:row>17</xdr:row>
      <xdr:rowOff>140970</xdr:rowOff>
    </xdr:from>
    <xdr:to>
      <xdr:col>15</xdr:col>
      <xdr:colOff>313296</xdr:colOff>
      <xdr:row>18</xdr:row>
      <xdr:rowOff>95250</xdr:rowOff>
    </xdr:to>
    <xdr:sp macro="" textlink="">
      <xdr:nvSpPr>
        <xdr:cNvPr id="9275" name="Oval 9274">
          <a:extLst>
            <a:ext uri="{FF2B5EF4-FFF2-40B4-BE49-F238E27FC236}">
              <a16:creationId xmlns:a16="http://schemas.microsoft.com/office/drawing/2014/main" id="{00000000-0008-0000-0400-00003B240000}"/>
            </a:ext>
          </a:extLst>
        </xdr:cNvPr>
        <xdr:cNvSpPr/>
      </xdr:nvSpPr>
      <xdr:spPr>
        <a:xfrm>
          <a:off x="9315269" y="262509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68580</xdr:colOff>
      <xdr:row>28</xdr:row>
      <xdr:rowOff>30480</xdr:rowOff>
    </xdr:from>
    <xdr:to>
      <xdr:col>19</xdr:col>
      <xdr:colOff>121920</xdr:colOff>
      <xdr:row>28</xdr:row>
      <xdr:rowOff>68580</xdr:rowOff>
    </xdr:to>
    <xdr:cxnSp macro="">
      <xdr:nvCxnSpPr>
        <xdr:cNvPr id="9246" name="Straight Connector 9245">
          <a:extLst>
            <a:ext uri="{FF2B5EF4-FFF2-40B4-BE49-F238E27FC236}">
              <a16:creationId xmlns:a16="http://schemas.microsoft.com/office/drawing/2014/main" id="{00000000-0008-0000-0400-00001E240000}"/>
            </a:ext>
          </a:extLst>
        </xdr:cNvPr>
        <xdr:cNvCxnSpPr/>
      </xdr:nvCxnSpPr>
      <xdr:spPr>
        <a:xfrm>
          <a:off x="9212580" y="4526280"/>
          <a:ext cx="2788920" cy="38100"/>
        </a:xfrm>
        <a:prstGeom prst="line">
          <a:avLst/>
        </a:prstGeom>
        <a:ln w="22225">
          <a:gradFill>
            <a:gsLst>
              <a:gs pos="8000">
                <a:srgbClr val="005392"/>
              </a:gs>
              <a:gs pos="52000">
                <a:schemeClr val="bg1"/>
              </a:gs>
              <a:gs pos="92000">
                <a:srgbClr val="005392"/>
              </a:gs>
            </a:gsLst>
            <a:lin ang="0" scaled="0"/>
          </a:gra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312420</xdr:colOff>
      <xdr:row>28</xdr:row>
      <xdr:rowOff>91440</xdr:rowOff>
    </xdr:from>
    <xdr:to>
      <xdr:col>19</xdr:col>
      <xdr:colOff>99060</xdr:colOff>
      <xdr:row>29</xdr:row>
      <xdr:rowOff>160020</xdr:rowOff>
    </xdr:to>
    <xdr:sp macro="" textlink="'Analysis 03'!BL5">
      <xdr:nvSpPr>
        <xdr:cNvPr id="9252" name="TextBox 9251">
          <a:extLst>
            <a:ext uri="{FF2B5EF4-FFF2-40B4-BE49-F238E27FC236}">
              <a16:creationId xmlns:a16="http://schemas.microsoft.com/office/drawing/2014/main" id="{00000000-0008-0000-0400-000024240000}"/>
            </a:ext>
          </a:extLst>
        </xdr:cNvPr>
        <xdr:cNvSpPr txBox="1"/>
      </xdr:nvSpPr>
      <xdr:spPr>
        <a:xfrm>
          <a:off x="9456420" y="4587240"/>
          <a:ext cx="2522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latin typeface="Aptos Narrow"/>
              <a:ea typeface="+mn-ea"/>
              <a:cs typeface="+mn-cs"/>
            </a:rPr>
            <a:t>Profit by Product Category</a:t>
          </a:r>
          <a:endParaRPr lang="en-IN" sz="1400" b="0" i="0" u="none" strike="noStrike">
            <a:solidFill>
              <a:schemeClr val="bg1"/>
            </a:solidFill>
            <a:latin typeface="Aptos Narrow"/>
            <a:ea typeface="+mn-ea"/>
            <a:cs typeface="+mn-cs"/>
          </a:endParaRPr>
        </a:p>
      </xdr:txBody>
    </xdr:sp>
    <xdr:clientData/>
  </xdr:twoCellAnchor>
  <xdr:twoCellAnchor>
    <xdr:from>
      <xdr:col>15</xdr:col>
      <xdr:colOff>171269</xdr:colOff>
      <xdr:row>28</xdr:row>
      <xdr:rowOff>148590</xdr:rowOff>
    </xdr:from>
    <xdr:to>
      <xdr:col>15</xdr:col>
      <xdr:colOff>313296</xdr:colOff>
      <xdr:row>29</xdr:row>
      <xdr:rowOff>102870</xdr:rowOff>
    </xdr:to>
    <xdr:sp macro="" textlink="">
      <xdr:nvSpPr>
        <xdr:cNvPr id="9253" name="Oval 9252">
          <a:extLst>
            <a:ext uri="{FF2B5EF4-FFF2-40B4-BE49-F238E27FC236}">
              <a16:creationId xmlns:a16="http://schemas.microsoft.com/office/drawing/2014/main" id="{00000000-0008-0000-0400-000025240000}"/>
            </a:ext>
          </a:extLst>
        </xdr:cNvPr>
        <xdr:cNvSpPr/>
      </xdr:nvSpPr>
      <xdr:spPr>
        <a:xfrm>
          <a:off x="9315269" y="464439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53340</xdr:colOff>
      <xdr:row>29</xdr:row>
      <xdr:rowOff>91440</xdr:rowOff>
    </xdr:from>
    <xdr:to>
      <xdr:col>19</xdr:col>
      <xdr:colOff>541020</xdr:colOff>
      <xdr:row>41</xdr:row>
      <xdr:rowOff>114300</xdr:rowOff>
    </xdr:to>
    <xdr:graphicFrame macro="">
      <xdr:nvGraphicFramePr>
        <xdr:cNvPr id="9256" name="Chart 9255">
          <a:extLst>
            <a:ext uri="{FF2B5EF4-FFF2-40B4-BE49-F238E27FC236}">
              <a16:creationId xmlns:a16="http://schemas.microsoft.com/office/drawing/2014/main" id="{00000000-0008-0000-0400-000028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21</xdr:col>
      <xdr:colOff>228600</xdr:colOff>
      <xdr:row>6</xdr:row>
      <xdr:rowOff>68580</xdr:rowOff>
    </xdr:from>
    <xdr:to>
      <xdr:col>23</xdr:col>
      <xdr:colOff>464820</xdr:colOff>
      <xdr:row>22</xdr:row>
      <xdr:rowOff>83820</xdr:rowOff>
    </xdr:to>
    <xdr:sp macro="" textlink="">
      <xdr:nvSpPr>
        <xdr:cNvPr id="9260" name="Rectangle 9259">
          <a:extLst>
            <a:ext uri="{FF2B5EF4-FFF2-40B4-BE49-F238E27FC236}">
              <a16:creationId xmlns:a16="http://schemas.microsoft.com/office/drawing/2014/main" id="{00000000-0008-0000-0400-00002C240000}"/>
            </a:ext>
          </a:extLst>
        </xdr:cNvPr>
        <xdr:cNvSpPr/>
      </xdr:nvSpPr>
      <xdr:spPr>
        <a:xfrm flipH="1" flipV="1">
          <a:off x="13327380" y="541020"/>
          <a:ext cx="1455420" cy="294132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312420</xdr:colOff>
      <xdr:row>0</xdr:row>
      <xdr:rowOff>216240</xdr:rowOff>
    </xdr:from>
    <xdr:to>
      <xdr:col>5</xdr:col>
      <xdr:colOff>60960</xdr:colOff>
      <xdr:row>6</xdr:row>
      <xdr:rowOff>103800</xdr:rowOff>
    </xdr:to>
    <xdr:sp macro="" textlink="'Analysis 03'!M22">
      <xdr:nvSpPr>
        <xdr:cNvPr id="9288" name="TextBox 9287">
          <a:extLst>
            <a:ext uri="{FF2B5EF4-FFF2-40B4-BE49-F238E27FC236}">
              <a16:creationId xmlns:a16="http://schemas.microsoft.com/office/drawing/2014/main" id="{00000000-0008-0000-0400-000048240000}"/>
            </a:ext>
          </a:extLst>
        </xdr:cNvPr>
        <xdr:cNvSpPr txBox="1"/>
      </xdr:nvSpPr>
      <xdr:spPr>
        <a:xfrm>
          <a:off x="312420" y="216240"/>
          <a:ext cx="279654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i="0" u="none" strike="noStrike" baseline="0">
              <a:gradFill>
                <a:gsLst>
                  <a:gs pos="0">
                    <a:srgbClr val="00B0F0"/>
                  </a:gs>
                  <a:gs pos="94000">
                    <a:srgbClr val="333F50"/>
                  </a:gs>
                </a:gsLst>
                <a:lin ang="0" scaled="0"/>
              </a:gradFill>
              <a:latin typeface="Aptos Narrow"/>
            </a:rPr>
            <a:t>Business Dashboard</a:t>
          </a:r>
          <a:endParaRPr lang="en-IN" sz="3200">
            <a:gradFill>
              <a:gsLst>
                <a:gs pos="0">
                  <a:srgbClr val="00B0F0"/>
                </a:gs>
                <a:gs pos="94000">
                  <a:srgbClr val="333F50"/>
                </a:gs>
              </a:gsLst>
              <a:lin ang="0" scaled="0"/>
            </a:gradFill>
          </a:endParaRPr>
        </a:p>
      </xdr:txBody>
    </xdr:sp>
    <xdr:clientData/>
  </xdr:twoCellAnchor>
  <xdr:twoCellAnchor>
    <xdr:from>
      <xdr:col>20</xdr:col>
      <xdr:colOff>464820</xdr:colOff>
      <xdr:row>5</xdr:row>
      <xdr:rowOff>83820</xdr:rowOff>
    </xdr:from>
    <xdr:to>
      <xdr:col>22</xdr:col>
      <xdr:colOff>510540</xdr:colOff>
      <xdr:row>7</xdr:row>
      <xdr:rowOff>91440</xdr:rowOff>
    </xdr:to>
    <xdr:sp macro="[0]!ToggleVisibility" textlink="">
      <xdr:nvSpPr>
        <xdr:cNvPr id="61" name="Rectangle: Rounded Corners 60">
          <a:extLst>
            <a:ext uri="{FF2B5EF4-FFF2-40B4-BE49-F238E27FC236}">
              <a16:creationId xmlns:a16="http://schemas.microsoft.com/office/drawing/2014/main" id="{00000000-0008-0000-0400-00003D000000}"/>
            </a:ext>
          </a:extLst>
        </xdr:cNvPr>
        <xdr:cNvSpPr/>
      </xdr:nvSpPr>
      <xdr:spPr>
        <a:xfrm>
          <a:off x="12954000" y="373380"/>
          <a:ext cx="1264920" cy="373380"/>
        </a:xfrm>
        <a:prstGeom prst="round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Open Filtere</a:t>
          </a:r>
        </a:p>
      </xdr:txBody>
    </xdr:sp>
    <xdr:clientData/>
  </xdr:twoCellAnchor>
  <xdr:twoCellAnchor>
    <xdr:from>
      <xdr:col>19</xdr:col>
      <xdr:colOff>182880</xdr:colOff>
      <xdr:row>5</xdr:row>
      <xdr:rowOff>76200</xdr:rowOff>
    </xdr:from>
    <xdr:to>
      <xdr:col>23</xdr:col>
      <xdr:colOff>121920</xdr:colOff>
      <xdr:row>40</xdr:row>
      <xdr:rowOff>129540</xdr:rowOff>
    </xdr:to>
    <xdr:grpSp>
      <xdr:nvGrpSpPr>
        <xdr:cNvPr id="9243" name="Group 9242" hidden="1">
          <a:extLst>
            <a:ext uri="{FF2B5EF4-FFF2-40B4-BE49-F238E27FC236}">
              <a16:creationId xmlns:a16="http://schemas.microsoft.com/office/drawing/2014/main" id="{00000000-0008-0000-0400-00001B240000}"/>
            </a:ext>
          </a:extLst>
        </xdr:cNvPr>
        <xdr:cNvGrpSpPr/>
      </xdr:nvGrpSpPr>
      <xdr:grpSpPr>
        <a:xfrm>
          <a:off x="12062460" y="365760"/>
          <a:ext cx="2377440" cy="6454140"/>
          <a:chOff x="11826240" y="175260"/>
          <a:chExt cx="2377440" cy="6918960"/>
        </a:xfrm>
      </xdr:grpSpPr>
      <xdr:sp macro="" textlink="">
        <xdr:nvSpPr>
          <xdr:cNvPr id="60" name="Rectangle: Diagonal Corners Rounded 59" hidden="1">
            <a:extLst>
              <a:ext uri="{FF2B5EF4-FFF2-40B4-BE49-F238E27FC236}">
                <a16:creationId xmlns:a16="http://schemas.microsoft.com/office/drawing/2014/main" id="{00000000-0008-0000-0400-00003C000000}"/>
              </a:ext>
            </a:extLst>
          </xdr:cNvPr>
          <xdr:cNvSpPr/>
        </xdr:nvSpPr>
        <xdr:spPr>
          <a:xfrm>
            <a:off x="11826240" y="822960"/>
            <a:ext cx="2377440" cy="6271260"/>
          </a:xfrm>
          <a:prstGeom prst="round2Diag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9290" name="Category" hidden="1">
                <a:extLst>
                  <a:ext uri="{FF2B5EF4-FFF2-40B4-BE49-F238E27FC236}">
                    <a16:creationId xmlns:a16="http://schemas.microsoft.com/office/drawing/2014/main" id="{00000000-0008-0000-0400-00004A240000}"/>
                  </a:ext>
                </a:extLst>
              </xdr:cNvPr>
              <xdr:cNvGraphicFramePr/>
            </xdr:nvGraphicFramePr>
            <xdr:xfrm>
              <a:off x="11913870" y="3459480"/>
              <a:ext cx="2202180" cy="3144613"/>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150090" y="3429344"/>
                <a:ext cx="2202180" cy="2933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289" name="Month 1" hidden="1">
                <a:extLst>
                  <a:ext uri="{FF2B5EF4-FFF2-40B4-BE49-F238E27FC236}">
                    <a16:creationId xmlns:a16="http://schemas.microsoft.com/office/drawing/2014/main" id="{00000000-0008-0000-0400-000049240000}"/>
                  </a:ext>
                </a:extLst>
              </xdr:cNvPr>
              <xdr:cNvGraphicFramePr/>
            </xdr:nvGraphicFramePr>
            <xdr:xfrm>
              <a:off x="11913360" y="1089661"/>
              <a:ext cx="2203200" cy="232410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149580" y="1218731"/>
                <a:ext cx="2203200" cy="2167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Visibility" textlink="">
        <xdr:nvSpPr>
          <xdr:cNvPr id="9234" name="Rectangle: Rounded Corners 9233" hidden="1">
            <a:extLst>
              <a:ext uri="{FF2B5EF4-FFF2-40B4-BE49-F238E27FC236}">
                <a16:creationId xmlns:a16="http://schemas.microsoft.com/office/drawing/2014/main" id="{00000000-0008-0000-0400-000012240000}"/>
              </a:ext>
            </a:extLst>
          </xdr:cNvPr>
          <xdr:cNvSpPr/>
        </xdr:nvSpPr>
        <xdr:spPr>
          <a:xfrm>
            <a:off x="12717780" y="175260"/>
            <a:ext cx="1264920" cy="3733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Open Filtere</a:t>
            </a:r>
          </a:p>
        </xdr:txBody>
      </xdr:sp>
    </xdr:grpSp>
    <xdr:clientData/>
  </xdr:twoCellAnchor>
  <xdr:twoCellAnchor>
    <xdr:from>
      <xdr:col>6</xdr:col>
      <xdr:colOff>259080</xdr:colOff>
      <xdr:row>0</xdr:row>
      <xdr:rowOff>220980</xdr:rowOff>
    </xdr:from>
    <xdr:to>
      <xdr:col>8</xdr:col>
      <xdr:colOff>350520</xdr:colOff>
      <xdr:row>6</xdr:row>
      <xdr:rowOff>91440</xdr:rowOff>
    </xdr:to>
    <xdr:sp macro="" textlink="">
      <xdr:nvSpPr>
        <xdr:cNvPr id="9235" name="Rectangle: Diagonal Corners Rounded 9234">
          <a:hlinkClick xmlns:r="http://schemas.openxmlformats.org/officeDocument/2006/relationships" r:id="rId12" tooltip="Goto TimeFrame"/>
          <a:extLst>
            <a:ext uri="{FF2B5EF4-FFF2-40B4-BE49-F238E27FC236}">
              <a16:creationId xmlns:a16="http://schemas.microsoft.com/office/drawing/2014/main" id="{00000000-0008-0000-0400-000013240000}"/>
            </a:ext>
          </a:extLst>
        </xdr:cNvPr>
        <xdr:cNvSpPr/>
      </xdr:nvSpPr>
      <xdr:spPr>
        <a:xfrm>
          <a:off x="3916680" y="22098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tx1">
                  <a:lumMod val="75000"/>
                  <a:lumOff val="25000"/>
                </a:schemeClr>
              </a:solidFill>
            </a:rPr>
            <a:t>Time Frame</a:t>
          </a:r>
        </a:p>
      </xdr:txBody>
    </xdr:sp>
    <xdr:clientData/>
  </xdr:twoCellAnchor>
  <xdr:twoCellAnchor>
    <xdr:from>
      <xdr:col>8</xdr:col>
      <xdr:colOff>567690</xdr:colOff>
      <xdr:row>0</xdr:row>
      <xdr:rowOff>220980</xdr:rowOff>
    </xdr:from>
    <xdr:to>
      <xdr:col>11</xdr:col>
      <xdr:colOff>49530</xdr:colOff>
      <xdr:row>6</xdr:row>
      <xdr:rowOff>91440</xdr:rowOff>
    </xdr:to>
    <xdr:sp macro="" textlink="">
      <xdr:nvSpPr>
        <xdr:cNvPr id="9251" name="Rectangle: Diagonal Corners Rounded 9250">
          <a:hlinkClick xmlns:r="http://schemas.openxmlformats.org/officeDocument/2006/relationships" r:id="rId13" tooltip="Goto Store DashBoard"/>
          <a:extLst>
            <a:ext uri="{FF2B5EF4-FFF2-40B4-BE49-F238E27FC236}">
              <a16:creationId xmlns:a16="http://schemas.microsoft.com/office/drawing/2014/main" id="{00000000-0008-0000-0400-000023240000}"/>
            </a:ext>
          </a:extLst>
        </xdr:cNvPr>
        <xdr:cNvSpPr/>
      </xdr:nvSpPr>
      <xdr:spPr>
        <a:xfrm>
          <a:off x="5444490" y="22098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Store</a:t>
          </a:r>
        </a:p>
      </xdr:txBody>
    </xdr:sp>
    <xdr:clientData/>
  </xdr:twoCellAnchor>
  <xdr:twoCellAnchor>
    <xdr:from>
      <xdr:col>11</xdr:col>
      <xdr:colOff>266700</xdr:colOff>
      <xdr:row>0</xdr:row>
      <xdr:rowOff>220980</xdr:rowOff>
    </xdr:from>
    <xdr:to>
      <xdr:col>13</xdr:col>
      <xdr:colOff>358140</xdr:colOff>
      <xdr:row>6</xdr:row>
      <xdr:rowOff>91440</xdr:rowOff>
    </xdr:to>
    <xdr:sp macro="" textlink="">
      <xdr:nvSpPr>
        <xdr:cNvPr id="9254" name="Rectangle: Diagonal Corners Rounded 9253">
          <a:extLst>
            <a:ext uri="{FF2B5EF4-FFF2-40B4-BE49-F238E27FC236}">
              <a16:creationId xmlns:a16="http://schemas.microsoft.com/office/drawing/2014/main" id="{00000000-0008-0000-0400-000026240000}"/>
            </a:ext>
          </a:extLst>
        </xdr:cNvPr>
        <xdr:cNvSpPr/>
      </xdr:nvSpPr>
      <xdr:spPr>
        <a:xfrm>
          <a:off x="6972300" y="220980"/>
          <a:ext cx="1310640" cy="342900"/>
        </a:xfrm>
        <a:prstGeom prst="round2DiagRect">
          <a:avLst>
            <a:gd name="adj1" fmla="val 43334"/>
            <a:gd name="adj2" fmla="val 0"/>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lumMod val="95000"/>
                </a:schemeClr>
              </a:solidFill>
            </a:rPr>
            <a:t>Profit View</a:t>
          </a:r>
        </a:p>
      </xdr:txBody>
    </xdr:sp>
    <xdr:clientData/>
  </xdr:twoCellAnchor>
  <xdr:twoCellAnchor>
    <xdr:from>
      <xdr:col>6</xdr:col>
      <xdr:colOff>548640</xdr:colOff>
      <xdr:row>17</xdr:row>
      <xdr:rowOff>15240</xdr:rowOff>
    </xdr:from>
    <xdr:to>
      <xdr:col>7</xdr:col>
      <xdr:colOff>548640</xdr:colOff>
      <xdr:row>19</xdr:row>
      <xdr:rowOff>68580</xdr:rowOff>
    </xdr:to>
    <xdr:sp macro="" textlink="'Analysis 03'!M24">
      <xdr:nvSpPr>
        <xdr:cNvPr id="9250" name="TextBox 9249">
          <a:extLst>
            <a:ext uri="{FF2B5EF4-FFF2-40B4-BE49-F238E27FC236}">
              <a16:creationId xmlns:a16="http://schemas.microsoft.com/office/drawing/2014/main" id="{577DED26-7A76-4D0A-A476-FD277441B6D9}"/>
            </a:ext>
          </a:extLst>
        </xdr:cNvPr>
        <xdr:cNvSpPr txBox="1"/>
      </xdr:nvSpPr>
      <xdr:spPr>
        <a:xfrm>
          <a:off x="4206240" y="2499360"/>
          <a:ext cx="609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b="0" i="0" u="none" strike="noStrike">
              <a:solidFill>
                <a:srgbClr val="1F95B3"/>
              </a:solidFill>
              <a:latin typeface="+mn-lt"/>
            </a:rPr>
            <a:t>45 </a:t>
          </a:r>
          <a:endParaRPr lang="en-IN" sz="4800">
            <a:solidFill>
              <a:srgbClr val="1F95B3"/>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17</xdr:col>
      <xdr:colOff>548640</xdr:colOff>
      <xdr:row>0</xdr:row>
      <xdr:rowOff>0</xdr:rowOff>
    </xdr:from>
    <xdr:to>
      <xdr:col>23</xdr:col>
      <xdr:colOff>517860</xdr:colOff>
      <xdr:row>48</xdr:row>
      <xdr:rowOff>126600</xdr:rowOff>
    </xdr:to>
    <xdr:sp macro="" textlink="">
      <xdr:nvSpPr>
        <xdr:cNvPr id="32" name="Moon 31">
          <a:extLst>
            <a:ext uri="{FF2B5EF4-FFF2-40B4-BE49-F238E27FC236}">
              <a16:creationId xmlns:a16="http://schemas.microsoft.com/office/drawing/2014/main" id="{00000000-0008-0000-0700-000020000000}"/>
            </a:ext>
          </a:extLst>
        </xdr:cNvPr>
        <xdr:cNvSpPr/>
      </xdr:nvSpPr>
      <xdr:spPr>
        <a:xfrm flipH="1">
          <a:off x="10911840" y="0"/>
          <a:ext cx="3924000" cy="8280000"/>
        </a:xfrm>
        <a:prstGeom prst="moon">
          <a:avLst>
            <a:gd name="adj" fmla="val 64730"/>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8</xdr:row>
      <xdr:rowOff>152400</xdr:rowOff>
    </xdr:from>
    <xdr:to>
      <xdr:col>18</xdr:col>
      <xdr:colOff>160020</xdr:colOff>
      <xdr:row>40</xdr:row>
      <xdr:rowOff>99060</xdr:rowOff>
    </xdr:to>
    <xdr:sp macro="" textlink="">
      <xdr:nvSpPr>
        <xdr:cNvPr id="7" name="Rectangle: Diagonal Corners Rounded 6">
          <a:extLst>
            <a:ext uri="{FF2B5EF4-FFF2-40B4-BE49-F238E27FC236}">
              <a16:creationId xmlns:a16="http://schemas.microsoft.com/office/drawing/2014/main" id="{00000000-0008-0000-0700-000007000000}"/>
            </a:ext>
          </a:extLst>
        </xdr:cNvPr>
        <xdr:cNvSpPr/>
      </xdr:nvSpPr>
      <xdr:spPr>
        <a:xfrm>
          <a:off x="220980" y="990600"/>
          <a:ext cx="11209020" cy="5798820"/>
        </a:xfrm>
        <a:prstGeom prst="round2DiagRect">
          <a:avLst>
            <a:gd name="adj1" fmla="val 3868"/>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xdr:row>
      <xdr:rowOff>38100</xdr:rowOff>
    </xdr:from>
    <xdr:to>
      <xdr:col>3</xdr:col>
      <xdr:colOff>119169</xdr:colOff>
      <xdr:row>15</xdr:row>
      <xdr:rowOff>114300</xdr:rowOff>
    </xdr:to>
    <xdr:sp macro="" textlink="">
      <xdr:nvSpPr>
        <xdr:cNvPr id="10" name="Oval 9">
          <a:extLst>
            <a:ext uri="{FF2B5EF4-FFF2-40B4-BE49-F238E27FC236}">
              <a16:creationId xmlns:a16="http://schemas.microsoft.com/office/drawing/2014/main" id="{00000000-0008-0000-0700-00000A000000}"/>
            </a:ext>
          </a:extLst>
        </xdr:cNvPr>
        <xdr:cNvSpPr/>
      </xdr:nvSpPr>
      <xdr:spPr>
        <a:xfrm>
          <a:off x="0" y="327660"/>
          <a:ext cx="1947969" cy="19050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579120</xdr:colOff>
      <xdr:row>0</xdr:row>
      <xdr:rowOff>0</xdr:rowOff>
    </xdr:from>
    <xdr:to>
      <xdr:col>23</xdr:col>
      <xdr:colOff>548340</xdr:colOff>
      <xdr:row>48</xdr:row>
      <xdr:rowOff>126600</xdr:rowOff>
    </xdr:to>
    <xdr:sp macro="" textlink="">
      <xdr:nvSpPr>
        <xdr:cNvPr id="2" name="Moon 1">
          <a:extLst>
            <a:ext uri="{FF2B5EF4-FFF2-40B4-BE49-F238E27FC236}">
              <a16:creationId xmlns:a16="http://schemas.microsoft.com/office/drawing/2014/main" id="{00000000-0008-0000-0700-000002000000}"/>
            </a:ext>
          </a:extLst>
        </xdr:cNvPr>
        <xdr:cNvSpPr/>
      </xdr:nvSpPr>
      <xdr:spPr>
        <a:xfrm flipH="1">
          <a:off x="10942320" y="0"/>
          <a:ext cx="3924000" cy="8280000"/>
        </a:xfrm>
        <a:prstGeom prst="moon">
          <a:avLst>
            <a:gd name="adj" fmla="val 64731"/>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403860</xdr:colOff>
      <xdr:row>0</xdr:row>
      <xdr:rowOff>22860</xdr:rowOff>
    </xdr:from>
    <xdr:to>
      <xdr:col>23</xdr:col>
      <xdr:colOff>312420</xdr:colOff>
      <xdr:row>16</xdr:row>
      <xdr:rowOff>15240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flipH="1" flipV="1">
          <a:off x="12283440" y="22860"/>
          <a:ext cx="2346960" cy="229362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274320</xdr:colOff>
      <xdr:row>34</xdr:row>
      <xdr:rowOff>68580</xdr:rowOff>
    </xdr:from>
    <xdr:to>
      <xdr:col>23</xdr:col>
      <xdr:colOff>457200</xdr:colOff>
      <xdr:row>43</xdr:row>
      <xdr:rowOff>22860</xdr:rowOff>
    </xdr:to>
    <xdr:sp macro="" textlink="">
      <xdr:nvSpPr>
        <xdr:cNvPr id="5" name="Rectangle 4">
          <a:extLst>
            <a:ext uri="{FF2B5EF4-FFF2-40B4-BE49-F238E27FC236}">
              <a16:creationId xmlns:a16="http://schemas.microsoft.com/office/drawing/2014/main" id="{00000000-0008-0000-0700-000005000000}"/>
            </a:ext>
          </a:extLst>
        </xdr:cNvPr>
        <xdr:cNvSpPr/>
      </xdr:nvSpPr>
      <xdr:spPr>
        <a:xfrm flipH="1" flipV="1">
          <a:off x="12763500" y="5661660"/>
          <a:ext cx="2011680" cy="1600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0</xdr:row>
      <xdr:rowOff>137160</xdr:rowOff>
    </xdr:from>
    <xdr:to>
      <xdr:col>17</xdr:col>
      <xdr:colOff>518160</xdr:colOff>
      <xdr:row>7</xdr:row>
      <xdr:rowOff>0</xdr:rowOff>
    </xdr:to>
    <xdr:sp macro="" textlink="">
      <xdr:nvSpPr>
        <xdr:cNvPr id="6" name="Rectangle 5">
          <a:extLst>
            <a:ext uri="{FF2B5EF4-FFF2-40B4-BE49-F238E27FC236}">
              <a16:creationId xmlns:a16="http://schemas.microsoft.com/office/drawing/2014/main" id="{00000000-0008-0000-0700-000006000000}"/>
            </a:ext>
          </a:extLst>
        </xdr:cNvPr>
        <xdr:cNvSpPr/>
      </xdr:nvSpPr>
      <xdr:spPr>
        <a:xfrm>
          <a:off x="213360" y="137160"/>
          <a:ext cx="10668000" cy="518160"/>
        </a:xfrm>
        <a:prstGeom prst="rect">
          <a:avLst/>
        </a:prstGeom>
        <a:gradFill>
          <a:gsLst>
            <a:gs pos="0">
              <a:schemeClr val="bg1">
                <a:lumMod val="95000"/>
              </a:schemeClr>
            </a:gs>
            <a:gs pos="49000">
              <a:schemeClr val="bg1"/>
            </a:gs>
            <a:gs pos="100000">
              <a:schemeClr val="bg1">
                <a:lumMod val="9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495300</xdr:colOff>
      <xdr:row>10</xdr:row>
      <xdr:rowOff>7620</xdr:rowOff>
    </xdr:from>
    <xdr:to>
      <xdr:col>17</xdr:col>
      <xdr:colOff>769620</xdr:colOff>
      <xdr:row>39</xdr:row>
      <xdr:rowOff>83820</xdr:rowOff>
    </xdr:to>
    <xdr:sp macro="" textlink="">
      <xdr:nvSpPr>
        <xdr:cNvPr id="8" name="Rectangle: Diagonal Corners Rounded 7">
          <a:extLst>
            <a:ext uri="{FF2B5EF4-FFF2-40B4-BE49-F238E27FC236}">
              <a16:creationId xmlns:a16="http://schemas.microsoft.com/office/drawing/2014/main" id="{00000000-0008-0000-0700-000008000000}"/>
            </a:ext>
          </a:extLst>
        </xdr:cNvPr>
        <xdr:cNvSpPr/>
      </xdr:nvSpPr>
      <xdr:spPr>
        <a:xfrm>
          <a:off x="495300" y="1211580"/>
          <a:ext cx="10637520" cy="5379720"/>
        </a:xfrm>
        <a:prstGeom prst="round2DiagRect">
          <a:avLst>
            <a:gd name="adj1" fmla="val 3728"/>
            <a:gd name="adj2" fmla="val 0"/>
          </a:avLst>
        </a:prstGeom>
        <a:solidFill>
          <a:schemeClr val="bg1"/>
        </a:solidFill>
        <a:ln>
          <a:noFill/>
        </a:ln>
        <a:effectLst>
          <a:outerShdw blurRad="63500" dist="25400" sx="103000" sy="103000" algn="ctr"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350520</xdr:colOff>
      <xdr:row>10</xdr:row>
      <xdr:rowOff>167640</xdr:rowOff>
    </xdr:from>
    <xdr:to>
      <xdr:col>17</xdr:col>
      <xdr:colOff>655320</xdr:colOff>
      <xdr:row>38</xdr:row>
      <xdr:rowOff>60960</xdr:rowOff>
    </xdr:to>
    <xdr:sp macro="" textlink="">
      <xdr:nvSpPr>
        <xdr:cNvPr id="9" name="Rectangle: Diagonal Corners Rounded 8">
          <a:extLst>
            <a:ext uri="{FF2B5EF4-FFF2-40B4-BE49-F238E27FC236}">
              <a16:creationId xmlns:a16="http://schemas.microsoft.com/office/drawing/2014/main" id="{00000000-0008-0000-0700-000009000000}"/>
            </a:ext>
          </a:extLst>
        </xdr:cNvPr>
        <xdr:cNvSpPr/>
      </xdr:nvSpPr>
      <xdr:spPr>
        <a:xfrm>
          <a:off x="3398520" y="1371600"/>
          <a:ext cx="7620000" cy="5013960"/>
        </a:xfrm>
        <a:prstGeom prst="round2DiagRect">
          <a:avLst>
            <a:gd name="adj1" fmla="val 3728"/>
            <a:gd name="adj2" fmla="val 0"/>
          </a:avLst>
        </a:prstGeom>
        <a:solidFill>
          <a:schemeClr val="bg1"/>
        </a:solidFill>
        <a:ln>
          <a:noFill/>
        </a:ln>
        <a:effectLst>
          <a:outerShdw blurRad="63500" sx="103000" sy="103000" algn="ctr"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538585</xdr:colOff>
      <xdr:row>13</xdr:row>
      <xdr:rowOff>99060</xdr:rowOff>
    </xdr:from>
    <xdr:to>
      <xdr:col>17</xdr:col>
      <xdr:colOff>487680</xdr:colOff>
      <xdr:row>37</xdr:row>
      <xdr:rowOff>99060</xdr:rowOff>
    </xdr:to>
    <mc:AlternateContent xmlns:mc="http://schemas.openxmlformats.org/markup-compatibility/2006">
      <mc:Choice xmlns:we="http://schemas.microsoft.com/office/webextensions/webextension/2010/11" Requires="we">
        <xdr:graphicFrame macro="">
          <xdr:nvGraphicFramePr>
            <xdr:cNvPr id="11" name="Add-in 10">
              <a:extLst>
                <a:ext uri="{FF2B5EF4-FFF2-40B4-BE49-F238E27FC236}">
                  <a16:creationId xmlns:a16="http://schemas.microsoft.com/office/drawing/2014/main" id="{00000000-0008-0000-0700-00000B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1" name="Add-in 10">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5</xdr:col>
      <xdr:colOff>589965</xdr:colOff>
      <xdr:row>15</xdr:row>
      <xdr:rowOff>53340</xdr:rowOff>
    </xdr:from>
    <xdr:to>
      <xdr:col>6</xdr:col>
      <xdr:colOff>525780</xdr:colOff>
      <xdr:row>16</xdr:row>
      <xdr:rowOff>137160</xdr:rowOff>
    </xdr:to>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3637965" y="2171700"/>
          <a:ext cx="54541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rPr>
            <a:t>Store</a:t>
          </a:r>
        </a:p>
      </xdr:txBody>
    </xdr:sp>
    <xdr:clientData/>
  </xdr:twoCellAnchor>
  <xdr:twoCellAnchor editAs="absolute">
    <xdr:from>
      <xdr:col>0</xdr:col>
      <xdr:colOff>579120</xdr:colOff>
      <xdr:row>13</xdr:row>
      <xdr:rowOff>114300</xdr:rowOff>
    </xdr:from>
    <xdr:to>
      <xdr:col>5</xdr:col>
      <xdr:colOff>152400</xdr:colOff>
      <xdr:row>24</xdr:row>
      <xdr:rowOff>53340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79120" y="1866900"/>
              <a:ext cx="262128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510540</xdr:colOff>
      <xdr:row>25</xdr:row>
      <xdr:rowOff>0</xdr:rowOff>
    </xdr:from>
    <xdr:to>
      <xdr:col>5</xdr:col>
      <xdr:colOff>162540</xdr:colOff>
      <xdr:row>28</xdr:row>
      <xdr:rowOff>167640</xdr:rowOff>
    </xdr:to>
    <xdr:sp macro="" textlink="">
      <xdr:nvSpPr>
        <xdr:cNvPr id="16" name="Rectangle: Diagonal Corners Rounded 15">
          <a:extLst>
            <a:ext uri="{FF2B5EF4-FFF2-40B4-BE49-F238E27FC236}">
              <a16:creationId xmlns:a16="http://schemas.microsoft.com/office/drawing/2014/main" id="{00000000-0008-0000-0700-000010000000}"/>
            </a:ext>
          </a:extLst>
        </xdr:cNvPr>
        <xdr:cNvSpPr/>
      </xdr:nvSpPr>
      <xdr:spPr>
        <a:xfrm>
          <a:off x="510540" y="3947160"/>
          <a:ext cx="2700000" cy="716280"/>
        </a:xfrm>
        <a:prstGeom prst="round2DiagRect">
          <a:avLst>
            <a:gd name="adj1" fmla="val 7947"/>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510540</xdr:colOff>
      <xdr:row>29</xdr:row>
      <xdr:rowOff>148590</xdr:rowOff>
    </xdr:from>
    <xdr:to>
      <xdr:col>5</xdr:col>
      <xdr:colOff>162540</xdr:colOff>
      <xdr:row>33</xdr:row>
      <xdr:rowOff>133350</xdr:rowOff>
    </xdr:to>
    <xdr:sp macro="" textlink="">
      <xdr:nvSpPr>
        <xdr:cNvPr id="21" name="Rectangle: Diagonal Corners Rounded 20">
          <a:extLst>
            <a:ext uri="{FF2B5EF4-FFF2-40B4-BE49-F238E27FC236}">
              <a16:creationId xmlns:a16="http://schemas.microsoft.com/office/drawing/2014/main" id="{00000000-0008-0000-0700-000015000000}"/>
            </a:ext>
          </a:extLst>
        </xdr:cNvPr>
        <xdr:cNvSpPr/>
      </xdr:nvSpPr>
      <xdr:spPr>
        <a:xfrm>
          <a:off x="510540" y="4827270"/>
          <a:ext cx="2700000" cy="716280"/>
        </a:xfrm>
        <a:prstGeom prst="round2DiagRect">
          <a:avLst>
            <a:gd name="adj1" fmla="val 7947"/>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510540</xdr:colOff>
      <xdr:row>34</xdr:row>
      <xdr:rowOff>114300</xdr:rowOff>
    </xdr:from>
    <xdr:to>
      <xdr:col>5</xdr:col>
      <xdr:colOff>162540</xdr:colOff>
      <xdr:row>38</xdr:row>
      <xdr:rowOff>99060</xdr:rowOff>
    </xdr:to>
    <xdr:sp macro="" textlink="">
      <xdr:nvSpPr>
        <xdr:cNvPr id="22" name="Rectangle: Diagonal Corners Rounded 21">
          <a:extLst>
            <a:ext uri="{FF2B5EF4-FFF2-40B4-BE49-F238E27FC236}">
              <a16:creationId xmlns:a16="http://schemas.microsoft.com/office/drawing/2014/main" id="{00000000-0008-0000-0700-000016000000}"/>
            </a:ext>
          </a:extLst>
        </xdr:cNvPr>
        <xdr:cNvSpPr/>
      </xdr:nvSpPr>
      <xdr:spPr>
        <a:xfrm>
          <a:off x="510540" y="5707380"/>
          <a:ext cx="2700000" cy="716280"/>
        </a:xfrm>
        <a:prstGeom prst="round2DiagRect">
          <a:avLst>
            <a:gd name="adj1" fmla="val 10073"/>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xdr:colOff>
      <xdr:row>26</xdr:row>
      <xdr:rowOff>53340</xdr:rowOff>
    </xdr:from>
    <xdr:to>
      <xdr:col>1</xdr:col>
      <xdr:colOff>278130</xdr:colOff>
      <xdr:row>27</xdr:row>
      <xdr:rowOff>114300</xdr:rowOff>
    </xdr:to>
    <xdr:sp macro="" textlink="">
      <xdr:nvSpPr>
        <xdr:cNvPr id="23" name="Oval 22">
          <a:extLst>
            <a:ext uri="{FF2B5EF4-FFF2-40B4-BE49-F238E27FC236}">
              <a16:creationId xmlns:a16="http://schemas.microsoft.com/office/drawing/2014/main" id="{00000000-0008-0000-0700-000017000000}"/>
            </a:ext>
          </a:extLst>
        </xdr:cNvPr>
        <xdr:cNvSpPr/>
      </xdr:nvSpPr>
      <xdr:spPr>
        <a:xfrm>
          <a:off x="643890" y="4183380"/>
          <a:ext cx="243840" cy="24384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xdr:colOff>
      <xdr:row>31</xdr:row>
      <xdr:rowOff>22860</xdr:rowOff>
    </xdr:from>
    <xdr:to>
      <xdr:col>1</xdr:col>
      <xdr:colOff>278130</xdr:colOff>
      <xdr:row>32</xdr:row>
      <xdr:rowOff>83820</xdr:rowOff>
    </xdr:to>
    <xdr:sp macro="" textlink="">
      <xdr:nvSpPr>
        <xdr:cNvPr id="24" name="Oval 23">
          <a:extLst>
            <a:ext uri="{FF2B5EF4-FFF2-40B4-BE49-F238E27FC236}">
              <a16:creationId xmlns:a16="http://schemas.microsoft.com/office/drawing/2014/main" id="{00000000-0008-0000-0700-000018000000}"/>
            </a:ext>
          </a:extLst>
        </xdr:cNvPr>
        <xdr:cNvSpPr/>
      </xdr:nvSpPr>
      <xdr:spPr>
        <a:xfrm>
          <a:off x="643890" y="5067300"/>
          <a:ext cx="243840" cy="24384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xdr:colOff>
      <xdr:row>35</xdr:row>
      <xdr:rowOff>175260</xdr:rowOff>
    </xdr:from>
    <xdr:to>
      <xdr:col>1</xdr:col>
      <xdr:colOff>278130</xdr:colOff>
      <xdr:row>37</xdr:row>
      <xdr:rowOff>53340</xdr:rowOff>
    </xdr:to>
    <xdr:sp macro="" textlink="">
      <xdr:nvSpPr>
        <xdr:cNvPr id="25" name="Oval 24">
          <a:extLst>
            <a:ext uri="{FF2B5EF4-FFF2-40B4-BE49-F238E27FC236}">
              <a16:creationId xmlns:a16="http://schemas.microsoft.com/office/drawing/2014/main" id="{00000000-0008-0000-0700-000019000000}"/>
            </a:ext>
          </a:extLst>
        </xdr:cNvPr>
        <xdr:cNvSpPr/>
      </xdr:nvSpPr>
      <xdr:spPr>
        <a:xfrm>
          <a:off x="643890" y="5951220"/>
          <a:ext cx="243840" cy="24384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422910</xdr:colOff>
      <xdr:row>26</xdr:row>
      <xdr:rowOff>15240</xdr:rowOff>
    </xdr:from>
    <xdr:to>
      <xdr:col>3</xdr:col>
      <xdr:colOff>563880</xdr:colOff>
      <xdr:row>28</xdr:row>
      <xdr:rowOff>7620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1032510" y="4145280"/>
          <a:ext cx="136017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tx1">
                  <a:lumMod val="65000"/>
                  <a:lumOff val="35000"/>
                </a:schemeClr>
              </a:solidFill>
            </a:rPr>
            <a:t>Total Revenue </a:t>
          </a:r>
        </a:p>
      </xdr:txBody>
    </xdr:sp>
    <xdr:clientData/>
  </xdr:twoCellAnchor>
  <xdr:twoCellAnchor>
    <xdr:from>
      <xdr:col>1</xdr:col>
      <xdr:colOff>422910</xdr:colOff>
      <xdr:row>30</xdr:row>
      <xdr:rowOff>167640</xdr:rowOff>
    </xdr:from>
    <xdr:to>
      <xdr:col>3</xdr:col>
      <xdr:colOff>480060</xdr:colOff>
      <xdr:row>32</xdr:row>
      <xdr:rowOff>160020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1032510" y="5029200"/>
          <a:ext cx="12763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tx1">
                  <a:lumMod val="65000"/>
                  <a:lumOff val="35000"/>
                </a:schemeClr>
              </a:solidFill>
            </a:rPr>
            <a:t>Total Target</a:t>
          </a:r>
        </a:p>
      </xdr:txBody>
    </xdr:sp>
    <xdr:clientData/>
  </xdr:twoCellAnchor>
  <xdr:twoCellAnchor>
    <xdr:from>
      <xdr:col>1</xdr:col>
      <xdr:colOff>422910</xdr:colOff>
      <xdr:row>35</xdr:row>
      <xdr:rowOff>137160</xdr:rowOff>
    </xdr:from>
    <xdr:to>
      <xdr:col>3</xdr:col>
      <xdr:colOff>396240</xdr:colOff>
      <xdr:row>37</xdr:row>
      <xdr:rowOff>129540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032510" y="5913120"/>
          <a:ext cx="119253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tx1">
                  <a:lumMod val="65000"/>
                  <a:lumOff val="35000"/>
                </a:schemeClr>
              </a:solidFill>
            </a:rPr>
            <a:t>Variance</a:t>
          </a:r>
          <a:r>
            <a:rPr lang="en-IN" sz="1600" b="0" baseline="0">
              <a:solidFill>
                <a:schemeClr val="tx1">
                  <a:lumMod val="65000"/>
                  <a:lumOff val="35000"/>
                </a:schemeClr>
              </a:solidFill>
            </a:rPr>
            <a:t> %</a:t>
          </a:r>
          <a:endParaRPr lang="en-IN" sz="1600" b="0">
            <a:solidFill>
              <a:schemeClr val="tx1">
                <a:lumMod val="65000"/>
                <a:lumOff val="35000"/>
              </a:schemeClr>
            </a:solidFill>
          </a:endParaRPr>
        </a:p>
      </xdr:txBody>
    </xdr:sp>
    <xdr:clientData/>
  </xdr:twoCellAnchor>
  <xdr:twoCellAnchor>
    <xdr:from>
      <xdr:col>3</xdr:col>
      <xdr:colOff>480060</xdr:colOff>
      <xdr:row>26</xdr:row>
      <xdr:rowOff>38100</xdr:rowOff>
    </xdr:from>
    <xdr:to>
      <xdr:col>5</xdr:col>
      <xdr:colOff>160860</xdr:colOff>
      <xdr:row>28</xdr:row>
      <xdr:rowOff>30480</xdr:rowOff>
    </xdr:to>
    <xdr:sp macro="" textlink="'Analysis 01'!C5">
      <xdr:nvSpPr>
        <xdr:cNvPr id="29" name="TextBox 28">
          <a:extLst>
            <a:ext uri="{FF2B5EF4-FFF2-40B4-BE49-F238E27FC236}">
              <a16:creationId xmlns:a16="http://schemas.microsoft.com/office/drawing/2014/main" id="{00000000-0008-0000-0700-00001D000000}"/>
            </a:ext>
          </a:extLst>
        </xdr:cNvPr>
        <xdr:cNvSpPr txBox="1"/>
      </xdr:nvSpPr>
      <xdr:spPr>
        <a:xfrm>
          <a:off x="2308860" y="4168140"/>
          <a:ext cx="9000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0BFB7B-C02D-4695-85ED-06C90A9D20F2}" type="TxLink">
            <a:rPr lang="en-US" sz="1400" b="0" i="0" u="none" strike="noStrike">
              <a:solidFill>
                <a:srgbClr val="000000"/>
              </a:solidFill>
              <a:latin typeface="Aptos Narrow"/>
            </a:rPr>
            <a:pPr algn="ctr"/>
            <a:t>$423.7K</a:t>
          </a:fld>
          <a:endParaRPr lang="en-IN" sz="2000" b="0">
            <a:solidFill>
              <a:schemeClr val="tx1">
                <a:lumMod val="75000"/>
                <a:lumOff val="25000"/>
              </a:schemeClr>
            </a:solidFill>
          </a:endParaRPr>
        </a:p>
      </xdr:txBody>
    </xdr:sp>
    <xdr:clientData/>
  </xdr:twoCellAnchor>
  <xdr:twoCellAnchor>
    <xdr:from>
      <xdr:col>3</xdr:col>
      <xdr:colOff>480060</xdr:colOff>
      <xdr:row>31</xdr:row>
      <xdr:rowOff>19050</xdr:rowOff>
    </xdr:from>
    <xdr:to>
      <xdr:col>5</xdr:col>
      <xdr:colOff>160860</xdr:colOff>
      <xdr:row>33</xdr:row>
      <xdr:rowOff>11430</xdr:rowOff>
    </xdr:to>
    <xdr:sp macro="" textlink="'Analysis 01'!M5">
      <xdr:nvSpPr>
        <xdr:cNvPr id="30" name="TextBox 29">
          <a:extLst>
            <a:ext uri="{FF2B5EF4-FFF2-40B4-BE49-F238E27FC236}">
              <a16:creationId xmlns:a16="http://schemas.microsoft.com/office/drawing/2014/main" id="{00000000-0008-0000-0700-00001E000000}"/>
            </a:ext>
          </a:extLst>
        </xdr:cNvPr>
        <xdr:cNvSpPr txBox="1"/>
      </xdr:nvSpPr>
      <xdr:spPr>
        <a:xfrm>
          <a:off x="2308860" y="5063490"/>
          <a:ext cx="9000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BC2157-5E0D-476C-9CAE-E3E51B6E4989}" type="TxLink">
            <a:rPr lang="en-US" sz="1400" b="0" i="0" u="none" strike="noStrike">
              <a:solidFill>
                <a:srgbClr val="000000"/>
              </a:solidFill>
              <a:latin typeface="Aptos Narrow"/>
              <a:ea typeface="+mn-ea"/>
              <a:cs typeface="+mn-cs"/>
            </a:rPr>
            <a:pPr marL="0" indent="0" algn="ctr"/>
            <a:t>$431.3K</a:t>
          </a:fld>
          <a:endParaRPr lang="en-IN" sz="1400" b="0" i="0" u="none" strike="noStrike">
            <a:solidFill>
              <a:srgbClr val="000000"/>
            </a:solidFill>
            <a:latin typeface="Aptos Narrow"/>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3</xdr:col>
          <xdr:colOff>480060</xdr:colOff>
          <xdr:row>35</xdr:row>
          <xdr:rowOff>182869</xdr:rowOff>
        </xdr:from>
        <xdr:to>
          <xdr:col>5</xdr:col>
          <xdr:colOff>160860</xdr:colOff>
          <xdr:row>37</xdr:row>
          <xdr:rowOff>100184</xdr:rowOff>
        </xdr:to>
        <xdr:pic>
          <xdr:nvPicPr>
            <xdr:cNvPr id="31" name="Picture 30">
              <a:extLst>
                <a:ext uri="{FF2B5EF4-FFF2-40B4-BE49-F238E27FC236}">
                  <a16:creationId xmlns:a16="http://schemas.microsoft.com/office/drawing/2014/main" id="{00000000-0008-0000-0700-00001F000000}"/>
                </a:ext>
              </a:extLst>
            </xdr:cNvPr>
            <xdr:cNvPicPr>
              <a:picLocks noChangeAspect="1" noChangeArrowheads="1"/>
              <a:extLst>
                <a:ext uri="{84589F7E-364E-4C9E-8A38-B11213B215E9}">
                  <a14:cameraTool cellRange="'Analysis 01'!$G$26" spid="_x0000_s1132"/>
                </a:ext>
              </a:extLst>
            </xdr:cNvPicPr>
          </xdr:nvPicPr>
          <xdr:blipFill>
            <a:blip xmlns:r="http://schemas.openxmlformats.org/officeDocument/2006/relationships" r:embed="rId3"/>
            <a:srcRect/>
            <a:stretch>
              <a:fillRect/>
            </a:stretch>
          </xdr:blipFill>
          <xdr:spPr bwMode="auto">
            <a:xfrm>
              <a:off x="2308860" y="5958829"/>
              <a:ext cx="900000" cy="2830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xdr:colOff>
      <xdr:row>0</xdr:row>
      <xdr:rowOff>0</xdr:rowOff>
    </xdr:from>
    <xdr:to>
      <xdr:col>0</xdr:col>
      <xdr:colOff>213360</xdr:colOff>
      <xdr:row>44</xdr:row>
      <xdr:rowOff>175260</xdr:rowOff>
    </xdr:to>
    <xdr:sp macro="" textlink="">
      <xdr:nvSpPr>
        <xdr:cNvPr id="13" name="Rectangle 12">
          <a:extLst>
            <a:ext uri="{FF2B5EF4-FFF2-40B4-BE49-F238E27FC236}">
              <a16:creationId xmlns:a16="http://schemas.microsoft.com/office/drawing/2014/main" id="{00000000-0008-0000-0700-00000D000000}"/>
            </a:ext>
          </a:extLst>
        </xdr:cNvPr>
        <xdr:cNvSpPr/>
      </xdr:nvSpPr>
      <xdr:spPr>
        <a:xfrm>
          <a:off x="7620" y="0"/>
          <a:ext cx="205740" cy="7597140"/>
        </a:xfrm>
        <a:prstGeom prst="rect">
          <a:avLst/>
        </a:prstGeom>
        <a:solidFill>
          <a:srgbClr val="2812FA"/>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312420</xdr:colOff>
      <xdr:row>0</xdr:row>
      <xdr:rowOff>216240</xdr:rowOff>
    </xdr:from>
    <xdr:to>
      <xdr:col>5</xdr:col>
      <xdr:colOff>51008</xdr:colOff>
      <xdr:row>6</xdr:row>
      <xdr:rowOff>103800</xdr:rowOff>
    </xdr:to>
    <xdr:sp macro="" textlink="'Analysis 03'!M22">
      <xdr:nvSpPr>
        <xdr:cNvPr id="14" name="TextBox 13">
          <a:extLst>
            <a:ext uri="{FF2B5EF4-FFF2-40B4-BE49-F238E27FC236}">
              <a16:creationId xmlns:a16="http://schemas.microsoft.com/office/drawing/2014/main" id="{00000000-0008-0000-0700-00000E000000}"/>
            </a:ext>
          </a:extLst>
        </xdr:cNvPr>
        <xdr:cNvSpPr txBox="1"/>
      </xdr:nvSpPr>
      <xdr:spPr>
        <a:xfrm>
          <a:off x="312420" y="216240"/>
          <a:ext cx="278658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i="0" u="none" strike="noStrike" baseline="0">
              <a:gradFill>
                <a:gsLst>
                  <a:gs pos="0">
                    <a:srgbClr val="00B0F0"/>
                  </a:gs>
                  <a:gs pos="94000">
                    <a:srgbClr val="333F50"/>
                  </a:gs>
                </a:gsLst>
                <a:lin ang="0" scaled="0"/>
              </a:gradFill>
              <a:latin typeface="Aptos Narrow"/>
            </a:rPr>
            <a:t>Business Dashboard</a:t>
          </a:r>
          <a:endParaRPr lang="en-IN" sz="3200">
            <a:gradFill>
              <a:gsLst>
                <a:gs pos="0">
                  <a:srgbClr val="00B0F0"/>
                </a:gs>
                <a:gs pos="94000">
                  <a:srgbClr val="333F50"/>
                </a:gs>
              </a:gsLst>
              <a:lin ang="0" scaled="0"/>
            </a:gradFill>
          </a:endParaRPr>
        </a:p>
      </xdr:txBody>
    </xdr:sp>
    <xdr:clientData/>
  </xdr:twoCellAnchor>
  <xdr:twoCellAnchor>
    <xdr:from>
      <xdr:col>5</xdr:col>
      <xdr:colOff>274320</xdr:colOff>
      <xdr:row>0</xdr:row>
      <xdr:rowOff>224790</xdr:rowOff>
    </xdr:from>
    <xdr:to>
      <xdr:col>7</xdr:col>
      <xdr:colOff>365760</xdr:colOff>
      <xdr:row>6</xdr:row>
      <xdr:rowOff>95250</xdr:rowOff>
    </xdr:to>
    <xdr:sp macro="" textlink="">
      <xdr:nvSpPr>
        <xdr:cNvPr id="19" name="Rectangle: Diagonal Corners Rounded 18">
          <a:hlinkClick xmlns:r="http://schemas.openxmlformats.org/officeDocument/2006/relationships" r:id="rId4" tooltip="Goto TimeFrame"/>
          <a:extLst>
            <a:ext uri="{FF2B5EF4-FFF2-40B4-BE49-F238E27FC236}">
              <a16:creationId xmlns:a16="http://schemas.microsoft.com/office/drawing/2014/main" id="{00000000-0008-0000-0700-000013000000}"/>
            </a:ext>
          </a:extLst>
        </xdr:cNvPr>
        <xdr:cNvSpPr/>
      </xdr:nvSpPr>
      <xdr:spPr>
        <a:xfrm>
          <a:off x="3322320" y="22479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tx1">
                  <a:lumMod val="75000"/>
                  <a:lumOff val="25000"/>
                </a:schemeClr>
              </a:solidFill>
            </a:rPr>
            <a:t>Time Frame</a:t>
          </a:r>
        </a:p>
      </xdr:txBody>
    </xdr:sp>
    <xdr:clientData/>
  </xdr:twoCellAnchor>
  <xdr:twoCellAnchor>
    <xdr:from>
      <xdr:col>7</xdr:col>
      <xdr:colOff>582930</xdr:colOff>
      <xdr:row>0</xdr:row>
      <xdr:rowOff>224790</xdr:rowOff>
    </xdr:from>
    <xdr:to>
      <xdr:col>10</xdr:col>
      <xdr:colOff>64770</xdr:colOff>
      <xdr:row>6</xdr:row>
      <xdr:rowOff>95250</xdr:rowOff>
    </xdr:to>
    <xdr:sp macro="" textlink="">
      <xdr:nvSpPr>
        <xdr:cNvPr id="20" name="Rectangle: Diagonal Corners Rounded 19">
          <a:extLst>
            <a:ext uri="{FF2B5EF4-FFF2-40B4-BE49-F238E27FC236}">
              <a16:creationId xmlns:a16="http://schemas.microsoft.com/office/drawing/2014/main" id="{00000000-0008-0000-0700-000014000000}"/>
            </a:ext>
          </a:extLst>
        </xdr:cNvPr>
        <xdr:cNvSpPr/>
      </xdr:nvSpPr>
      <xdr:spPr>
        <a:xfrm>
          <a:off x="4850130" y="224790"/>
          <a:ext cx="1310640" cy="342900"/>
        </a:xfrm>
        <a:prstGeom prst="round2DiagRect">
          <a:avLst>
            <a:gd name="adj1" fmla="val 43334"/>
            <a:gd name="adj2" fmla="val 0"/>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lumMod val="95000"/>
                </a:schemeClr>
              </a:solidFill>
              <a:latin typeface="+mn-lt"/>
              <a:ea typeface="+mn-ea"/>
              <a:cs typeface="+mn-cs"/>
            </a:rPr>
            <a:t>Store</a:t>
          </a:r>
        </a:p>
      </xdr:txBody>
    </xdr:sp>
    <xdr:clientData/>
  </xdr:twoCellAnchor>
  <xdr:twoCellAnchor>
    <xdr:from>
      <xdr:col>10</xdr:col>
      <xdr:colOff>281940</xdr:colOff>
      <xdr:row>0</xdr:row>
      <xdr:rowOff>224790</xdr:rowOff>
    </xdr:from>
    <xdr:to>
      <xdr:col>12</xdr:col>
      <xdr:colOff>373380</xdr:colOff>
      <xdr:row>6</xdr:row>
      <xdr:rowOff>95250</xdr:rowOff>
    </xdr:to>
    <xdr:sp macro="" textlink="">
      <xdr:nvSpPr>
        <xdr:cNvPr id="33" name="Rectangle: Diagonal Corners Rounded 32">
          <a:hlinkClick xmlns:r="http://schemas.openxmlformats.org/officeDocument/2006/relationships" r:id="rId5" tooltip="Goto Profit View"/>
          <a:extLst>
            <a:ext uri="{FF2B5EF4-FFF2-40B4-BE49-F238E27FC236}">
              <a16:creationId xmlns:a16="http://schemas.microsoft.com/office/drawing/2014/main" id="{00000000-0008-0000-0700-000021000000}"/>
            </a:ext>
          </a:extLst>
        </xdr:cNvPr>
        <xdr:cNvSpPr/>
      </xdr:nvSpPr>
      <xdr:spPr>
        <a:xfrm>
          <a:off x="6377940" y="22479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Profit View</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35995372" createdVersion="8" refreshedVersion="8" minRefreshableVersion="3" recordCount="0" supportSubquery="1" supportAdvancedDrill="1" xr:uid="{503C76D1-C334-43D7-863B-89337F82AB69}">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ate].[Month].[Month]" caption="Month" numFmtId="0" hierarchy="3" level="1">
      <sharedItems count="12">
        <s v="Jan"/>
        <s v="Feb"/>
        <s v="Mar"/>
        <s v="Apr"/>
        <s v="May"/>
        <s v="Jun"/>
        <s v="Jul"/>
        <s v="Aug"/>
        <s v="Sep"/>
        <s v="Oct"/>
        <s v="Nov"/>
        <s v="Dec"/>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38425927" createdVersion="8" refreshedVersion="8" minRefreshableVersion="3" recordCount="0" supportSubquery="1" supportAdvancedDrill="1" xr:uid="{A4DBEF1A-ADA4-47A5-8D83-5835BA094AD1}">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ate].[Month].[Month]" caption="Month" numFmtId="0" hierarchy="3" level="1">
      <sharedItems count="12">
        <s v="Jan"/>
        <s v="Feb"/>
        <s v="Mar"/>
        <s v="Apr"/>
        <s v="May"/>
        <s v="Jun"/>
        <s v="Jul"/>
        <s v="Aug"/>
        <s v="Sep"/>
        <s v="Oct"/>
        <s v="Nov"/>
        <s v="Dec"/>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358680553" createdVersion="8" refreshedVersion="8" minRefreshableVersion="3" recordCount="0" supportSubquery="1" supportAdvancedDrill="1" xr:uid="{B83115FF-0660-4C04-96D6-8B06E2E540E4}">
  <cacheSource type="external" connectionId="8"/>
  <cacheFields count="4">
    <cacheField name="[Measures].[Total Revenue]" caption="Total Revenue" numFmtId="0" hierarchy="37" level="32767"/>
    <cacheField name="[Dim_SalesPerson].[Store Name].[Store Name]" caption="Store Name" numFmtId="0" hierarchy="17" level="1">
      <sharedItems containsSemiMixedTypes="0" containsNonDate="0" containsString="0"/>
    </cacheField>
    <cacheField name="[Date].[Quarter].[Quarter]" caption="Quarter" numFmtId="0" hierarchy="8" level="1">
      <sharedItems count="4">
        <s v="Q - 1"/>
        <s v="Q - 2"/>
        <s v="Q - 3"/>
        <s v="Q - 4"/>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2"/>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36099537" createdVersion="8" refreshedVersion="8" minRefreshableVersion="3" recordCount="0" supportSubquery="1" supportAdvancedDrill="1" xr:uid="{EFDEF460-5515-48C3-9BEB-E49DA27E87B5}">
  <cacheSource type="external" connectionId="8"/>
  <cacheFields count="4">
    <cacheField name="[Measures].[Total Revenue]" caption="Total Revenue" numFmtId="0" hierarchy="37" level="32767"/>
    <cacheField name="[Date].[Weektype].[Weektype]" caption="Weektype" numFmtId="0" hierarchy="7" level="1">
      <sharedItems count="2">
        <s v="Weekday"/>
        <s v="Weekend"/>
      </sharedItems>
    </cacheField>
    <cacheField name="[Dim_SalesPerson].[Store Name].[Store Name]" caption="Store Name" numFmtId="0" hierarchy="17" level="1">
      <sharedItems containsSemiMixedTypes="0" containsNonDate="0" containsString="0"/>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363078702" createdVersion="8" refreshedVersion="8" minRefreshableVersion="3" recordCount="0" supportSubquery="1" supportAdvancedDrill="1" xr:uid="{DD7C6341-FEC2-4C2B-9999-777BAC6CFA8C}">
  <cacheSource type="external" connectionId="8"/>
  <cacheFields count="3">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36527778" createdVersion="8" refreshedVersion="8" minRefreshableVersion="3" recordCount="0" supportSubquery="1" supportAdvancedDrill="1" xr:uid="{1F45B006-3ECD-4212-A91C-0510202582C7}">
  <cacheSource type="external" connectionId="8"/>
  <cacheFields count="4">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367476851" createdVersion="8" refreshedVersion="8" minRefreshableVersion="3" recordCount="0" supportSubquery="1" supportAdvancedDrill="1" xr:uid="{A54172D6-12AC-46E0-BA03-C34EBE0BCCE4}">
  <cacheSource type="external" connectionId="8"/>
  <cacheFields count="4">
    <cacheField name="[Measures].[Total Revenue]" caption="Total Revenue" numFmtId="0" hierarchy="37" level="32767"/>
    <cacheField name="[Dim_SalesPerson].[Store Name].[Store Name]" caption="Store Name" numFmtId="0" hierarchy="17" level="1">
      <sharedItems containsSemiMixedTypes="0" containsNonDate="0" containsString="0"/>
    </cacheField>
    <cacheField name="[Date].[Weekday].[Weekday]" caption="Weekday" numFmtId="0" hierarchy="5" level="1">
      <sharedItems count="7">
        <s v="Sun"/>
        <s v="Mon"/>
        <s v="Tue"/>
        <s v="Wed"/>
        <s v="Thu"/>
        <s v="Fri"/>
        <s v="Sat"/>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2"/>
      </fieldsUsage>
    </cacheHierarchy>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688773149" createdVersion="8" refreshedVersion="8" minRefreshableVersion="3" recordCount="0" supportSubquery="1" supportAdvancedDrill="1" xr:uid="{C3B44648-8D90-4F25-AF88-37C3E6DA1588}">
  <cacheSource type="external" connectionId="8"/>
  <cacheFields count="4">
    <cacheField name="[Measures].[Total Revenue]" caption="Total Revenue" numFmtId="0" hierarchy="37" level="32767"/>
    <cacheField name="[Dim_SalesPerson].[Store Name].[Store Name]" caption="Store Name" numFmtId="0" hierarchy="17" level="1">
      <sharedItems count="10">
        <s v="Barron-Fleming"/>
        <s v="Berg-Trujillo"/>
        <s v="Lee-Myers"/>
        <s v="Lopez"/>
        <s v="Martinez"/>
        <s v="Miller"/>
        <s v="Myers-Lopez"/>
        <s v="Novak PLC"/>
        <s v="Thomas"/>
        <s v="Valdez"/>
      </sharedItems>
    </cacheField>
    <cacheField name="[Measures].[Total Target]" caption="Total Target" numFmtId="0" hierarchy="47"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690509258" createdVersion="8" refreshedVersion="8" minRefreshableVersion="3" recordCount="0" supportSubquery="1" supportAdvancedDrill="1" xr:uid="{ACF2403B-091A-4DAE-9120-0C4C6A4C57F4}">
  <cacheSource type="external" connectionId="8"/>
  <cacheFields count="12">
    <cacheField name="[Measures].[Total Revenue]" caption="Total Revenue" numFmtId="0" hierarchy="37" level="32767"/>
    <cacheField name="[Measures].[COGS]" caption="COGS" numFmtId="0" hierarchy="38" level="32767"/>
    <cacheField name="[Measures].[Profit Margin]" caption="Profit Margin" numFmtId="0" hierarchy="39" level="32767"/>
    <cacheField name="[Measures].[% Profit Margin]" caption="% Profit Margin" numFmtId="0" hierarchy="40" level="32767"/>
    <cacheField name="[Measures].[# Transactions]" caption="# Transactions" numFmtId="0" hierarchy="41" level="32767"/>
    <cacheField name="[Measures].[Total Refund]" caption="Total Refund" numFmtId="0" hierarchy="42" level="32767"/>
    <cacheField name="[Measures].[Refund Rate]" caption="Refund Rate" numFmtId="0" hierarchy="43" level="32767"/>
    <cacheField name="[Measures].[Qty Returned]" caption="Qty Returned" numFmtId="0" hierarchy="45" level="32767"/>
    <cacheField name="[Measures].[Total Qty]" caption="Total Qty" numFmtId="0" hierarchy="46" level="32767"/>
    <cacheField name="[Measures].[# Products]" caption="# Products" numFmtId="0" hierarchy="44" level="32767"/>
    <cacheField name="[Measures].[Total Target]" caption="Total Target" numFmtId="0" hierarchy="47"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1"/>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s]" caption="# Transactions"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9"/>
      </fieldsUsage>
    </cacheHierarchy>
    <cacheHierarchy uniqueName="[Measures].[Qty Returned]" caption="Qty Returned" measure="1" displayFolder="" measureGroup="Calculations" count="0" oneField="1">
      <fieldsUsage count="1">
        <fieldUsage x="7"/>
      </fieldsUsage>
    </cacheHierarchy>
    <cacheHierarchy uniqueName="[Measures].[Total Qty]" caption="Total Qty" measure="1" displayFolder="" measureGroup="Calculations" count="0" oneField="1">
      <fieldsUsage count="1">
        <fieldUsage x="8"/>
      </fieldsUsage>
    </cacheHierarchy>
    <cacheHierarchy uniqueName="[Measures].[Total Target]" caption="Total Target" measure="1" displayFolder="" measureGroup="Calculations" count="0" oneField="1">
      <fieldsUsage count="1">
        <fieldUsage x="10"/>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47692361113" createdVersion="8" refreshedVersion="8" minRefreshableVersion="3" recordCount="0" supportSubquery="1" supportAdvancedDrill="1" xr:uid="{328F4D8A-95E6-4CD2-AC38-CEA97614EE03}">
  <cacheSource type="external" connectionId="8"/>
  <cacheFields count="3">
    <cacheField name="[Date].[Month].[Month]" caption="Month" numFmtId="0" hierarchy="3" level="1">
      <sharedItems count="1">
        <s v="Feb"/>
      </sharedItems>
    </cacheField>
    <cacheField name="[Measures].[Total Revenue]" caption="Total Revenue" numFmtId="0" hierarchy="37" level="32767"/>
    <cacheField name="[Date].[MonthNum].[MonthNum]" caption="MonthNum" numFmtId="0" hierarchy="4"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2" memberValueDatatype="20" unbalanced="0">
      <fieldsUsage count="2">
        <fieldUsage x="-1"/>
        <fieldUsage x="2"/>
      </fieldsUsage>
    </cacheHierarchy>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779282404" createdVersion="8" refreshedVersion="8" minRefreshableVersion="3" recordCount="0" supportSubquery="1" supportAdvancedDrill="1" xr:uid="{CFD15505-7CAA-401F-82FD-B78BFA305470}">
  <cacheSource type="external" connectionId="8"/>
  <cacheFields count="3">
    <cacheField name="[Dim_Customer].[Full Name].[Full Name]" caption="Full Name" numFmtId="0" hierarchy="10" level="1">
      <sharedItems count="5">
        <s v="Chad Williams"/>
        <s v="Judith Simmons"/>
        <s v="Kayla Chambers"/>
        <s v="Paul Noble"/>
        <s v="Richard Tran"/>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2" memberValueDatatype="130" unbalanced="0"/>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2" memberValueDatatype="2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stom]" caption="Custom" attribute="1" defaultMemberUniqueName="[Dim_SalesPerson].[Custom].[All]" allUniqueName="[Dim_SalesPerson].[Custom].[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783449076" createdVersion="8" refreshedVersion="8" minRefreshableVersion="3" recordCount="0" supportSubquery="1" supportAdvancedDrill="1" xr:uid="{30118286-1924-4BBD-826B-A23B3618618B}">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products_table].[Product Name].[Product Name]" caption="Product Name" numFmtId="0" hierarchy="3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Profit Margin]" caption="Profit Margin" numFmtId="0" hierarchy="39" level="32767"/>
    <cacheField name="[Measures].[Total Qty]" caption="Total Qty" numFmtId="0" hierarchy="46"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oneField="1">
      <fieldsUsage count="1">
        <fieldUsage x="4"/>
      </fieldsUsage>
    </cacheHierarchy>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787731479" createdVersion="8" refreshedVersion="8" minRefreshableVersion="3" recordCount="0" supportSubquery="1" supportAdvancedDrill="1" xr:uid="{9CB4FEF3-909A-4910-9F9E-3D632CBC2C13}">
  <cacheSource type="external" connectionId="8"/>
  <cacheFields count="3">
    <cacheField name="[Dim_Customer].[Full Name].[Full Name]" caption="Full Name" numFmtId="0" hierarchy="10" level="1">
      <sharedItems count="5">
        <s v="Andrew Robinson"/>
        <s v="Brandon Johnson"/>
        <s v="Elizabeth Lynch"/>
        <s v="Jonathan Parsons"/>
        <s v="Nancy Logan"/>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791898151" createdVersion="8" refreshedVersion="8" minRefreshableVersion="3" recordCount="0" supportSubquery="1" supportAdvancedDrill="1" xr:uid="{4F3711F0-E14F-438E-A487-263BF30AA7B8}">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Indiana"/>
        <s v="New York"/>
        <s v="Pennsylvania"/>
        <s v="Texas"/>
        <s v="Washington"/>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796064815" createdVersion="8" refreshedVersion="8" minRefreshableVersion="3" recordCount="0" supportSubquery="1" supportAdvancedDrill="1" xr:uid="{9EB861A2-FCAF-44B5-B9D5-EB2659AD3FD6}">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Florida"/>
        <s v="Indiana"/>
        <s v="Maryland"/>
        <s v="New York"/>
        <s v="Wisconsin"/>
      </sharedItems>
    </cacheField>
    <cacheField name="[Dim_Customer].[Customer Age Group].[Customer Age Group]" caption="Customer Age Group" numFmtId="0" hierarchy="14" level="1">
      <sharedItems count="5">
        <s v="0-20"/>
        <s v="21-30"/>
        <s v="31-40"/>
        <s v="41-50"/>
        <s v="50 +"/>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3"/>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00578703" createdVersion="8" refreshedVersion="8" minRefreshableVersion="3" recordCount="0" supportSubquery="1" supportAdvancedDrill="1" xr:uid="{C2E5508F-5819-4082-875F-46BB92B90395}">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im_Customer].[Gender].[Gender]" caption="Gender" numFmtId="0" hierarchy="11" level="1">
      <sharedItems count="2">
        <s v="Female"/>
        <s v="Male"/>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2"/>
      </fieldsUsage>
    </cacheHierarchy>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05208337" createdVersion="8" refreshedVersion="8" minRefreshableVersion="3" recordCount="0" supportSubquery="1" supportAdvancedDrill="1" xr:uid="{004FF9F0-C677-459B-9D36-39FD7CE1893C}">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Average of Customer Age]" caption="Average of Customer Age" numFmtId="0" hierarchy="36" level="32767"/>
    <cacheField name="[Measures].[Average Customer Age]" caption="Average Customer Age" numFmtId="0" hierarchy="50"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2"/>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oneField="1">
      <fieldsUsage count="1">
        <fieldUsage x="3"/>
      </fieldsUsage>
    </cacheHierarchy>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09375001" createdVersion="8" refreshedVersion="8" minRefreshableVersion="3" recordCount="0" supportSubquery="1" supportAdvancedDrill="1" xr:uid="{5BF86F2E-7FEB-43AD-94A9-EB12B560210C}">
  <cacheSource type="external" connectionId="8"/>
  <cacheFields count="9">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Customer]" caption="# Customer" numFmtId="0" hierarchy="48" level="32767"/>
    <cacheField name="[Measures].[# Location]" caption="# Location" numFmtId="0" hierarchy="49" level="32767"/>
    <cacheField name="[Measures].[COGS]" caption="COGS" numFmtId="0" hierarchy="38" level="32767"/>
    <cacheField name="[Measures].[Total Revenue]" caption="Total Revenue" numFmtId="0" hierarchy="37" level="32767"/>
    <cacheField name="[Measures].[Profit Margin]" caption="Profit Margin" numFmtId="0" hierarchy="39" level="32767"/>
    <cacheField name="[Measures].[% Profit Margin]" caption="% Profit Margin" numFmtId="0" hierarchy="40"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8"/>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5"/>
      </fieldsUsage>
    </cacheHierarchy>
    <cacheHierarchy uniqueName="[Measures].[COGS]" caption="COGS" measure="1" displayFolder="" measureGroup="Calculations" count="0" oneField="1">
      <fieldsUsage count="1">
        <fieldUsage x="4"/>
      </fieldsUsage>
    </cacheHierarchy>
    <cacheHierarchy uniqueName="[Measures].[Profit Margin]" caption="Profit Margin" measure="1" displayFolder="" measureGroup="Calculations" count="0" oneField="1">
      <fieldsUsage count="1">
        <fieldUsage x="6"/>
      </fieldsUsage>
    </cacheHierarchy>
    <cacheHierarchy uniqueName="[Measures].[% Profit Margin]" caption="% Profit Margin" measure="1" displayFolder="" measureGroup="Calculations" count="0" oneField="1">
      <fieldsUsage count="1">
        <fieldUsage x="7"/>
      </fieldsUsage>
    </cacheHierarchy>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oneField="1">
      <fieldsUsage count="1">
        <fieldUsage x="2"/>
      </fieldsUsage>
    </cacheHierarchy>
    <cacheHierarchy uniqueName="[Measures].[# Location]" caption="# Location" measure="1" displayFolder="" measureGroup="Calculations" count="0" oneField="1">
      <fieldsUsage count="1">
        <fieldUsage x="3"/>
      </fieldsUsage>
    </cacheHierarchy>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13888889" createdVersion="8" refreshedVersion="8" minRefreshableVersion="3" recordCount="0" supportSubquery="1" supportAdvancedDrill="1" xr:uid="{235E8F40-D03A-4E6D-8D28-E3003FCD4626}">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 Margin]" caption="Profit Margin" numFmtId="0" hierarchy="39" level="32767"/>
    <cacheField name="[Date].[Weekday].[Weekday]" caption="Weekday" numFmtId="0" hierarchy="5" level="1">
      <sharedItems count="7">
        <s v="Sun"/>
        <s v="Mon"/>
        <s v="Tue"/>
        <s v="Wed"/>
        <s v="Thu"/>
        <s v="Fri"/>
        <s v="Sat"/>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3"/>
      </fieldsUsage>
    </cacheHierarchy>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18634261" createdVersion="8" refreshedVersion="8" minRefreshableVersion="3" recordCount="0" supportSubquery="1" supportAdvancedDrill="1" xr:uid="{7BAE3673-9388-45C8-B22B-48181F46D1DD}">
  <cacheSource type="external" connectionId="8"/>
  <cacheFields count="4">
    <cacheField name="[Measures].[# Products]" caption="# Products" numFmtId="0" hierarchy="44" level="32767"/>
    <cacheField name="[Measures].[Return Rate]" caption="Return Rate" numFmtId="0" hierarchy="51" level="32767"/>
    <cacheField name="[Measures].[Refund Rate]" caption="Refund Rate" numFmtId="0" hierarchy="43"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2"/>
      </fieldsUsage>
    </cacheHierarchy>
    <cacheHierarchy uniqueName="[Measures].[# Products]" caption="# Products" measure="1" displayFolder="" measureGroup="Calculations" count="0" oneField="1">
      <fieldsUsage count="1">
        <fieldUsage x="0"/>
      </fieldsUsage>
    </cacheHierarchy>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oneField="1">
      <fieldsUsage count="1">
        <fieldUsage x="1"/>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23726849" createdVersion="8" refreshedVersion="8" minRefreshableVersion="3" recordCount="0" supportSubquery="1" supportAdvancedDrill="1" xr:uid="{F29BABC7-C315-4573-913F-2C4D15857237}">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products_table].[Product Name].[Product Name]" caption="Product Name" numFmtId="0" hierarchy="30" level="1">
      <sharedItems count="5">
        <s v="Begin Brew"/>
        <s v="Common Splash"/>
        <s v="Method Mist"/>
        <s v="Return Mist"/>
        <s v="Two Breeze"/>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28356483" createdVersion="8" refreshedVersion="8" minRefreshableVersion="3" recordCount="0" supportSubquery="1" supportAdvancedDrill="1" xr:uid="{04F2C04D-8E45-487D-9752-2CA9C27BFD1B}">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Arizona"/>
        <s v="California"/>
        <s v="Florida"/>
        <s v="Ohio"/>
        <s v="Tennessee"/>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57832986109" createdVersion="8" refreshedVersion="8" minRefreshableVersion="3" recordCount="0" supportSubquery="1" supportAdvancedDrill="1" xr:uid="{4952C824-BAD1-4F49-A748-76A2191B85B8}">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products_table].[Product Name].[Product Name]" caption="Product Name" numFmtId="0" hierarchy="30" level="1">
      <sharedItems count="5">
        <s v="Attorney Mist"/>
        <s v="Begin Brew"/>
        <s v="Common Splash"/>
        <s v="Eight Brew"/>
        <s v="Onto Dew"/>
      </sharedItems>
    </cacheField>
    <cacheField name="[Measures].[Profit Margin]" caption="Profit Margin" numFmtId="0" hierarchy="39" level="32767"/>
    <cacheField name="[products_table].[Category].[Category]" caption="Category" numFmtId="0" hierarchy="31"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09.968666203706" createdVersion="3" refreshedVersion="8" minRefreshableVersion="3" recordCount="0" supportSubquery="1" supportAdvancedDrill="1" xr:uid="{BB1AFE1D-882F-417A-B663-08012EF035AD}">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00235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6F9059-EBBF-4E84-B586-448DC1211033}" name="PivotTable12" cacheId="2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AE5:AG9"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69">
      <extLst>
        <ext xmlns:x14="http://schemas.microsoft.com/office/spreadsheetml/2009/9/main" uri="{E15A36E0-9728-4e99-A89B-3F7291B0FE68}">
          <x14:dataField sourceField="0" uniqueName="[__Xl2].[Measures].[Total Revenue]"/>
        </ext>
      </extLst>
    </dataField>
  </dataFields>
  <formats count="6">
    <format dxfId="31">
      <pivotArea type="all" dataOnly="0" outline="0" fieldPosition="0"/>
    </format>
    <format dxfId="30">
      <pivotArea outline="0" collapsedLevelsAreSubtotals="1" fieldPosition="0"/>
    </format>
    <format dxfId="29">
      <pivotArea dataOnly="0" labelOnly="1" outline="0" fieldPosition="0">
        <references count="1">
          <reference field="4294967294" count="1">
            <x v="0"/>
          </reference>
        </references>
      </pivotArea>
    </format>
    <format dxfId="28">
      <pivotArea outline="0" collapsedLevelsAreSubtotals="1" fieldPosition="0"/>
    </format>
    <format dxfId="27">
      <pivotArea outline="0" fieldPosition="0">
        <references count="1">
          <reference field="4294967294" count="1">
            <x v="1"/>
          </reference>
        </references>
      </pivotArea>
    </format>
    <format dxfId="26">
      <pivotArea outline="0" fieldPosition="0">
        <references count="1">
          <reference field="4294967294" count="1" selected="0">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447E96-9741-40FE-B63B-92EC601A60CC}" name="PivotTable11" cacheId="3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X5:Z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5">
    <format dxfId="36">
      <pivotArea type="all" dataOnly="0" outline="0" fieldPosition="0"/>
    </format>
    <format dxfId="35">
      <pivotArea outline="0" collapsedLevelsAreSubtotals="1" fieldPosition="0"/>
    </format>
    <format dxfId="34">
      <pivotArea dataOnly="0" labelOnly="1" outline="0" fieldPosition="0">
        <references count="1">
          <reference field="4294967294" count="1">
            <x v="0"/>
          </reference>
        </references>
      </pivotArea>
    </format>
    <format dxfId="33">
      <pivotArea outline="0" collapsedLevelsAreSubtotals="1" fieldPosition="0"/>
    </format>
    <format dxfId="32">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20606-1C8D-461A-8F30-6DBFDDB88A7D}" name="PivotTable10" cacheId="3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S5:T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4">
    <format dxfId="40">
      <pivotArea type="all" dataOnly="0" outline="0" fieldPosition="0"/>
    </format>
    <format dxfId="39">
      <pivotArea outline="0" collapsedLevelsAreSubtotals="1" fieldPosition="0"/>
    </format>
    <format dxfId="38">
      <pivotArea dataOnly="0" labelOnly="1" outline="0" fieldPosition="0">
        <references count="1">
          <reference field="4294967294" count="2">
            <x v="0"/>
            <x v="1"/>
          </reference>
        </references>
      </pivotArea>
    </format>
    <format dxfId="37">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300FC0-05A8-4165-88B0-1DD86155978B}" name="PivotTable1" cacheId="3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C5:E17"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6">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outline="0" fieldPosition="0">
        <references count="1">
          <reference field="0" count="0"/>
        </references>
      </pivotArea>
    </format>
    <format dxfId="42">
      <pivotArea dataOnly="0" labelOnly="1" outline="0" fieldPosition="0">
        <references count="1">
          <reference field="4294967294" count="2">
            <x v="0"/>
            <x v="1"/>
          </reference>
        </references>
      </pivotArea>
    </format>
    <format dxfId="41">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9864F8-CFCE-4FA5-A6C0-4ECAEB1F8A6D}" name="PivotTable13" cacheId="3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AM5:AO12"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2" baseItem="1048828" numFmtId="10">
      <extLst>
        <ext xmlns:x14="http://schemas.microsoft.com/office/spreadsheetml/2009/9/main" uri="{E15A36E0-9728-4e99-A89B-3F7291B0FE68}">
          <x14:dataField sourceField="0" uniqueName="[__Xl2].[Measures].[Total Revenue]"/>
        </ext>
      </extLst>
    </dataField>
  </dataFields>
  <formats count="5">
    <format dxfId="51">
      <pivotArea type="all" dataOnly="0" outline="0" fieldPosition="0"/>
    </format>
    <format dxfId="50">
      <pivotArea outline="0" collapsedLevelsAreSubtotals="1" fieldPosition="0"/>
    </format>
    <format dxfId="49">
      <pivotArea dataOnly="0" labelOnly="1" outline="0" fieldPosition="0">
        <references count="1">
          <reference field="4294967294" count="1">
            <x v="0"/>
          </reference>
        </references>
      </pivotArea>
    </format>
    <format dxfId="48">
      <pivotArea outline="0" collapsedLevelsAreSubtotals="1" fieldPosition="0"/>
    </format>
    <format dxfId="47">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D625E1-20FB-4F83-AD49-6D1D6CFED82B}" name="PivotTable5" cacheId="93" applyNumberFormats="0" applyBorderFormats="0" applyFontFormats="0" applyPatternFormats="0" applyAlignmentFormats="0" applyWidthHeightFormats="1" dataCaption="Values" tag="e601292f-6009-476b-84d0-f20395205776" updatedVersion="8" minRefreshableVersion="3" useAutoFormatting="1" itemPrintTitles="1" createdVersion="8" indent="0" compact="0" compactData="0" multipleFieldFilters="0">
  <location ref="U4:V6" firstHeaderRow="1" firstDataRow="1" firstDataCol="1"/>
  <pivotFields count="3">
    <pivotField axis="axisRow" compact="0" allDrilled="1" outline="0" subtotalTop="0" showAll="0" dataSourceSort="1" defaultSubtotal="0" defaultAttributeDrillState="1">
      <items count="1">
        <item s="1" x="0"/>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pivotHierarchies count="60">
    <pivotHierarchy dragToData="1"/>
    <pivotHierarchy dragToData="1"/>
    <pivotHierarchy multipleItemSelectionAllowed="1" dragToData="1"/>
    <pivotHierarchy multipleItemSelectionAllowed="1" dragToData="1"/>
    <pivotHierarchy multipleItemSelectionAllowed="1" dragToData="1">
      <members count="1" level="1">
        <member name="[Date].[MonthNum].&amp;[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9C552-31A3-40F8-A03B-8604ED473D2A}" name="Store_RevenueTarget" cacheId="87" applyNumberFormats="0" applyBorderFormats="0" applyFontFormats="0" applyPatternFormats="0" applyAlignmentFormats="0" applyWidthHeightFormats="1" dataCaption="Values" tag="b3251572-711b-4dda-a557-4d5461dcfd18" updatedVersion="8" minRefreshableVersion="3" useAutoFormatting="1" itemPrintTitles="1" createdVersion="8" indent="0" compact="0" compactData="0" multipleFieldFilters="0">
  <location ref="Q4:S15"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2" subtotal="count" baseField="0" baseItem="0"/>
  </dataFields>
  <pivotHierarchies count="60">
    <pivotHierarchy dragToData="1"/>
    <pivotHierarchy dragToData="1"/>
    <pivotHierarchy dragToData="1"/>
    <pivotHierarchy multipleItemSelectionAllowed="1" dragToData="1">
      <members count="1" level="1">
        <member name="[Date].[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EDB89F-645A-4C27-B388-41B9534B6D0F}" name="KPI" cacheId="90" applyNumberFormats="0" applyBorderFormats="0" applyFontFormats="0" applyPatternFormats="0" applyAlignmentFormats="0" applyWidthHeightFormats="1" dataCaption="Values" tag="bc100100-b36d-40eb-abcf-cf00738bc48f" updatedVersion="8" minRefreshableVersion="3" useAutoFormatting="1" itemPrintTitles="1" createdVersion="8" indent="0" outline="1" outlineData="1" multipleFieldFilters="0">
  <location ref="C4:M5"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7"/>
    <dataField fld="1" subtotal="count" baseField="0" baseItem="0" numFmtId="167"/>
    <dataField fld="2" subtotal="count" baseField="0" baseItem="0" numFmtId="167"/>
    <dataField fld="3" subtotal="count" baseField="0" baseItem="0"/>
    <dataField fld="4" subtotal="count" baseField="0" baseItem="0" numFmtId="168"/>
    <dataField fld="5" subtotal="count" baseField="0" baseItem="0" numFmtId="167"/>
    <dataField fld="6" subtotal="count" baseField="0" baseItem="0"/>
    <dataField fld="7" subtotal="count" baseField="0" baseItem="0" numFmtId="168"/>
    <dataField fld="8" subtotal="count" baseField="0" baseItem="0" numFmtId="168"/>
    <dataField fld="9" subtotal="count" baseField="0" baseItem="0" numFmtId="168"/>
    <dataField fld="10" subtotal="count" baseField="0" baseItem="10" numFmtId="167"/>
  </dataFields>
  <formats count="7">
    <format dxfId="25">
      <pivotArea outline="0" collapsedLevelsAreSubtotals="1" fieldPosition="0">
        <references count="1">
          <reference field="4294967294" count="1" selected="0">
            <x v="5"/>
          </reference>
        </references>
      </pivotArea>
    </format>
    <format dxfId="24">
      <pivotArea outline="0" collapsedLevelsAreSubtotals="1" fieldPosition="0">
        <references count="1">
          <reference field="4294967294" count="1" selected="0">
            <x v="10"/>
          </reference>
        </references>
      </pivotArea>
    </format>
    <format dxfId="23">
      <pivotArea outline="0" collapsedLevelsAreSubtotals="1" fieldPosition="0">
        <references count="1">
          <reference field="4294967294" count="3" selected="0">
            <x v="7"/>
            <x v="8"/>
            <x v="9"/>
          </reference>
        </references>
      </pivotArea>
    </format>
    <format dxfId="22">
      <pivotArea outline="0" collapsedLevelsAreSubtotals="1" fieldPosition="0">
        <references count="1">
          <reference field="4294967294" count="1" selected="0">
            <x v="4"/>
          </reference>
        </references>
      </pivotArea>
    </format>
    <format dxfId="21">
      <pivotArea outline="0" collapsedLevelsAreSubtotals="1" fieldPosition="0">
        <references count="1">
          <reference field="4294967294" count="1" selected="0">
            <x v="0"/>
          </reference>
        </references>
      </pivotArea>
    </format>
    <format dxfId="20">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2"/>
          </reference>
        </references>
      </pivotArea>
    </format>
  </formats>
  <pivotHierarchies count="60">
    <pivotHierarchy dragToData="1"/>
    <pivotHierarchy dragToData="1"/>
    <pivotHierarchy dragToData="1"/>
    <pivotHierarchy multipleItemSelectionAllowed="1" dragToData="1">
      <members count="1" level="1">
        <member name="[Date].[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E847ED-8226-4C22-9B75-9ED2BB8896CA}" name="Top5product" cacheId="346" applyNumberFormats="0" applyBorderFormats="0" applyFontFormats="0" applyPatternFormats="0" applyAlignmentFormats="0" applyWidthHeightFormats="1" dataCaption="Values" tag="b0a6726b-7fcb-4ced-aafe-7344bdafb6d5" updatedVersion="8" minRefreshableVersion="3" useAutoFormatting="1" subtotalHiddenItems="1" rowGrandTotals="0" colGrandTotals="0" itemPrintTitles="1" createdVersion="8" indent="0" compact="0" compactData="0" multipleFieldFilters="0" chartFormat="9">
  <location ref="BH8:BI13"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5">
    <i>
      <x/>
    </i>
    <i>
      <x v="1"/>
    </i>
    <i>
      <x v="2"/>
    </i>
    <i>
      <x v="3"/>
    </i>
    <i>
      <x v="4"/>
    </i>
  </rowItems>
  <colItems count="1">
    <i/>
  </colItems>
  <dataFields count="1">
    <dataField fld="3" subtotal="count" baseField="0" baseItem="0" numFmtId="170"/>
  </dataFields>
  <formats count="1">
    <format dxfId="10">
      <pivotArea outline="0" collapsedLevelsAreSubtotals="1" fieldPosition="0"/>
    </format>
  </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9">
      <autoFilter ref="A1">
        <filterColumn colId="0">
          <top10 top="0" val="5" filterVal="5"/>
        </filterColumn>
      </autoFilter>
    </filter>
    <filter fld="1" type="count" id="4" iMeasureHier="39">
      <autoFilter ref="A1">
        <filterColumn colId="0">
          <top10 top="0" val="5" filterVal="5"/>
        </filterColumn>
      </autoFilter>
    </filter>
    <filter fld="2" type="count" id="5"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90F8C1-BC45-41F9-8F7C-8E9D348CA535}" name="Month2" cacheId="10" applyNumberFormats="0" applyBorderFormats="0" applyFontFormats="0" applyPatternFormats="0" applyAlignmentFormats="0" applyWidthHeightFormats="1" dataCaption="Values" tag="6ede9103-cdad-428d-900b-750b3522a8e3" updatedVersion="8" minRefreshableVersion="3" useAutoFormatting="1" subtotalHiddenItems="1" rowGrandTotals="0" colGrandTotals="0" itemPrintTitles="1" createdVersion="8" indent="0" compact="0" compactData="0" multipleFieldFilters="0" chartFormat="2">
  <location ref="AK8:AL20"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A83334-CFFE-4549-8A7D-549ADBC4B8C2}" name="ProductWeekDay" cacheId="340" applyNumberFormats="0" applyBorderFormats="0" applyFontFormats="0" applyPatternFormats="0" applyAlignmentFormats="0" applyWidthHeightFormats="1" dataCaption="Values" tag="d1e0e470-2375-4626-b6b0-7a0cbfb8c23f" updatedVersion="8" minRefreshableVersion="3" useAutoFormatting="1" subtotalHiddenItems="1" rowGrandTotals="0" colGrandTotals="0" itemPrintTitles="1" createdVersion="8" indent="0" compact="0" compactData="0" multipleFieldFilters="0" chartFormat="9">
  <location ref="AU8:AV15"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fld="2" subtotal="count" baseField="0" baseItem="0"/>
  </dataFields>
  <formats count="2">
    <format dxfId="12">
      <pivotArea outline="0" fieldPosition="0">
        <references count="1">
          <reference field="3" count="6" selected="0">
            <x v="0"/>
            <x v="1"/>
            <x v="2"/>
            <x v="3"/>
            <x v="4"/>
            <x v="5"/>
          </reference>
        </references>
      </pivotArea>
    </format>
    <format dxfId="11">
      <pivotArea outline="0" fieldPosition="0">
        <references count="1">
          <reference field="3" count="1" selected="0">
            <x v="6"/>
          </reference>
        </references>
      </pivotArea>
    </format>
  </formats>
  <chartFormats count="1">
    <chartFormat chart="8"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03CFA6-3C03-4B2E-861D-3F28F2938C0A}" name="CustomerAgeGroup" cacheId="328" applyNumberFormats="0" applyBorderFormats="0" applyFontFormats="0" applyPatternFormats="0" applyAlignmentFormats="0" applyWidthHeightFormats="1" dataCaption="Values" tag="47b3fa89-dcb4-433e-9c42-61419ad68a7a" updatedVersion="8" minRefreshableVersion="3" useAutoFormatting="1" subtotalHiddenItems="1" rowGrandTotals="0" colGrandTotals="0" itemPrintTitles="1" createdVersion="8" indent="0" compact="0" compactData="0" multipleFieldFilters="0" chartFormat="6">
  <location ref="Y8:Z13"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5">
        <item x="0"/>
        <item x="1"/>
        <item x="2"/>
        <item x="3"/>
        <item x="4"/>
      </items>
    </pivotField>
    <pivotField compact="0" allDrilled="1" outline="0" subtotalTop="0" showAll="0" dataSourceSort="1" defaultSubtotal="0" defaultAttributeDrillState="1"/>
  </pivotFields>
  <rowFields count="1">
    <field x="3"/>
  </rowFields>
  <rowItems count="5">
    <i>
      <x/>
    </i>
    <i>
      <x v="1"/>
    </i>
    <i>
      <x v="2"/>
    </i>
    <i>
      <x v="3"/>
    </i>
    <i>
      <x v="4"/>
    </i>
  </rowItems>
  <colItems count="1">
    <i/>
  </colItems>
  <dataFields count="1">
    <dataField fld="1" subtotal="count" baseField="0" baseItem="0" numFmtId="170"/>
  </dataFields>
  <formats count="1">
    <format dxfId="13">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4" iMeasureHier="39">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733CC7-46C4-4E32-A8D8-C3C6D176988F}" name="Months1" cacheId="11" applyNumberFormats="0" applyBorderFormats="0" applyFontFormats="0" applyPatternFormats="0" applyAlignmentFormats="0" applyWidthHeightFormats="1" dataCaption="Values" tag="935c4d24-1d5f-4984-8ca6-4c9209ae54c9" updatedVersion="8" minRefreshableVersion="3" useAutoFormatting="1" subtotalHiddenItems="1" rowGrandTotals="0" colGrandTotals="0" itemPrintTitles="1" createdVersion="8" indent="0" compact="0" compactData="0" multipleFieldFilters="0">
  <location ref="AG8:AH20"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showDataAs="percentDiff" baseField="2" baseItem="1048828" numFmtId="169"/>
  </dataFields>
  <formats count="1">
    <format dxfId="14">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AE0C43-1D41-4B37-A351-5F05401DB2A9}" name="BTCustomer" cacheId="3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8:G13"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1"/>
    </i>
    <i>
      <x v="3"/>
    </i>
    <i>
      <x v="2"/>
    </i>
    <i>
      <x v="4"/>
    </i>
    <i>
      <x/>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2C99B77-D5D1-453D-9E8A-2F40C5102D9F}" name="AllProducts" cacheId="319" applyNumberFormats="0" applyBorderFormats="0" applyFontFormats="0" applyPatternFormats="0" applyAlignmentFormats="0" applyWidthHeightFormats="1" dataCaption="Values" tag="e2404c41-6bab-4d16-a447-4ec1c7620335" updatedVersion="8" minRefreshableVersion="3" useAutoFormatting="1" subtotalHiddenItems="1" rowGrandTotals="0" colGrandTotals="0" itemPrintTitles="1" createdVersion="8" indent="0" compact="0" compactData="0" multipleFieldFilters="0" chartFormat="9">
  <location ref="BL8:BN108" firstHeaderRow="0"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3" subtotal="count" baseField="0" baseItem="0" numFmtId="170"/>
    <dataField fld="4" subtotal="count" baseField="0" baseItem="0"/>
  </dataFields>
  <formats count="1">
    <format dxfId="15">
      <pivotArea outline="0" collapsedLevelsAreSubtotals="1" fieldPosition="0"/>
    </format>
  </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F77D22E-DC1E-4C37-8749-E42F291C81DC}" name="Category" cacheId="352" applyNumberFormats="0" applyBorderFormats="0" applyFontFormats="0" applyPatternFormats="0" applyAlignmentFormats="0" applyWidthHeightFormats="1" dataCaption="Values" tag="b0a6726b-7fcb-4ced-aafe-7344bdafb6d5" updatedVersion="8" minRefreshableVersion="3" useAutoFormatting="1" subtotalHiddenItems="1" rowGrandTotals="0" colGrandTotals="0" itemPrintTitles="1" createdVersion="8" indent="0" compact="0" compactData="0" multipleFieldFilters="0" chartFormat="25">
  <location ref="BQ8:BR16" firstHeaderRow="1"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4"/>
  </rowFields>
  <rowItems count="8">
    <i>
      <x v="4"/>
    </i>
    <i>
      <x v="5"/>
    </i>
    <i>
      <x v="6"/>
    </i>
    <i>
      <x v="7"/>
    </i>
    <i>
      <x v="2"/>
    </i>
    <i>
      <x v="1"/>
    </i>
    <i>
      <x/>
    </i>
    <i>
      <x v="3"/>
    </i>
  </rowItems>
  <colItems count="1">
    <i/>
  </colItems>
  <dataFields count="1">
    <dataField fld="3" subtotal="count" baseField="0" baseItem="0" numFmtId="170"/>
  </dataFields>
  <formats count="1">
    <format dxfId="16">
      <pivotArea outline="0" collapsedLevelsAreSubtotals="1" fieldPosition="0"/>
    </format>
  </formats>
  <chartFormats count="1">
    <chartFormat chart="24" format="7"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9">
      <autoFilter ref="A1">
        <filterColumn colId="0">
          <top10 top="0" val="5" filterVal="5"/>
        </filterColumn>
      </autoFilter>
    </filter>
    <filter fld="1" type="count" id="4" iMeasureHier="39">
      <autoFilter ref="A1">
        <filterColumn colId="0">
          <top10 top="0" val="5" filterVal="5"/>
        </filterColumn>
      </autoFilter>
    </filter>
    <filter fld="2" type="count" id="5" iMeasureHier="3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4F87099-3A24-415A-BEC7-AE0B4AE94E92}" name="BTCustomer2" cacheId="31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8:D13"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1"/>
    </i>
    <i>
      <x v="2"/>
    </i>
    <i>
      <x/>
    </i>
    <i>
      <x v="3"/>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DA6816A-C6DD-4AF5-B319-6912D512E9EA}" name="TPLocation" cacheId="34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I8:J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v="1"/>
    </i>
    <i>
      <x/>
    </i>
    <i>
      <x v="2"/>
    </i>
    <i>
      <x v="3"/>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88C0709-D3DA-402B-92EA-5CF73F9B53FE}" name="ProductKPI2" cacheId="334" applyNumberFormats="0" applyBorderFormats="0" applyFontFormats="0" applyPatternFormats="0" applyAlignmentFormats="0" applyWidthHeightFormats="1" dataCaption="Values" tag="4f35c5d9-845b-4016-ab9a-f3eb0eac271d" updatedVersion="8" minRefreshableVersion="3" useAutoFormatting="1" subtotalHiddenItems="1" rowGrandTotals="0" colGrandTotals="0" itemPrintTitles="1" createdVersion="8" indent="0" compact="0" compactData="0" multipleFieldFilters="0">
  <location ref="AB8:AC9" firstHeaderRow="0" firstDataRow="1" firstDataCol="0"/>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Average of Customer Age" fld="2" subtotal="average" baseField="0" baseItem="0" numFmtId="1"/>
    <dataField fld="3" subtotal="count" baseField="0" baseItem="0"/>
  </dataFields>
  <formats count="1">
    <format dxfId="17">
      <pivotArea outline="0" fieldPosition="0">
        <references count="1">
          <reference field="4294967294" count="1" selected="0">
            <x v="0"/>
          </reference>
        </references>
      </pivotArea>
    </format>
  </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570A7CC-1AED-450D-B4B0-96B51D7EE6A5}" name="BTLocation" cacheId="32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L8:M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2"/>
    </i>
    <i>
      <x v="1"/>
    </i>
    <i>
      <x/>
    </i>
    <i>
      <x v="4"/>
    </i>
    <i>
      <x v="3"/>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39">
      <autoFilter ref="A1">
        <filterColumn colId="0">
          <top10 top="0" val="5" filterVal="5"/>
        </filterColumn>
      </autoFilter>
    </filter>
    <filter fld="0" type="count" id="2" iMeasureHier="39">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3864A94-82B3-4DBF-AA0C-04D1C0618538}" name="ProductKPI3" cacheId="337" applyNumberFormats="0" applyBorderFormats="0" applyFontFormats="0" applyPatternFormats="0" applyAlignmentFormats="0" applyWidthHeightFormats="1" dataCaption="Values" tag="5c67ccf8-ed51-4e58-bd66-94c91b03b9e5" updatedVersion="8" minRefreshableVersion="3" useAutoFormatting="1" subtotalHiddenItems="1" rowGrandTotals="0" colGrandTotals="0" itemPrintTitles="1" createdVersion="8" indent="0" compact="0" compactData="0" multipleFieldFilters="0">
  <location ref="P8:U9"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72"/>
    <dataField fld="5" subtotal="count" baseField="0" baseItem="0" numFmtId="172"/>
    <dataField fld="6" subtotal="count" baseField="0" baseItem="0" numFmtId="172"/>
    <dataField fld="7" subtotal="count" baseField="0" baseItem="0"/>
  </dataFields>
  <formats count="1">
    <format dxfId="18">
      <pivotArea outline="0" fieldPosition="0">
        <references count="1">
          <reference field="4294967294" count="3" selected="0">
            <x v="2"/>
            <x v="3"/>
            <x v="4"/>
          </reference>
        </references>
      </pivotArea>
    </format>
  </format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ED4B9D8-F653-48BE-AB14-98A6E2BBEF31}" name="Propduct KPI" cacheId="343" applyNumberFormats="0" applyBorderFormats="0" applyFontFormats="0" applyPatternFormats="0" applyAlignmentFormats="0" applyWidthHeightFormats="1" dataCaption="Values" tag="cb764e98-b9af-455b-a7b0-cf6a0dd0a7e7" updatedVersion="8" minRefreshableVersion="3" useAutoFormatting="1" subtotalHiddenItems="1" itemPrintTitles="1" createdVersion="8" indent="0" outline="1" outlineData="1" multipleFieldFilters="0">
  <location ref="BA8:BC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6F86238-E26D-4D07-A196-32099F469E1B}" name="CustomerGender" cacheId="331" applyNumberFormats="0" applyBorderFormats="0" applyFontFormats="0" applyPatternFormats="0" applyAlignmentFormats="0" applyWidthHeightFormats="1" dataCaption="Values" tag="e28ccd50-ec45-4aec-a6af-a448e95d2302" updatedVersion="8" minRefreshableVersion="3" useAutoFormatting="1" subtotalHiddenItems="1" rowGrandTotals="0" colGrandTotals="0" itemPrintTitles="1" createdVersion="8" indent="0" compact="0" compactData="0" multipleFieldFilters="0">
  <location ref="AB14:AC16"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2">
    <i>
      <x/>
    </i>
    <i>
      <x v="1"/>
    </i>
  </rowItems>
  <colItems count="1">
    <i/>
  </colItems>
  <dataFields count="1">
    <dataField fld="3" subtotal="count" showDataAs="percentOfTotal" baseField="0" baseItem="0" numFmtId="10"/>
  </dataFields>
  <pivotHierarchies count="60">
    <pivotHierarchy dragToData="1"/>
    <pivotHierarchy dragToData="1"/>
    <pivotHierarchy dragToData="1"/>
    <pivotHierarchy multipleItemSelectionAllowed="1" dragToData="1">
      <members count="1" level="1">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62B37E0-2F9C-48EC-8BE4-D395CA2D75EE}" sourceName="[Date].[Month]">
  <pivotTables>
    <pivotTable tabId="1" name="Store_RevenueTarget"/>
    <pivotTable tabId="1" name="KPI"/>
    <pivotTable tabId="1" name="PivotTable5"/>
  </pivotTables>
  <data>
    <olap pivotCacheId="1750023594">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mp;[Feb]"/>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B242C395-ECDD-44C1-A862-122895F7D628}" sourceName="[Date].[Month]">
  <pivotTables>
    <pivotTable tabId="10" name="BTCustomer2"/>
    <pivotTable tabId="10" name="AllProducts"/>
    <pivotTable tabId="10" name="BTCustomer"/>
    <pivotTable tabId="10" name="BTLocation"/>
    <pivotTable tabId="10" name="CustomerAgeGroup"/>
    <pivotTable tabId="10" name="CustomerGender"/>
    <pivotTable tabId="10" name="ProductKPI2"/>
    <pivotTable tabId="10" name="ProductKPI3"/>
    <pivotTable tabId="10" name="ProductWeekDay"/>
    <pivotTable tabId="10" name="Propduct KPI"/>
    <pivotTable tabId="10" name="Top5product"/>
    <pivotTable tabId="10" name="TPLocation"/>
    <pivotTable tabId="10" name="Category"/>
  </pivotTables>
  <data>
    <olap pivotCacheId="1750023594">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mp;[Sep]"/>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6E4960-FAAE-4BF9-922E-6A09CABB9A44}" sourceName="[products_table].[Category]">
  <pivotTables>
    <pivotTable tabId="10" name="BTCustomer2"/>
    <pivotTable tabId="10" name="BTCustomer"/>
    <pivotTable tabId="10" name="BTLocation"/>
    <pivotTable tabId="10" name="CustomerAgeGroup"/>
    <pivotTable tabId="10" name="CustomerGender"/>
    <pivotTable tabId="10" name="Month2"/>
    <pivotTable tabId="10" name="Months1"/>
    <pivotTable tabId="10" name="ProductKPI2"/>
    <pivotTable tabId="10" name="ProductKPI3"/>
    <pivotTable tabId="10" name="ProductWeekDay"/>
    <pivotTable tabId="10" name="Propduct KPI"/>
    <pivotTable tabId="10" name="Top5product"/>
    <pivotTable tabId="10" name="TPLocation"/>
  </pivotTables>
  <data>
    <olap pivotCacheId="1750023594">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1A31B25C-3C81-4647-BC75-34B38DA3F53B}" cache="Slicer_Month1" caption="Month" columnCount="2" level="1" style="SlicerStyleLight1 2" rowHeight="247650"/>
  <slicer name="Category" xr10:uid="{9249E079-28FD-474C-A8BC-C5C3B24E2E1A}" cache="Slicer_Category" caption="Category" level="1" style="SlicerStyleLight1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C01E988-19B9-416E-8C6F-86B2B97ED65F}" cache="Slicer_Month" caption="Month" columnCount="4" level="1" style="SlicerStyleOther2 2" rowHeight="46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3.xml"/></Relationships>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14.png"/></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0000000-0008-0000-0300-000003000000}">
  <we:reference id="wa200004689" version="1.0.0.0" store="en-US" storeType="OMEX"/>
  <we:alternateReferences>
    <we:reference id="WA200004689" version="1.0.0.0" store="" storeType="OMEX"/>
  </we:alternateReferences>
  <we:properties>
    <we:property name="SourceData" value="{&quot;range&quot;:&quot;'Analysis 01'!Q18:S28&quot;,&quot;worksheetId&quot;:&quot;{16496A52-3036-4179-8EDA-3A72D405DA4D}&quot;}"/>
    <we:property name="ZBILicenseSettings" value="{&quot;userInfo&quot;:{&quot;name&quot;:&quot;Tushar Kshirsagar&quot;,&quot;email&quot;:&quot;kshirsagartushar335@outlook.com&quot;,&quot;hasLicense&quot;:false,&quot;userId&quot;:&quot;00000000-0000-0000-1f9a-5160feedd8b8&quot;,&quot;organizationId&quot;:&quot;9188040d-6c67-4c5b-b112-36a304b66dad&quot;,&quot;isViewer&quot;:false,&quot;lastDisplayedOverlay&quot;:&quot;Wed, 19 Jun 2024 19:19:10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ence&quot;,&quot;actual-previousYear-percent&quot;:&quot;V&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0,&quot;titleFontColor&quot;:&quot;#000&quot;,&quot;titleText&quot;:&quot;&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previousYear&quot;,&quot;chartSort&quot;:2,&quot;categorySort&quot;:2,&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52841EF4-75C6-48C2-9F89-A28386ADE1E6}"/>
  </we:bindings>
  <we:snapshot xmlns:r="http://schemas.openxmlformats.org/officeDocument/2006/relationships" r:embed="rId1"/>
</we:webextension>
</file>

<file path=xl/webextensions/webextension2.xml><?xml version="1.0" encoding="utf-8"?>
<we:webextension xmlns:we="http://schemas.microsoft.com/office/webextensions/webextension/2010/11" id="{00000000-0008-0000-0700-00000B000000}">
  <we:reference id="wa200004689" version="1.0.0.0" store="en-US" storeType="OMEX"/>
  <we:alternateReferences>
    <we:reference id="WA200004689" version="1.0.0.0" store="" storeType="OMEX"/>
  </we:alternateReferences>
  <we:properties>
    <we:property name="SourceData" value="{&quot;range&quot;:&quot;'Analysis 01'!Q18:S28&quot;,&quot;worksheetId&quot;:&quot;{16496A52-3036-4179-8EDA-3A72D405DA4D}&quot;}"/>
    <we:property name="ZBILicenseSettings" value="{&quot;userInfo&quot;:{&quot;name&quot;:&quot;Tushar Kshirsagar&quot;,&quot;email&quot;:&quot;kshirsagartushar335@outlook.com&quot;,&quot;hasLicense&quot;:false,&quot;userId&quot;:&quot;00000000-0000-0000-1f9a-5160feedd8b8&quot;,&quot;organizationId&quot;:&quot;9188040d-6c67-4c5b-b112-36a304b66dad&quot;,&quot;isViewer&quot;:false,&quot;lastDisplayedOverlay&quot;:&quot;Wed, 19 Jun 2024 19:19:10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5,&quot;titleFontColor&quot;:&quot;#3C5662&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2,&quot;decimalPlacesPercentage&quot;:1,&quot;suppressSmallValues&quot;:true,&quot;labelFontSize&quot;:11,&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F4ABE682-742C-45B7-BB78-33B484C4A38D}"/>
  </we:bindings>
  <we:snapshot xmlns:r="http://schemas.openxmlformats.org/officeDocument/2006/relationships" r:embed="rId1"/>
</we:webextension>
</file>

<file path=xl/webextensions/webextension3.xml><?xml version="1.0" encoding="utf-8"?>
<we:webextension xmlns:we="http://schemas.microsoft.com/office/webextensions/webextension/2010/11" id="{4073F91C-6F1A-4AF2-B5A1-15FF20A899FD}">
  <we:reference id="wa200005502" version="1.0.0.11" store="en-US" storeType="OMEX"/>
  <we:alternateReferences>
    <we:reference id="WA200005502" version="1.0.0.11"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2.vml"/><Relationship Id="rId1" Type="http://schemas.openxmlformats.org/officeDocument/2006/relationships/drawing" Target="../drawings/drawing4.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30B0-48B8-492E-9133-EBE44D96FC30}">
  <sheetPr codeName="Sheet2"/>
  <dimension ref="G1:X13"/>
  <sheetViews>
    <sheetView showRowColHeaders="0" workbookViewId="0"/>
  </sheetViews>
  <sheetFormatPr defaultRowHeight="14.4" x14ac:dyDescent="0.3"/>
  <cols>
    <col min="1" max="17" width="8.88671875" style="4"/>
    <col min="18" max="18" width="13.21875" style="4" customWidth="1"/>
    <col min="19" max="19" width="8.88671875" style="4" customWidth="1"/>
    <col min="20" max="16384" width="8.88671875" style="4"/>
  </cols>
  <sheetData>
    <row r="1" spans="7:24" ht="20.399999999999999" customHeight="1" x14ac:dyDescent="0.3">
      <c r="S1" s="5"/>
      <c r="T1" s="5"/>
      <c r="U1" s="5"/>
      <c r="V1" s="5"/>
      <c r="W1" s="5"/>
      <c r="X1" s="5"/>
    </row>
    <row r="2" spans="7:24" ht="0.6" hidden="1" customHeight="1" x14ac:dyDescent="0.3">
      <c r="S2" s="5"/>
      <c r="T2" s="5"/>
      <c r="U2" s="5"/>
      <c r="V2" s="5"/>
      <c r="W2" s="5"/>
      <c r="X2" s="5"/>
    </row>
    <row r="3" spans="7:24" hidden="1" x14ac:dyDescent="0.3">
      <c r="S3" s="5"/>
      <c r="T3" s="5"/>
      <c r="U3" s="5"/>
      <c r="V3" s="5"/>
      <c r="W3" s="5"/>
      <c r="X3" s="5"/>
    </row>
    <row r="4" spans="7:24" hidden="1" x14ac:dyDescent="0.3">
      <c r="S4" s="5"/>
      <c r="T4" s="5"/>
      <c r="U4" s="5"/>
      <c r="V4" s="5"/>
      <c r="W4" s="5"/>
      <c r="X4" s="5"/>
    </row>
    <row r="5" spans="7:24" ht="2.4" customHeight="1" x14ac:dyDescent="0.3">
      <c r="S5" s="5"/>
      <c r="T5" s="5"/>
      <c r="U5" s="5"/>
      <c r="V5" s="5"/>
      <c r="W5" s="5"/>
      <c r="X5" s="5"/>
    </row>
    <row r="13" spans="7:24" x14ac:dyDescent="0.3">
      <c r="G13" s="21"/>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07F7A-D4F1-4B49-B0F5-9DFC5D78BA51}">
  <sheetPr codeName="Sheet3"/>
  <dimension ref="C5:AP27"/>
  <sheetViews>
    <sheetView showGridLines="0" topLeftCell="P1" workbookViewId="0">
      <selection activeCell="A25" sqref="A25"/>
    </sheetView>
  </sheetViews>
  <sheetFormatPr defaultRowHeight="14.4" x14ac:dyDescent="0.3"/>
  <cols>
    <col min="3" max="3" width="8.33203125" bestFit="1" customWidth="1"/>
    <col min="4" max="4" width="12.44140625" bestFit="1" customWidth="1"/>
    <col min="5" max="5" width="10.5546875" bestFit="1" customWidth="1"/>
    <col min="10" max="10" width="10.33203125" customWidth="1"/>
    <col min="17" max="17" width="8.88671875" style="20"/>
    <col min="19" max="19" width="12.44140625" bestFit="1" customWidth="1"/>
    <col min="20" max="20" width="10.5546875" bestFit="1" customWidth="1"/>
    <col min="21" max="21" width="9.77734375" customWidth="1"/>
    <col min="24" max="24" width="11.5546875" bestFit="1" customWidth="1"/>
    <col min="25" max="25" width="12.44140625" bestFit="1" customWidth="1"/>
    <col min="26" max="26" width="13.5546875" bestFit="1" customWidth="1"/>
    <col min="28" max="28" width="8.88671875" style="33"/>
    <col min="31" max="31" width="9.5546875" bestFit="1" customWidth="1"/>
    <col min="32" max="32" width="12.44140625" bestFit="1" customWidth="1"/>
    <col min="33" max="33" width="13.5546875" bestFit="1" customWidth="1"/>
    <col min="36" max="36" width="8.88671875" style="33"/>
    <col min="39" max="39" width="10.88671875" bestFit="1" customWidth="1"/>
    <col min="40" max="40" width="12.44140625" bestFit="1" customWidth="1"/>
    <col min="41" max="41" width="13.5546875" bestFit="1" customWidth="1"/>
  </cols>
  <sheetData>
    <row r="5" spans="3:42" x14ac:dyDescent="0.3">
      <c r="C5" s="15" t="s">
        <v>23</v>
      </c>
      <c r="D5" s="16" t="s">
        <v>0</v>
      </c>
      <c r="E5" s="16" t="s">
        <v>10</v>
      </c>
      <c r="H5" s="18" t="str">
        <f>C5</f>
        <v>Month</v>
      </c>
      <c r="I5" s="18" t="str">
        <f>D5</f>
        <v>Total Revenue</v>
      </c>
      <c r="J5" s="18" t="str">
        <f>E5</f>
        <v>Total Target</v>
      </c>
      <c r="K5" s="18" t="s">
        <v>40</v>
      </c>
      <c r="N5" s="18" t="str">
        <f>H5</f>
        <v>Month</v>
      </c>
      <c r="O5" s="18" t="s">
        <v>38</v>
      </c>
      <c r="S5" s="16" t="s">
        <v>0</v>
      </c>
      <c r="T5" s="16" t="s">
        <v>10</v>
      </c>
      <c r="U5" t="s">
        <v>43</v>
      </c>
      <c r="X5" s="15" t="s">
        <v>44</v>
      </c>
      <c r="Y5" s="16" t="s">
        <v>0</v>
      </c>
      <c r="Z5" s="16" t="s">
        <v>47</v>
      </c>
      <c r="AE5" s="15" t="s">
        <v>49</v>
      </c>
      <c r="AF5" s="16" t="s">
        <v>0</v>
      </c>
      <c r="AG5" s="16" t="s">
        <v>47</v>
      </c>
      <c r="AM5" s="15" t="s">
        <v>45</v>
      </c>
      <c r="AN5" s="16" t="s">
        <v>0</v>
      </c>
      <c r="AO5" s="16" t="s">
        <v>47</v>
      </c>
    </row>
    <row r="6" spans="3:42" x14ac:dyDescent="0.3">
      <c r="C6" s="16" t="s">
        <v>33</v>
      </c>
      <c r="D6" s="17">
        <v>444162.52000000014</v>
      </c>
      <c r="E6" s="17">
        <v>439042</v>
      </c>
      <c r="H6" s="16" t="str">
        <f t="shared" ref="H6:H16" si="0">C6</f>
        <v>Jan</v>
      </c>
      <c r="I6" s="17">
        <f t="shared" ref="I6:I17" si="1">D6</f>
        <v>444162.52000000014</v>
      </c>
      <c r="J6" s="17">
        <f t="shared" ref="J6:J17" si="2">E6</f>
        <v>439042</v>
      </c>
      <c r="K6" s="17" t="str">
        <f t="shared" ref="K6:K17" si="3">IF(I6=Large_1,I6,IF(I6=Large_2,I6,""))</f>
        <v/>
      </c>
      <c r="N6" s="16" t="str">
        <f t="shared" ref="N6:N16" si="4">H6</f>
        <v>Jan</v>
      </c>
      <c r="O6" s="19">
        <f>(I6-J6)/J6</f>
        <v>1.1662938853230749E-2</v>
      </c>
      <c r="S6" s="17">
        <v>5446809.4700000202</v>
      </c>
      <c r="T6" s="17">
        <v>5254990</v>
      </c>
      <c r="U6" s="10">
        <f>(S6-T6)/T6</f>
        <v>3.6502347292767488E-2</v>
      </c>
      <c r="X6" s="16" t="s">
        <v>45</v>
      </c>
      <c r="Y6" s="17">
        <v>3894278.1300000134</v>
      </c>
      <c r="Z6" s="22">
        <v>0.7149649995008911</v>
      </c>
      <c r="AE6" s="16" t="s">
        <v>50</v>
      </c>
      <c r="AF6" s="17">
        <v>1336248.3099999984</v>
      </c>
      <c r="AG6" s="19"/>
      <c r="AM6" s="16" t="s">
        <v>57</v>
      </c>
      <c r="AN6" s="17">
        <v>765868.27999999898</v>
      </c>
      <c r="AO6" s="22"/>
    </row>
    <row r="7" spans="3:42" x14ac:dyDescent="0.3">
      <c r="C7" s="16" t="s">
        <v>24</v>
      </c>
      <c r="D7" s="17">
        <v>423741.52000000037</v>
      </c>
      <c r="E7" s="17">
        <v>431279</v>
      </c>
      <c r="H7" s="16" t="str">
        <f t="shared" si="0"/>
        <v>Feb</v>
      </c>
      <c r="I7" s="17">
        <f t="shared" si="1"/>
        <v>423741.52000000037</v>
      </c>
      <c r="J7" s="17">
        <f t="shared" si="2"/>
        <v>431279</v>
      </c>
      <c r="K7" s="17" t="str">
        <f t="shared" si="3"/>
        <v/>
      </c>
      <c r="N7" s="16" t="str">
        <f t="shared" si="4"/>
        <v>Feb</v>
      </c>
      <c r="O7" s="19">
        <f t="shared" ref="O7:O17" si="5">(I7-J7)/J7</f>
        <v>-1.7477039225187483E-2</v>
      </c>
      <c r="X7" s="16" t="s">
        <v>46</v>
      </c>
      <c r="Y7" s="17">
        <v>1552531.3400000015</v>
      </c>
      <c r="Z7" s="22">
        <v>0.2850350004991079</v>
      </c>
      <c r="AE7" s="16" t="s">
        <v>51</v>
      </c>
      <c r="AF7" s="17">
        <v>1384874.5400000024</v>
      </c>
      <c r="AG7" s="19">
        <v>3.6390115247370451E-2</v>
      </c>
      <c r="AM7" s="16" t="s">
        <v>58</v>
      </c>
      <c r="AN7" s="17">
        <v>789470.8800000028</v>
      </c>
      <c r="AO7" s="22">
        <v>3.0818093158269787E-2</v>
      </c>
    </row>
    <row r="8" spans="3:42" ht="15.6" x14ac:dyDescent="0.3">
      <c r="C8" s="16" t="s">
        <v>34</v>
      </c>
      <c r="D8" s="17">
        <v>468344.26999999949</v>
      </c>
      <c r="E8" s="17">
        <v>445591</v>
      </c>
      <c r="H8" s="16" t="str">
        <f t="shared" si="0"/>
        <v>Mar</v>
      </c>
      <c r="I8" s="17">
        <f t="shared" si="1"/>
        <v>468344.26999999949</v>
      </c>
      <c r="J8" s="17">
        <f t="shared" si="2"/>
        <v>445591</v>
      </c>
      <c r="K8" s="17" t="str">
        <f t="shared" si="3"/>
        <v/>
      </c>
      <c r="N8" s="16" t="str">
        <f t="shared" si="4"/>
        <v>Mar</v>
      </c>
      <c r="O8" s="19">
        <f t="shared" si="5"/>
        <v>5.1063127397096203E-2</v>
      </c>
      <c r="U8" s="14" t="str">
        <f>IF((S6-T6)/T6&gt;0,"▲"&amp;TEXT((S6-T6)/T6,"+0.0%;-0.0%"),"▼"&amp;TEXT((S6-T6)/T6,"+0.0%;-0.0%"))</f>
        <v>▲+3.7%</v>
      </c>
      <c r="AE8" s="16" t="s">
        <v>52</v>
      </c>
      <c r="AF8" s="17">
        <v>1362939.5400000014</v>
      </c>
      <c r="AG8" s="19">
        <v>-1.5838979897775357E-2</v>
      </c>
      <c r="AM8" s="16" t="s">
        <v>59</v>
      </c>
      <c r="AN8" s="17">
        <v>772166.82999999914</v>
      </c>
      <c r="AO8" s="22">
        <v>-2.1918541187996184E-2</v>
      </c>
    </row>
    <row r="9" spans="3:42" x14ac:dyDescent="0.3">
      <c r="C9" s="16" t="s">
        <v>35</v>
      </c>
      <c r="D9" s="17">
        <v>448652.76000000007</v>
      </c>
      <c r="E9" s="17">
        <v>453071</v>
      </c>
      <c r="H9" s="16" t="str">
        <f t="shared" si="0"/>
        <v>Apr</v>
      </c>
      <c r="I9" s="17">
        <f t="shared" si="1"/>
        <v>448652.76000000007</v>
      </c>
      <c r="J9" s="17">
        <f t="shared" si="2"/>
        <v>453071</v>
      </c>
      <c r="K9" s="17" t="str">
        <f t="shared" si="3"/>
        <v/>
      </c>
      <c r="N9" s="16" t="str">
        <f t="shared" si="4"/>
        <v>Apr</v>
      </c>
      <c r="O9" s="19">
        <f t="shared" si="5"/>
        <v>-9.7517607615581932E-3</v>
      </c>
      <c r="AE9" s="16" t="s">
        <v>53</v>
      </c>
      <c r="AF9" s="17">
        <v>1362747.0800000008</v>
      </c>
      <c r="AG9" s="19">
        <v>-1.4120949194904202E-4</v>
      </c>
      <c r="AM9" s="16" t="s">
        <v>60</v>
      </c>
      <c r="AN9" s="17">
        <v>774303.62999999756</v>
      </c>
      <c r="AO9" s="22">
        <v>2.7672776361015393E-3</v>
      </c>
    </row>
    <row r="10" spans="3:42" x14ac:dyDescent="0.3">
      <c r="C10" s="16" t="s">
        <v>29</v>
      </c>
      <c r="D10" s="17">
        <v>480720.64000000001</v>
      </c>
      <c r="E10" s="17">
        <v>444167</v>
      </c>
      <c r="H10" s="16" t="str">
        <f t="shared" si="0"/>
        <v>May</v>
      </c>
      <c r="I10" s="17">
        <f t="shared" si="1"/>
        <v>480720.64000000001</v>
      </c>
      <c r="J10" s="17">
        <f t="shared" si="2"/>
        <v>444167</v>
      </c>
      <c r="K10" s="17">
        <f t="shared" si="3"/>
        <v>480720.64000000001</v>
      </c>
      <c r="N10" s="16" t="str">
        <f t="shared" si="4"/>
        <v>May</v>
      </c>
      <c r="O10" s="19">
        <f t="shared" si="5"/>
        <v>8.2297063942165932E-2</v>
      </c>
      <c r="AM10" s="16" t="s">
        <v>61</v>
      </c>
      <c r="AN10" s="17">
        <v>795985.00999999966</v>
      </c>
      <c r="AO10" s="22">
        <v>2.8001134387039057E-2</v>
      </c>
    </row>
    <row r="11" spans="3:42" x14ac:dyDescent="0.3">
      <c r="C11" s="16" t="s">
        <v>32</v>
      </c>
      <c r="D11" s="17">
        <v>455501.13999999996</v>
      </c>
      <c r="E11" s="17">
        <v>421979</v>
      </c>
      <c r="H11" s="16" t="str">
        <f t="shared" si="0"/>
        <v>Jun</v>
      </c>
      <c r="I11" s="17">
        <f t="shared" si="1"/>
        <v>455501.13999999996</v>
      </c>
      <c r="J11" s="17">
        <f t="shared" si="2"/>
        <v>421979</v>
      </c>
      <c r="K11" s="17" t="str">
        <f t="shared" si="3"/>
        <v/>
      </c>
      <c r="N11" s="16" t="str">
        <f t="shared" si="4"/>
        <v>Jun</v>
      </c>
      <c r="O11" s="19">
        <f t="shared" si="5"/>
        <v>7.9440303901378878E-2</v>
      </c>
      <c r="AM11" s="16" t="s">
        <v>62</v>
      </c>
      <c r="AN11" s="17">
        <v>762351.78000000084</v>
      </c>
      <c r="AO11" s="22">
        <v>-4.225359721284052E-2</v>
      </c>
    </row>
    <row r="12" spans="3:42" x14ac:dyDescent="0.3">
      <c r="C12" s="16" t="s">
        <v>27</v>
      </c>
      <c r="D12" s="17">
        <v>433725.86000000045</v>
      </c>
      <c r="E12" s="17">
        <v>456718</v>
      </c>
      <c r="H12" s="16" t="str">
        <f t="shared" si="0"/>
        <v>Jul</v>
      </c>
      <c r="I12" s="17">
        <f t="shared" si="1"/>
        <v>433725.86000000045</v>
      </c>
      <c r="J12" s="17">
        <f t="shared" si="2"/>
        <v>456718</v>
      </c>
      <c r="K12" s="17" t="str">
        <f t="shared" si="3"/>
        <v/>
      </c>
      <c r="N12" s="16" t="str">
        <f t="shared" si="4"/>
        <v>Jul</v>
      </c>
      <c r="O12" s="19">
        <f t="shared" si="5"/>
        <v>-5.0342092932618265E-2</v>
      </c>
      <c r="AE12" s="34" t="s">
        <v>54</v>
      </c>
      <c r="AM12" s="16" t="s">
        <v>63</v>
      </c>
      <c r="AN12" s="17">
        <v>786663.06000000041</v>
      </c>
      <c r="AO12" s="22">
        <v>3.1889844869253843E-2</v>
      </c>
    </row>
    <row r="13" spans="3:42" x14ac:dyDescent="0.3">
      <c r="C13" s="16" t="s">
        <v>30</v>
      </c>
      <c r="D13" s="17">
        <v>485766.24999999977</v>
      </c>
      <c r="E13" s="17">
        <v>431727</v>
      </c>
      <c r="H13" s="16" t="str">
        <f t="shared" si="0"/>
        <v>Aug</v>
      </c>
      <c r="I13" s="17">
        <f t="shared" si="1"/>
        <v>485766.24999999977</v>
      </c>
      <c r="J13" s="17">
        <f t="shared" si="2"/>
        <v>431727</v>
      </c>
      <c r="K13" s="17">
        <f t="shared" si="3"/>
        <v>485766.24999999977</v>
      </c>
      <c r="N13" s="16" t="str">
        <f t="shared" si="4"/>
        <v>Aug</v>
      </c>
      <c r="O13" s="19">
        <f t="shared" si="5"/>
        <v>0.12516995694038077</v>
      </c>
    </row>
    <row r="14" spans="3:42" x14ac:dyDescent="0.3">
      <c r="C14" s="16" t="s">
        <v>36</v>
      </c>
      <c r="D14" s="17">
        <v>443447.4300000004</v>
      </c>
      <c r="E14" s="17">
        <v>446912</v>
      </c>
      <c r="H14" s="16" t="str">
        <f t="shared" si="0"/>
        <v>Sep</v>
      </c>
      <c r="I14" s="17">
        <f t="shared" si="1"/>
        <v>443447.4300000004</v>
      </c>
      <c r="J14" s="17">
        <f t="shared" si="2"/>
        <v>446912</v>
      </c>
      <c r="K14" s="17" t="str">
        <f t="shared" si="3"/>
        <v/>
      </c>
      <c r="N14" s="16" t="str">
        <f t="shared" si="4"/>
        <v>Sep</v>
      </c>
      <c r="O14" s="19">
        <f t="shared" si="5"/>
        <v>-7.7522420521256973E-3</v>
      </c>
    </row>
    <row r="15" spans="3:42" x14ac:dyDescent="0.3">
      <c r="C15" s="16" t="s">
        <v>28</v>
      </c>
      <c r="D15" s="17">
        <v>458984.37999999971</v>
      </c>
      <c r="E15" s="17">
        <v>414360</v>
      </c>
      <c r="H15" s="16" t="str">
        <f t="shared" si="0"/>
        <v>Oct</v>
      </c>
      <c r="I15" s="17">
        <f t="shared" si="1"/>
        <v>458984.37999999971</v>
      </c>
      <c r="J15" s="17">
        <f t="shared" si="2"/>
        <v>414360</v>
      </c>
      <c r="K15" s="17" t="str">
        <f t="shared" si="3"/>
        <v/>
      </c>
      <c r="N15" s="16" t="str">
        <f t="shared" si="4"/>
        <v>Oct</v>
      </c>
      <c r="O15" s="19">
        <f t="shared" si="5"/>
        <v>0.10769470991408368</v>
      </c>
      <c r="AE15" s="16" t="str">
        <f t="shared" ref="AE15:AF19" si="6">AE5</f>
        <v>Quarter</v>
      </c>
      <c r="AF15" s="16" t="str">
        <f t="shared" si="6"/>
        <v>Total Revenue</v>
      </c>
      <c r="AG15" s="16" t="s">
        <v>40</v>
      </c>
      <c r="AH15" s="16" t="s">
        <v>55</v>
      </c>
      <c r="AM15" s="16" t="str">
        <f t="shared" ref="AM15:AN22" si="7">AM5</f>
        <v>Weekday</v>
      </c>
      <c r="AN15" s="16" t="str">
        <f t="shared" si="7"/>
        <v>Total Revenue</v>
      </c>
      <c r="AO15" s="16" t="s">
        <v>40</v>
      </c>
      <c r="AP15" s="16" t="s">
        <v>55</v>
      </c>
    </row>
    <row r="16" spans="3:42" x14ac:dyDescent="0.3">
      <c r="C16" s="16" t="s">
        <v>31</v>
      </c>
      <c r="D16" s="17">
        <v>462537.40999999939</v>
      </c>
      <c r="E16" s="17">
        <v>413371</v>
      </c>
      <c r="H16" s="16" t="str">
        <f t="shared" si="0"/>
        <v>Nov</v>
      </c>
      <c r="I16" s="17">
        <f t="shared" si="1"/>
        <v>462537.40999999939</v>
      </c>
      <c r="J16" s="17">
        <f t="shared" si="2"/>
        <v>413371</v>
      </c>
      <c r="K16" s="17" t="str">
        <f t="shared" si="3"/>
        <v/>
      </c>
      <c r="N16" s="16" t="str">
        <f t="shared" si="4"/>
        <v>Nov</v>
      </c>
      <c r="O16" s="19">
        <f t="shared" si="5"/>
        <v>0.11894015303443975</v>
      </c>
      <c r="AE16" s="16" t="str">
        <f t="shared" si="6"/>
        <v>Q - 1</v>
      </c>
      <c r="AF16" s="17">
        <f t="shared" si="6"/>
        <v>1336248.3099999984</v>
      </c>
      <c r="AG16" s="16" t="str">
        <f>IF(AF16&gt;AH16,AF16,"")</f>
        <v/>
      </c>
      <c r="AH16" s="17">
        <f>AVERAGE($AF$16:$AF$19)</f>
        <v>1361702.3675000006</v>
      </c>
      <c r="AM16" s="16" t="str">
        <f t="shared" si="7"/>
        <v>Sun</v>
      </c>
      <c r="AN16" s="17">
        <f t="shared" si="7"/>
        <v>765868.27999999898</v>
      </c>
      <c r="AO16" s="16" t="str">
        <f>IF(AN16&gt;AP16,AN16,"")</f>
        <v/>
      </c>
      <c r="AP16" s="17">
        <f>AVERAGE($AN$16:$AN$22)</f>
        <v>778115.63857142848</v>
      </c>
    </row>
    <row r="17" spans="3:42" x14ac:dyDescent="0.3">
      <c r="C17" s="16" t="s">
        <v>37</v>
      </c>
      <c r="D17" s="17">
        <v>441225.2900000001</v>
      </c>
      <c r="E17" s="17">
        <v>456773</v>
      </c>
      <c r="H17" s="16" t="str">
        <f>C17</f>
        <v>Dec</v>
      </c>
      <c r="I17" s="17">
        <f t="shared" si="1"/>
        <v>441225.2900000001</v>
      </c>
      <c r="J17" s="17">
        <f t="shared" si="2"/>
        <v>456773</v>
      </c>
      <c r="K17" s="17" t="str">
        <f t="shared" si="3"/>
        <v/>
      </c>
      <c r="N17" s="16" t="str">
        <f>H17</f>
        <v>Dec</v>
      </c>
      <c r="O17" s="19">
        <f t="shared" si="5"/>
        <v>-3.4038154619471607E-2</v>
      </c>
      <c r="AE17" s="16" t="str">
        <f t="shared" si="6"/>
        <v>Q - 2</v>
      </c>
      <c r="AF17" s="17">
        <f t="shared" si="6"/>
        <v>1384874.5400000024</v>
      </c>
      <c r="AG17" s="36">
        <f>IF(AF17&gt;AH17,AF17,"")</f>
        <v>1384874.5400000024</v>
      </c>
      <c r="AH17" s="17">
        <f>AVERAGE($AF$16:$AF$19)</f>
        <v>1361702.3675000006</v>
      </c>
      <c r="AM17" s="16" t="str">
        <f t="shared" si="7"/>
        <v>Mon</v>
      </c>
      <c r="AN17" s="17">
        <f t="shared" si="7"/>
        <v>789470.8800000028</v>
      </c>
      <c r="AO17" s="16">
        <f t="shared" ref="AO17:AO22" si="8">IF(AN17&gt;AP17,AN17,"")</f>
        <v>789470.8800000028</v>
      </c>
      <c r="AP17" s="17">
        <f t="shared" ref="AP17:AP22" si="9">AVERAGE($AN$16:$AN$22)</f>
        <v>778115.63857142848</v>
      </c>
    </row>
    <row r="18" spans="3:42" x14ac:dyDescent="0.3">
      <c r="AE18" s="16" t="str">
        <f t="shared" si="6"/>
        <v>Q - 3</v>
      </c>
      <c r="AF18" s="17">
        <f t="shared" si="6"/>
        <v>1362939.5400000014</v>
      </c>
      <c r="AG18" s="16">
        <f>IF(AF18&gt;AH18,AF18,"")</f>
        <v>1362939.5400000014</v>
      </c>
      <c r="AH18" s="17">
        <f>AVERAGE($AF$16:$AF$19)</f>
        <v>1361702.3675000006</v>
      </c>
      <c r="AM18" s="16" t="str">
        <f t="shared" si="7"/>
        <v>Tue</v>
      </c>
      <c r="AN18" s="17">
        <f t="shared" si="7"/>
        <v>772166.82999999914</v>
      </c>
      <c r="AO18" s="16" t="str">
        <f t="shared" si="8"/>
        <v/>
      </c>
      <c r="AP18" s="17">
        <f t="shared" si="9"/>
        <v>778115.63857142848</v>
      </c>
    </row>
    <row r="19" spans="3:42" x14ac:dyDescent="0.3">
      <c r="AE19" s="16" t="str">
        <f t="shared" si="6"/>
        <v>Q - 4</v>
      </c>
      <c r="AF19" s="17">
        <f t="shared" si="6"/>
        <v>1362747.0800000008</v>
      </c>
      <c r="AG19" s="16">
        <f>IF(AF19&gt;AH19,AF19,"")</f>
        <v>1362747.0800000008</v>
      </c>
      <c r="AH19" s="17">
        <f>AVERAGE($AF$16:$AF$19)</f>
        <v>1361702.3675000006</v>
      </c>
      <c r="AM19" s="16" t="str">
        <f t="shared" si="7"/>
        <v>Wed</v>
      </c>
      <c r="AN19" s="17">
        <f t="shared" si="7"/>
        <v>774303.62999999756</v>
      </c>
      <c r="AO19" s="16" t="str">
        <f t="shared" si="8"/>
        <v/>
      </c>
      <c r="AP19" s="17">
        <f t="shared" si="9"/>
        <v>778115.63857142848</v>
      </c>
    </row>
    <row r="20" spans="3:42" x14ac:dyDescent="0.3">
      <c r="H20">
        <v>1</v>
      </c>
      <c r="I20" s="17">
        <f>LARGE($I$6:$I$17,H20)</f>
        <v>485766.24999999977</v>
      </c>
      <c r="J20" t="s">
        <v>41</v>
      </c>
      <c r="AM20" s="16" t="str">
        <f t="shared" si="7"/>
        <v>Thu</v>
      </c>
      <c r="AN20" s="17">
        <f t="shared" si="7"/>
        <v>795985.00999999966</v>
      </c>
      <c r="AO20" s="16">
        <f t="shared" si="8"/>
        <v>795985.00999999966</v>
      </c>
      <c r="AP20" s="17">
        <f t="shared" si="9"/>
        <v>778115.63857142848</v>
      </c>
    </row>
    <row r="21" spans="3:42" x14ac:dyDescent="0.3">
      <c r="H21">
        <v>2</v>
      </c>
      <c r="I21" s="17">
        <f>LARGE($I$6:$I$17,H21)</f>
        <v>480720.64000000001</v>
      </c>
      <c r="J21" t="s">
        <v>42</v>
      </c>
      <c r="AM21" s="16" t="str">
        <f t="shared" si="7"/>
        <v>Fri</v>
      </c>
      <c r="AN21" s="17">
        <f t="shared" si="7"/>
        <v>762351.78000000084</v>
      </c>
      <c r="AO21" s="16" t="str">
        <f t="shared" si="8"/>
        <v/>
      </c>
      <c r="AP21" s="17">
        <f t="shared" si="9"/>
        <v>778115.63857142848</v>
      </c>
    </row>
    <row r="22" spans="3:42" x14ac:dyDescent="0.3">
      <c r="AE22" t="s">
        <v>56</v>
      </c>
      <c r="AM22" s="16" t="str">
        <f t="shared" si="7"/>
        <v>Sat</v>
      </c>
      <c r="AN22" s="17">
        <f t="shared" si="7"/>
        <v>786663.06000000041</v>
      </c>
      <c r="AO22" s="16">
        <f t="shared" si="8"/>
        <v>786663.06000000041</v>
      </c>
      <c r="AP22" s="17">
        <f t="shared" si="9"/>
        <v>778115.63857142848</v>
      </c>
    </row>
    <row r="24" spans="3:42" x14ac:dyDescent="0.3">
      <c r="AE24" t="str">
        <f>_xlfn.TEXTJOIN(" ",,"The line in the charts indicates",TEXT(AH16,"$#,#"),"Average Revenue")</f>
        <v>The line in the charts indicates $13,61,702 Average Revenue</v>
      </c>
    </row>
    <row r="25" spans="3:42" x14ac:dyDescent="0.3">
      <c r="AM25" t="s">
        <v>56</v>
      </c>
    </row>
    <row r="27" spans="3:42" x14ac:dyDescent="0.3">
      <c r="AM27" t="str">
        <f>_xlfn.TEXTJOIN(" ",,"The line in the charts indicates",TEXT(AP16,"$#,#"),"Average Revenue")</f>
        <v>The line in the charts indicates $7,78,116 Average Revenue</v>
      </c>
    </row>
  </sheetData>
  <conditionalFormatting sqref="U8">
    <cfRule type="expression" dxfId="9" priority="1">
      <formula>$U$6&lt;0</formula>
    </cfRule>
    <cfRule type="expression" dxfId="8" priority="2">
      <formula>$U$6&gt;0</formula>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9867C-BC9C-4D60-832C-B43EC9F42A7D}">
  <sheetPr codeName="Sheet4"/>
  <dimension ref="C3:P39"/>
  <sheetViews>
    <sheetView showGridLines="0" topLeftCell="A2" zoomScale="135" zoomScaleNormal="135" workbookViewId="0">
      <selection activeCell="G30" sqref="G30:P39"/>
    </sheetView>
  </sheetViews>
  <sheetFormatPr defaultRowHeight="14.4" x14ac:dyDescent="0.3"/>
  <cols>
    <col min="6" max="6" width="7.109375" customWidth="1"/>
    <col min="7" max="16" width="1.21875" customWidth="1"/>
  </cols>
  <sheetData>
    <row r="3" spans="3:4" x14ac:dyDescent="0.3">
      <c r="C3" t="s">
        <v>46</v>
      </c>
      <c r="D3" s="32">
        <f>GETPIVOTDATA("[__Xl2].[Measures].[Total Revenue]",'Analysis 02'!$X$5,"[Date].[Weektype]","[Date].[Weektype].&amp;[Weekend]")</f>
        <v>0.2850350004991079</v>
      </c>
    </row>
    <row r="4" spans="3:4" x14ac:dyDescent="0.3">
      <c r="C4" t="s">
        <v>48</v>
      </c>
      <c r="D4" s="32">
        <f>GETPIVOTDATA("[__Xl2].[Measures].[Total Revenue]",'Analysis 02'!$X$5,"[Date].[Weektype]","[Date].[Weektype].&amp;[Weekday]")</f>
        <v>0.7149649995008911</v>
      </c>
    </row>
    <row r="16" spans="3:4" x14ac:dyDescent="0.3">
      <c r="D16" t="s">
        <v>46</v>
      </c>
    </row>
    <row r="17" spans="4:16" ht="6" customHeight="1" thickBot="1" x14ac:dyDescent="0.35">
      <c r="G17" s="23">
        <f t="shared" ref="G17:G24" si="0">G18+10</f>
        <v>91</v>
      </c>
      <c r="H17" s="24">
        <f t="shared" ref="H17:H24" si="1">H18+10</f>
        <v>92</v>
      </c>
      <c r="I17" s="24">
        <f t="shared" ref="I17:I24" si="2">I18+10</f>
        <v>93</v>
      </c>
      <c r="J17" s="24">
        <f t="shared" ref="J17:J24" si="3">J18+10</f>
        <v>94</v>
      </c>
      <c r="K17" s="24">
        <f t="shared" ref="K17:K24" si="4">K18+10</f>
        <v>95</v>
      </c>
      <c r="L17" s="24">
        <f t="shared" ref="L17:L24" si="5">L18+10</f>
        <v>96</v>
      </c>
      <c r="M17" s="24">
        <f t="shared" ref="M17:M24" si="6">M18+10</f>
        <v>97</v>
      </c>
      <c r="N17" s="24">
        <f t="shared" ref="N17:N24" si="7">N18+10</f>
        <v>98</v>
      </c>
      <c r="O17" s="24">
        <f t="shared" ref="O17:O24" si="8">O18+10</f>
        <v>99</v>
      </c>
      <c r="P17" s="25">
        <f t="shared" ref="P17:P24" si="9">P18+10</f>
        <v>100</v>
      </c>
    </row>
    <row r="18" spans="4:16" ht="6" customHeight="1" thickBot="1" x14ac:dyDescent="0.35">
      <c r="G18" s="26">
        <f t="shared" si="0"/>
        <v>81</v>
      </c>
      <c r="H18" s="27">
        <f t="shared" si="1"/>
        <v>82</v>
      </c>
      <c r="I18" s="27">
        <f t="shared" si="2"/>
        <v>83</v>
      </c>
      <c r="J18" s="27">
        <f t="shared" si="3"/>
        <v>84</v>
      </c>
      <c r="K18" s="27">
        <f t="shared" si="4"/>
        <v>85</v>
      </c>
      <c r="L18" s="27">
        <f t="shared" si="5"/>
        <v>86</v>
      </c>
      <c r="M18" s="27">
        <f t="shared" si="6"/>
        <v>87</v>
      </c>
      <c r="N18" s="27">
        <f t="shared" si="7"/>
        <v>88</v>
      </c>
      <c r="O18" s="27">
        <f t="shared" si="8"/>
        <v>89</v>
      </c>
      <c r="P18" s="28">
        <f t="shared" si="9"/>
        <v>90</v>
      </c>
    </row>
    <row r="19" spans="4:16" ht="6" customHeight="1" thickBot="1" x14ac:dyDescent="0.35">
      <c r="G19" s="26">
        <f t="shared" si="0"/>
        <v>71</v>
      </c>
      <c r="H19" s="27">
        <f t="shared" si="1"/>
        <v>72</v>
      </c>
      <c r="I19" s="27">
        <f t="shared" si="2"/>
        <v>73</v>
      </c>
      <c r="J19" s="27">
        <f t="shared" si="3"/>
        <v>74</v>
      </c>
      <c r="K19" s="27">
        <f t="shared" si="4"/>
        <v>75</v>
      </c>
      <c r="L19" s="27">
        <f t="shared" si="5"/>
        <v>76</v>
      </c>
      <c r="M19" s="27">
        <f t="shared" si="6"/>
        <v>77</v>
      </c>
      <c r="N19" s="27">
        <f t="shared" si="7"/>
        <v>78</v>
      </c>
      <c r="O19" s="27">
        <f t="shared" si="8"/>
        <v>79</v>
      </c>
      <c r="P19" s="28">
        <f t="shared" si="9"/>
        <v>80</v>
      </c>
    </row>
    <row r="20" spans="4:16" ht="6" customHeight="1" thickBot="1" x14ac:dyDescent="0.35">
      <c r="G20" s="26">
        <f t="shared" si="0"/>
        <v>61</v>
      </c>
      <c r="H20" s="27">
        <f t="shared" si="1"/>
        <v>62</v>
      </c>
      <c r="I20" s="27">
        <f t="shared" si="2"/>
        <v>63</v>
      </c>
      <c r="J20" s="27">
        <f t="shared" si="3"/>
        <v>64</v>
      </c>
      <c r="K20" s="27">
        <f t="shared" si="4"/>
        <v>65</v>
      </c>
      <c r="L20" s="27">
        <f t="shared" si="5"/>
        <v>66</v>
      </c>
      <c r="M20" s="27">
        <f t="shared" si="6"/>
        <v>67</v>
      </c>
      <c r="N20" s="27">
        <f t="shared" si="7"/>
        <v>68</v>
      </c>
      <c r="O20" s="27">
        <f t="shared" si="8"/>
        <v>69</v>
      </c>
      <c r="P20" s="28">
        <f t="shared" si="9"/>
        <v>70</v>
      </c>
    </row>
    <row r="21" spans="4:16" ht="6" customHeight="1" thickBot="1" x14ac:dyDescent="0.35">
      <c r="G21" s="26">
        <f t="shared" si="0"/>
        <v>51</v>
      </c>
      <c r="H21" s="27">
        <f t="shared" si="1"/>
        <v>52</v>
      </c>
      <c r="I21" s="27">
        <f t="shared" si="2"/>
        <v>53</v>
      </c>
      <c r="J21" s="27">
        <f t="shared" si="3"/>
        <v>54</v>
      </c>
      <c r="K21" s="27">
        <f t="shared" si="4"/>
        <v>55</v>
      </c>
      <c r="L21" s="27">
        <f t="shared" si="5"/>
        <v>56</v>
      </c>
      <c r="M21" s="27">
        <f t="shared" si="6"/>
        <v>57</v>
      </c>
      <c r="N21" s="27">
        <f t="shared" si="7"/>
        <v>58</v>
      </c>
      <c r="O21" s="27">
        <f t="shared" si="8"/>
        <v>59</v>
      </c>
      <c r="P21" s="28">
        <f t="shared" si="9"/>
        <v>60</v>
      </c>
    </row>
    <row r="22" spans="4:16" ht="6" customHeight="1" thickBot="1" x14ac:dyDescent="0.35">
      <c r="G22" s="26">
        <f t="shared" si="0"/>
        <v>41</v>
      </c>
      <c r="H22" s="27">
        <f t="shared" si="1"/>
        <v>42</v>
      </c>
      <c r="I22" s="27">
        <f t="shared" si="2"/>
        <v>43</v>
      </c>
      <c r="J22" s="27">
        <f t="shared" si="3"/>
        <v>44</v>
      </c>
      <c r="K22" s="27">
        <f t="shared" si="4"/>
        <v>45</v>
      </c>
      <c r="L22" s="27">
        <f t="shared" si="5"/>
        <v>46</v>
      </c>
      <c r="M22" s="27">
        <f t="shared" si="6"/>
        <v>47</v>
      </c>
      <c r="N22" s="27">
        <f t="shared" si="7"/>
        <v>48</v>
      </c>
      <c r="O22" s="27">
        <f t="shared" si="8"/>
        <v>49</v>
      </c>
      <c r="P22" s="28">
        <f t="shared" si="9"/>
        <v>50</v>
      </c>
    </row>
    <row r="23" spans="4:16" ht="6" customHeight="1" thickBot="1" x14ac:dyDescent="0.35">
      <c r="G23" s="26">
        <f t="shared" si="0"/>
        <v>31</v>
      </c>
      <c r="H23" s="27">
        <f t="shared" si="1"/>
        <v>32</v>
      </c>
      <c r="I23" s="27">
        <f t="shared" si="2"/>
        <v>33</v>
      </c>
      <c r="J23" s="27">
        <f t="shared" si="3"/>
        <v>34</v>
      </c>
      <c r="K23" s="27">
        <f t="shared" si="4"/>
        <v>35</v>
      </c>
      <c r="L23" s="27">
        <f t="shared" si="5"/>
        <v>36</v>
      </c>
      <c r="M23" s="27">
        <f t="shared" si="6"/>
        <v>37</v>
      </c>
      <c r="N23" s="27">
        <f t="shared" si="7"/>
        <v>38</v>
      </c>
      <c r="O23" s="27">
        <f t="shared" si="8"/>
        <v>39</v>
      </c>
      <c r="P23" s="28">
        <f t="shared" si="9"/>
        <v>40</v>
      </c>
    </row>
    <row r="24" spans="4:16" ht="6" customHeight="1" thickBot="1" x14ac:dyDescent="0.35">
      <c r="G24" s="26">
        <f t="shared" si="0"/>
        <v>21</v>
      </c>
      <c r="H24" s="27">
        <f t="shared" si="1"/>
        <v>22</v>
      </c>
      <c r="I24" s="27">
        <f t="shared" si="2"/>
        <v>23</v>
      </c>
      <c r="J24" s="27">
        <f t="shared" si="3"/>
        <v>24</v>
      </c>
      <c r="K24" s="27">
        <f t="shared" si="4"/>
        <v>25</v>
      </c>
      <c r="L24" s="27">
        <f t="shared" si="5"/>
        <v>26</v>
      </c>
      <c r="M24" s="27">
        <f t="shared" si="6"/>
        <v>27</v>
      </c>
      <c r="N24" s="27">
        <f t="shared" si="7"/>
        <v>28</v>
      </c>
      <c r="O24" s="27">
        <f t="shared" si="8"/>
        <v>29</v>
      </c>
      <c r="P24" s="28">
        <f t="shared" si="9"/>
        <v>30</v>
      </c>
    </row>
    <row r="25" spans="4:16" ht="6" customHeight="1" thickBot="1" x14ac:dyDescent="0.35">
      <c r="G25" s="26">
        <f>G26+10</f>
        <v>11</v>
      </c>
      <c r="H25" s="27">
        <f t="shared" ref="H25:P25" si="10">H26+10</f>
        <v>12</v>
      </c>
      <c r="I25" s="27">
        <f t="shared" si="10"/>
        <v>13</v>
      </c>
      <c r="J25" s="27">
        <f t="shared" si="10"/>
        <v>14</v>
      </c>
      <c r="K25" s="27">
        <f t="shared" si="10"/>
        <v>15</v>
      </c>
      <c r="L25" s="27">
        <f t="shared" si="10"/>
        <v>16</v>
      </c>
      <c r="M25" s="27">
        <f t="shared" si="10"/>
        <v>17</v>
      </c>
      <c r="N25" s="27">
        <f t="shared" si="10"/>
        <v>18</v>
      </c>
      <c r="O25" s="27">
        <f t="shared" si="10"/>
        <v>19</v>
      </c>
      <c r="P25" s="28">
        <f t="shared" si="10"/>
        <v>20</v>
      </c>
    </row>
    <row r="26" spans="4:16" ht="6" customHeight="1" x14ac:dyDescent="0.3">
      <c r="G26" s="29">
        <v>1</v>
      </c>
      <c r="H26" s="30">
        <f>G26+1</f>
        <v>2</v>
      </c>
      <c r="I26" s="30">
        <f t="shared" ref="I26:P26" si="11">H26+1</f>
        <v>3</v>
      </c>
      <c r="J26" s="30">
        <f t="shared" si="11"/>
        <v>4</v>
      </c>
      <c r="K26" s="30">
        <f t="shared" si="11"/>
        <v>5</v>
      </c>
      <c r="L26" s="30">
        <f t="shared" si="11"/>
        <v>6</v>
      </c>
      <c r="M26" s="30">
        <f t="shared" si="11"/>
        <v>7</v>
      </c>
      <c r="N26" s="30">
        <f t="shared" si="11"/>
        <v>8</v>
      </c>
      <c r="O26" s="30">
        <f>N26+1</f>
        <v>9</v>
      </c>
      <c r="P26" s="31">
        <f t="shared" si="11"/>
        <v>10</v>
      </c>
    </row>
    <row r="29" spans="4:16" x14ac:dyDescent="0.3">
      <c r="D29" t="s">
        <v>45</v>
      </c>
    </row>
    <row r="30" spans="4:16" ht="6" customHeight="1" thickBot="1" x14ac:dyDescent="0.35">
      <c r="G30" s="23">
        <f t="shared" ref="G30:G37" si="12">G31+10</f>
        <v>91</v>
      </c>
      <c r="H30" s="24">
        <f t="shared" ref="H30:H38" si="13">H31+10</f>
        <v>92</v>
      </c>
      <c r="I30" s="24">
        <f t="shared" ref="I30:I38" si="14">I31+10</f>
        <v>93</v>
      </c>
      <c r="J30" s="24">
        <f t="shared" ref="J30:J38" si="15">J31+10</f>
        <v>94</v>
      </c>
      <c r="K30" s="24">
        <f t="shared" ref="K30:K38" si="16">K31+10</f>
        <v>95</v>
      </c>
      <c r="L30" s="24">
        <f t="shared" ref="L30:L38" si="17">L31+10</f>
        <v>96</v>
      </c>
      <c r="M30" s="24">
        <f t="shared" ref="M30:M38" si="18">M31+10</f>
        <v>97</v>
      </c>
      <c r="N30" s="24">
        <f t="shared" ref="N30:N38" si="19">N31+10</f>
        <v>98</v>
      </c>
      <c r="O30" s="24">
        <f t="shared" ref="O30:O38" si="20">O31+10</f>
        <v>99</v>
      </c>
      <c r="P30" s="25">
        <f t="shared" ref="P30:P38" si="21">P31+10</f>
        <v>100</v>
      </c>
    </row>
    <row r="31" spans="4:16" ht="6" customHeight="1" thickBot="1" x14ac:dyDescent="0.35">
      <c r="G31" s="26">
        <f t="shared" si="12"/>
        <v>81</v>
      </c>
      <c r="H31" s="27">
        <f t="shared" si="13"/>
        <v>82</v>
      </c>
      <c r="I31" s="27">
        <f t="shared" si="14"/>
        <v>83</v>
      </c>
      <c r="J31" s="27">
        <f t="shared" si="15"/>
        <v>84</v>
      </c>
      <c r="K31" s="27">
        <f t="shared" si="16"/>
        <v>85</v>
      </c>
      <c r="L31" s="27">
        <f t="shared" si="17"/>
        <v>86</v>
      </c>
      <c r="M31" s="27">
        <f t="shared" si="18"/>
        <v>87</v>
      </c>
      <c r="N31" s="27">
        <f t="shared" si="19"/>
        <v>88</v>
      </c>
      <c r="O31" s="27">
        <f t="shared" si="20"/>
        <v>89</v>
      </c>
      <c r="P31" s="28">
        <f t="shared" si="21"/>
        <v>90</v>
      </c>
    </row>
    <row r="32" spans="4:16" ht="6" customHeight="1" thickBot="1" x14ac:dyDescent="0.35">
      <c r="G32" s="26">
        <f t="shared" si="12"/>
        <v>71</v>
      </c>
      <c r="H32" s="27">
        <f t="shared" si="13"/>
        <v>72</v>
      </c>
      <c r="I32" s="27">
        <f t="shared" si="14"/>
        <v>73</v>
      </c>
      <c r="J32" s="27">
        <f t="shared" si="15"/>
        <v>74</v>
      </c>
      <c r="K32" s="27">
        <f t="shared" si="16"/>
        <v>75</v>
      </c>
      <c r="L32" s="27">
        <f t="shared" si="17"/>
        <v>76</v>
      </c>
      <c r="M32" s="27">
        <f t="shared" si="18"/>
        <v>77</v>
      </c>
      <c r="N32" s="27">
        <f t="shared" si="19"/>
        <v>78</v>
      </c>
      <c r="O32" s="27">
        <f t="shared" si="20"/>
        <v>79</v>
      </c>
      <c r="P32" s="28">
        <f t="shared" si="21"/>
        <v>80</v>
      </c>
    </row>
    <row r="33" spans="7:16" ht="6" customHeight="1" thickBot="1" x14ac:dyDescent="0.35">
      <c r="G33" s="26">
        <f t="shared" si="12"/>
        <v>61</v>
      </c>
      <c r="H33" s="27">
        <f t="shared" si="13"/>
        <v>62</v>
      </c>
      <c r="I33" s="27">
        <f t="shared" si="14"/>
        <v>63</v>
      </c>
      <c r="J33" s="27">
        <f t="shared" si="15"/>
        <v>64</v>
      </c>
      <c r="K33" s="27">
        <f t="shared" si="16"/>
        <v>65</v>
      </c>
      <c r="L33" s="27">
        <f t="shared" si="17"/>
        <v>66</v>
      </c>
      <c r="M33" s="27">
        <f t="shared" si="18"/>
        <v>67</v>
      </c>
      <c r="N33" s="27">
        <f t="shared" si="19"/>
        <v>68</v>
      </c>
      <c r="O33" s="27">
        <f t="shared" si="20"/>
        <v>69</v>
      </c>
      <c r="P33" s="28">
        <f t="shared" si="21"/>
        <v>70</v>
      </c>
    </row>
    <row r="34" spans="7:16" ht="6" customHeight="1" thickBot="1" x14ac:dyDescent="0.35">
      <c r="G34" s="26">
        <f t="shared" si="12"/>
        <v>51</v>
      </c>
      <c r="H34" s="27">
        <f t="shared" si="13"/>
        <v>52</v>
      </c>
      <c r="I34" s="27">
        <f t="shared" si="14"/>
        <v>53</v>
      </c>
      <c r="J34" s="27">
        <f t="shared" si="15"/>
        <v>54</v>
      </c>
      <c r="K34" s="27">
        <f t="shared" si="16"/>
        <v>55</v>
      </c>
      <c r="L34" s="27">
        <f t="shared" si="17"/>
        <v>56</v>
      </c>
      <c r="M34" s="27">
        <f t="shared" si="18"/>
        <v>57</v>
      </c>
      <c r="N34" s="27">
        <f t="shared" si="19"/>
        <v>58</v>
      </c>
      <c r="O34" s="27">
        <f t="shared" si="20"/>
        <v>59</v>
      </c>
      <c r="P34" s="28">
        <f t="shared" si="21"/>
        <v>60</v>
      </c>
    </row>
    <row r="35" spans="7:16" ht="6" customHeight="1" thickBot="1" x14ac:dyDescent="0.35">
      <c r="G35" s="26">
        <f t="shared" si="12"/>
        <v>41</v>
      </c>
      <c r="H35" s="27">
        <f t="shared" si="13"/>
        <v>42</v>
      </c>
      <c r="I35" s="27">
        <f t="shared" si="14"/>
        <v>43</v>
      </c>
      <c r="J35" s="27">
        <f t="shared" si="15"/>
        <v>44</v>
      </c>
      <c r="K35" s="27">
        <f t="shared" si="16"/>
        <v>45</v>
      </c>
      <c r="L35" s="27">
        <f t="shared" si="17"/>
        <v>46</v>
      </c>
      <c r="M35" s="27">
        <f t="shared" si="18"/>
        <v>47</v>
      </c>
      <c r="N35" s="27">
        <f t="shared" si="19"/>
        <v>48</v>
      </c>
      <c r="O35" s="27">
        <f t="shared" si="20"/>
        <v>49</v>
      </c>
      <c r="P35" s="28">
        <f t="shared" si="21"/>
        <v>50</v>
      </c>
    </row>
    <row r="36" spans="7:16" ht="6" customHeight="1" thickBot="1" x14ac:dyDescent="0.35">
      <c r="G36" s="26">
        <f t="shared" si="12"/>
        <v>31</v>
      </c>
      <c r="H36" s="27">
        <f t="shared" si="13"/>
        <v>32</v>
      </c>
      <c r="I36" s="27">
        <f t="shared" si="14"/>
        <v>33</v>
      </c>
      <c r="J36" s="27">
        <f t="shared" si="15"/>
        <v>34</v>
      </c>
      <c r="K36" s="27">
        <f t="shared" si="16"/>
        <v>35</v>
      </c>
      <c r="L36" s="27">
        <f t="shared" si="17"/>
        <v>36</v>
      </c>
      <c r="M36" s="27">
        <f t="shared" si="18"/>
        <v>37</v>
      </c>
      <c r="N36" s="27">
        <f t="shared" si="19"/>
        <v>38</v>
      </c>
      <c r="O36" s="27">
        <f t="shared" si="20"/>
        <v>39</v>
      </c>
      <c r="P36" s="28">
        <f t="shared" si="21"/>
        <v>40</v>
      </c>
    </row>
    <row r="37" spans="7:16" ht="6" customHeight="1" thickBot="1" x14ac:dyDescent="0.35">
      <c r="G37" s="26">
        <f t="shared" si="12"/>
        <v>21</v>
      </c>
      <c r="H37" s="27">
        <f t="shared" si="13"/>
        <v>22</v>
      </c>
      <c r="I37" s="27">
        <f t="shared" si="14"/>
        <v>23</v>
      </c>
      <c r="J37" s="27">
        <f t="shared" si="15"/>
        <v>24</v>
      </c>
      <c r="K37" s="27">
        <f t="shared" si="16"/>
        <v>25</v>
      </c>
      <c r="L37" s="27">
        <f t="shared" si="17"/>
        <v>26</v>
      </c>
      <c r="M37" s="27">
        <f t="shared" si="18"/>
        <v>27</v>
      </c>
      <c r="N37" s="27">
        <f t="shared" si="19"/>
        <v>28</v>
      </c>
      <c r="O37" s="27">
        <f t="shared" si="20"/>
        <v>29</v>
      </c>
      <c r="P37" s="28">
        <f t="shared" si="21"/>
        <v>30</v>
      </c>
    </row>
    <row r="38" spans="7:16" ht="6" customHeight="1" thickBot="1" x14ac:dyDescent="0.35">
      <c r="G38" s="26">
        <f>G39+10</f>
        <v>11</v>
      </c>
      <c r="H38" s="27">
        <f t="shared" si="13"/>
        <v>12</v>
      </c>
      <c r="I38" s="27">
        <f t="shared" si="14"/>
        <v>13</v>
      </c>
      <c r="J38" s="27">
        <f t="shared" si="15"/>
        <v>14</v>
      </c>
      <c r="K38" s="27">
        <f t="shared" si="16"/>
        <v>15</v>
      </c>
      <c r="L38" s="27">
        <f t="shared" si="17"/>
        <v>16</v>
      </c>
      <c r="M38" s="27">
        <f t="shared" si="18"/>
        <v>17</v>
      </c>
      <c r="N38" s="27">
        <f t="shared" si="19"/>
        <v>18</v>
      </c>
      <c r="O38" s="27">
        <f t="shared" si="20"/>
        <v>19</v>
      </c>
      <c r="P38" s="28">
        <f t="shared" si="21"/>
        <v>20</v>
      </c>
    </row>
    <row r="39" spans="7:16" ht="6" customHeight="1" x14ac:dyDescent="0.3">
      <c r="G39" s="29">
        <v>1</v>
      </c>
      <c r="H39" s="30">
        <f>G39+1</f>
        <v>2</v>
      </c>
      <c r="I39" s="30">
        <f t="shared" ref="I39:N39" si="22">H39+1</f>
        <v>3</v>
      </c>
      <c r="J39" s="30">
        <f t="shared" si="22"/>
        <v>4</v>
      </c>
      <c r="K39" s="30">
        <f t="shared" si="22"/>
        <v>5</v>
      </c>
      <c r="L39" s="30">
        <f t="shared" si="22"/>
        <v>6</v>
      </c>
      <c r="M39" s="30">
        <f t="shared" si="22"/>
        <v>7</v>
      </c>
      <c r="N39" s="30">
        <f t="shared" si="22"/>
        <v>8</v>
      </c>
      <c r="O39" s="30">
        <f>N39+1</f>
        <v>9</v>
      </c>
      <c r="P39" s="31">
        <f>O39+1</f>
        <v>10</v>
      </c>
    </row>
  </sheetData>
  <conditionalFormatting sqref="G17:P26">
    <cfRule type="cellIs" dxfId="7" priority="5" operator="lessThanOrEqual">
      <formula>$D$3*100</formula>
    </cfRule>
    <cfRule type="cellIs" dxfId="6" priority="6" operator="lessThanOrEqual">
      <formula>$D$3*100</formula>
    </cfRule>
  </conditionalFormatting>
  <conditionalFormatting sqref="G30:P39">
    <cfRule type="cellIs" dxfId="5" priority="1" operator="lessThanOrEqual">
      <formula>$D$4*100</formula>
    </cfRule>
    <cfRule type="cellIs" dxfId="4" priority="2" operator="lessThanOrEqual">
      <formula>$D$4*100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96A52-3036-4179-8EDA-3A72D405DA4D}">
  <sheetPr codeName="Sheet5"/>
  <dimension ref="C4:V34"/>
  <sheetViews>
    <sheetView showGridLines="0" topLeftCell="I1" workbookViewId="0">
      <selection activeCell="M16" sqref="M16"/>
    </sheetView>
  </sheetViews>
  <sheetFormatPr defaultRowHeight="14.4" x14ac:dyDescent="0.3"/>
  <cols>
    <col min="3" max="3" width="12.44140625" bestFit="1" customWidth="1"/>
    <col min="4" max="4" width="7.5546875" bestFit="1" customWidth="1"/>
    <col min="5" max="5" width="11.44140625" bestFit="1" customWidth="1"/>
    <col min="6" max="6" width="13.44140625" bestFit="1" customWidth="1"/>
    <col min="7" max="7" width="12.88671875" bestFit="1" customWidth="1"/>
    <col min="8" max="8" width="11.21875" bestFit="1" customWidth="1"/>
    <col min="9" max="9" width="10.88671875" bestFit="1" customWidth="1"/>
    <col min="10" max="10" width="11.77734375" bestFit="1" customWidth="1"/>
    <col min="11" max="11" width="8.33203125" bestFit="1" customWidth="1"/>
    <col min="12" max="12" width="9.77734375" bestFit="1" customWidth="1"/>
    <col min="13" max="13" width="10.5546875" bestFit="1" customWidth="1"/>
    <col min="14" max="14" width="9.77734375" bestFit="1" customWidth="1"/>
    <col min="17" max="17" width="13.5546875" bestFit="1" customWidth="1"/>
    <col min="18" max="18" width="12.44140625" bestFit="1" customWidth="1"/>
    <col min="19" max="21" width="10.5546875" bestFit="1" customWidth="1"/>
    <col min="22" max="22" width="12.44140625" bestFit="1" customWidth="1"/>
    <col min="23" max="26" width="10.5546875" bestFit="1" customWidth="1"/>
    <col min="27" max="27" width="9.21875" customWidth="1"/>
  </cols>
  <sheetData>
    <row r="4" spans="3:22" x14ac:dyDescent="0.3">
      <c r="C4" t="s">
        <v>0</v>
      </c>
      <c r="D4" t="s">
        <v>1</v>
      </c>
      <c r="E4" t="s">
        <v>2</v>
      </c>
      <c r="F4" t="s">
        <v>3</v>
      </c>
      <c r="G4" t="s">
        <v>4</v>
      </c>
      <c r="H4" t="s">
        <v>5</v>
      </c>
      <c r="I4" t="s">
        <v>6</v>
      </c>
      <c r="J4" t="s">
        <v>8</v>
      </c>
      <c r="K4" t="s">
        <v>9</v>
      </c>
      <c r="L4" t="s">
        <v>7</v>
      </c>
      <c r="M4" t="s">
        <v>10</v>
      </c>
      <c r="Q4" s="6" t="s">
        <v>22</v>
      </c>
      <c r="R4" t="s">
        <v>0</v>
      </c>
      <c r="S4" t="s">
        <v>10</v>
      </c>
      <c r="U4" s="6" t="s">
        <v>23</v>
      </c>
      <c r="V4" t="s">
        <v>0</v>
      </c>
    </row>
    <row r="5" spans="3:22" x14ac:dyDescent="0.3">
      <c r="C5" s="7">
        <v>423741.52</v>
      </c>
      <c r="D5" s="7">
        <v>245984.95000000036</v>
      </c>
      <c r="E5" s="7">
        <v>177756.56999999966</v>
      </c>
      <c r="F5" s="3">
        <v>0.41949292578173519</v>
      </c>
      <c r="G5" s="8">
        <v>1539</v>
      </c>
      <c r="H5" s="7">
        <v>33075.589999999989</v>
      </c>
      <c r="I5" s="3">
        <v>7.8056051717565952E-2</v>
      </c>
      <c r="J5" s="8">
        <v>3664</v>
      </c>
      <c r="K5" s="8">
        <v>47054</v>
      </c>
      <c r="L5" s="8">
        <v>100</v>
      </c>
      <c r="M5" s="7">
        <v>431279</v>
      </c>
      <c r="Q5" t="s">
        <v>11</v>
      </c>
      <c r="R5" s="1">
        <v>39332.220000000008</v>
      </c>
      <c r="S5" s="2">
        <v>32607</v>
      </c>
      <c r="U5" t="s">
        <v>24</v>
      </c>
      <c r="V5" s="1">
        <v>423741.52</v>
      </c>
    </row>
    <row r="6" spans="3:22" x14ac:dyDescent="0.3">
      <c r="Q6" t="s">
        <v>12</v>
      </c>
      <c r="R6" s="1">
        <v>44995.01</v>
      </c>
      <c r="S6" s="2">
        <v>48921</v>
      </c>
      <c r="U6" t="s">
        <v>21</v>
      </c>
      <c r="V6" s="1">
        <v>423741.52</v>
      </c>
    </row>
    <row r="7" spans="3:22" x14ac:dyDescent="0.3">
      <c r="Q7" t="s">
        <v>13</v>
      </c>
      <c r="R7" s="1">
        <v>44245.01</v>
      </c>
      <c r="S7" s="2">
        <v>30374</v>
      </c>
    </row>
    <row r="8" spans="3:22" x14ac:dyDescent="0.3">
      <c r="Q8" t="s">
        <v>14</v>
      </c>
      <c r="R8" s="1">
        <v>48116.090000000004</v>
      </c>
      <c r="S8" s="2">
        <v>37231</v>
      </c>
    </row>
    <row r="9" spans="3:22" x14ac:dyDescent="0.3">
      <c r="Q9" t="s">
        <v>15</v>
      </c>
      <c r="R9" s="1">
        <v>43620.43</v>
      </c>
      <c r="S9" s="2">
        <v>38508</v>
      </c>
    </row>
    <row r="10" spans="3:22" x14ac:dyDescent="0.3">
      <c r="Q10" t="s">
        <v>16</v>
      </c>
      <c r="R10" s="1">
        <v>38941.550000000003</v>
      </c>
      <c r="S10" s="2">
        <v>60401</v>
      </c>
    </row>
    <row r="11" spans="3:22" x14ac:dyDescent="0.3">
      <c r="Q11" t="s">
        <v>17</v>
      </c>
      <c r="R11" s="1">
        <v>38515.65</v>
      </c>
      <c r="S11" s="2">
        <v>45373</v>
      </c>
    </row>
    <row r="12" spans="3:22" x14ac:dyDescent="0.3">
      <c r="Q12" t="s">
        <v>18</v>
      </c>
      <c r="R12" s="1">
        <v>42235.75</v>
      </c>
      <c r="S12" s="2">
        <v>64278</v>
      </c>
    </row>
    <row r="13" spans="3:22" x14ac:dyDescent="0.3">
      <c r="Q13" t="s">
        <v>19</v>
      </c>
      <c r="R13" s="1">
        <v>39867.32</v>
      </c>
      <c r="S13" s="2">
        <v>30705</v>
      </c>
    </row>
    <row r="14" spans="3:22" x14ac:dyDescent="0.3">
      <c r="Q14" t="s">
        <v>20</v>
      </c>
      <c r="R14" s="1">
        <v>43872.49</v>
      </c>
      <c r="S14" s="2">
        <v>42881</v>
      </c>
    </row>
    <row r="15" spans="3:22" x14ac:dyDescent="0.3">
      <c r="Q15" t="s">
        <v>21</v>
      </c>
      <c r="R15" s="1">
        <v>423741.52</v>
      </c>
      <c r="S15" s="2">
        <v>431279</v>
      </c>
    </row>
    <row r="18" spans="7:19" x14ac:dyDescent="0.3">
      <c r="Q18" t="str">
        <f t="shared" ref="Q18:S28" si="0">Q4</f>
        <v>Store Name</v>
      </c>
      <c r="R18" t="str">
        <f t="shared" si="0"/>
        <v>Total Revenue</v>
      </c>
      <c r="S18" t="str">
        <f t="shared" si="0"/>
        <v>Total Target</v>
      </c>
    </row>
    <row r="19" spans="7:19" x14ac:dyDescent="0.3">
      <c r="Q19" t="str">
        <f t="shared" si="0"/>
        <v>Barron-Fleming</v>
      </c>
      <c r="R19">
        <f t="shared" si="0"/>
        <v>39332.220000000008</v>
      </c>
      <c r="S19">
        <f t="shared" si="0"/>
        <v>32607</v>
      </c>
    </row>
    <row r="20" spans="7:19" x14ac:dyDescent="0.3">
      <c r="Q20" t="str">
        <f t="shared" si="0"/>
        <v>Berg-Trujillo</v>
      </c>
      <c r="R20">
        <f t="shared" si="0"/>
        <v>44995.01</v>
      </c>
      <c r="S20">
        <f t="shared" si="0"/>
        <v>48921</v>
      </c>
    </row>
    <row r="21" spans="7:19" ht="15.6" x14ac:dyDescent="0.3">
      <c r="G21" s="9" t="s">
        <v>25</v>
      </c>
      <c r="H21" s="9" t="s">
        <v>26</v>
      </c>
      <c r="J21" s="9" t="s">
        <v>39</v>
      </c>
      <c r="Q21" t="str">
        <f t="shared" si="0"/>
        <v>Lee-Myers</v>
      </c>
      <c r="R21">
        <f t="shared" si="0"/>
        <v>44245.01</v>
      </c>
      <c r="S21">
        <f t="shared" si="0"/>
        <v>30374</v>
      </c>
    </row>
    <row r="22" spans="7:19" x14ac:dyDescent="0.3">
      <c r="G22" s="7">
        <f>C5</f>
        <v>423741.52</v>
      </c>
      <c r="H22" s="7">
        <f>M5</f>
        <v>431279</v>
      </c>
      <c r="J22" s="10">
        <f>(G22-H22)/H22</f>
        <v>-1.7477039225188291E-2</v>
      </c>
      <c r="Q22" t="str">
        <f t="shared" si="0"/>
        <v>Lopez</v>
      </c>
      <c r="R22">
        <f t="shared" si="0"/>
        <v>48116.090000000004</v>
      </c>
      <c r="S22">
        <f t="shared" si="0"/>
        <v>37231</v>
      </c>
    </row>
    <row r="23" spans="7:19" x14ac:dyDescent="0.3">
      <c r="Q23" t="str">
        <f t="shared" si="0"/>
        <v>Martinez</v>
      </c>
      <c r="R23">
        <f t="shared" si="0"/>
        <v>43620.43</v>
      </c>
      <c r="S23">
        <f t="shared" si="0"/>
        <v>38508</v>
      </c>
    </row>
    <row r="24" spans="7:19" x14ac:dyDescent="0.3">
      <c r="J24" s="11"/>
      <c r="Q24" t="str">
        <f t="shared" si="0"/>
        <v>Miller</v>
      </c>
      <c r="R24">
        <f t="shared" si="0"/>
        <v>38941.550000000003</v>
      </c>
      <c r="S24">
        <f t="shared" si="0"/>
        <v>60401</v>
      </c>
    </row>
    <row r="25" spans="7:19" ht="15.6" x14ac:dyDescent="0.3">
      <c r="G25" s="9" t="s">
        <v>38</v>
      </c>
      <c r="J25" s="12"/>
      <c r="Q25" t="str">
        <f t="shared" si="0"/>
        <v>Myers-Lopez</v>
      </c>
      <c r="R25">
        <f t="shared" si="0"/>
        <v>38515.65</v>
      </c>
      <c r="S25">
        <f t="shared" si="0"/>
        <v>45373</v>
      </c>
    </row>
    <row r="26" spans="7:19" ht="18" x14ac:dyDescent="0.3">
      <c r="G26" s="13" t="str">
        <f>IF((G22-H22)/H22&gt;0,"▲"&amp;TEXT((G22-H22)/H22,"+0.0%;-0.0%"),"▼"&amp;TEXT((G22-H22)/H22,"+0.0%;-0.0%"))</f>
        <v>▼-1.7%</v>
      </c>
      <c r="Q26" t="str">
        <f t="shared" si="0"/>
        <v>Novak PLC</v>
      </c>
      <c r="R26">
        <f t="shared" si="0"/>
        <v>42235.75</v>
      </c>
      <c r="S26">
        <f t="shared" si="0"/>
        <v>64278</v>
      </c>
    </row>
    <row r="27" spans="7:19" x14ac:dyDescent="0.3">
      <c r="Q27" t="str">
        <f t="shared" si="0"/>
        <v>Thomas</v>
      </c>
      <c r="R27">
        <f t="shared" si="0"/>
        <v>39867.32</v>
      </c>
      <c r="S27">
        <f t="shared" si="0"/>
        <v>30705</v>
      </c>
    </row>
    <row r="28" spans="7:19" x14ac:dyDescent="0.3">
      <c r="Q28" t="str">
        <f t="shared" si="0"/>
        <v>Valdez</v>
      </c>
      <c r="R28">
        <f t="shared" si="0"/>
        <v>43872.49</v>
      </c>
      <c r="S28">
        <f t="shared" si="0"/>
        <v>42881</v>
      </c>
    </row>
    <row r="34" spans="5:5" ht="15.6" x14ac:dyDescent="0.3">
      <c r="E34" s="14"/>
    </row>
  </sheetData>
  <conditionalFormatting sqref="G26">
    <cfRule type="expression" dxfId="3" priority="1">
      <formula>$J$22&gt;0</formula>
    </cfRule>
    <cfRule type="expression" dxfId="2" priority="2">
      <formula>$J$22&lt;0</formula>
    </cfRule>
  </conditionalFormatting>
  <pageMargins left="0.7" right="0.7" top="0.75" bottom="0.75" header="0.3" footer="0.3"/>
  <pageSetup orientation="portrait" r:id="rId4"/>
  <drawing r:id="rId5"/>
  <extLst>
    <ext xmlns:x15="http://schemas.microsoft.com/office/spreadsheetml/2010/11/main" uri="{F7C9EE02-42E1-4005-9D12-6889AFFD525C}">
      <x15:webExtensions xmlns:xm="http://schemas.microsoft.com/office/excel/2006/main">
        <x15:webExtension appRef="{52841EF4-75C6-48C2-9F89-A28386ADE1E6}">
          <xm:f>'Analysis 01'!$Q$18:$S$28</xm:f>
        </x15:webExtension>
        <x15:webExtension appRef="{F4ABE682-742C-45B7-BB78-33B484C4A38D}">
          <xm:f>'Analysis 01'!$Q$18:$S$28</xm:f>
        </x15:webExtension>
      </x15:webExtens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18FF-89E8-47BB-81B5-B4DF91CA6FEB}">
  <sheetPr codeName="Sheet1"/>
  <dimension ref="S1:X5"/>
  <sheetViews>
    <sheetView showGridLines="0" showRowColHeaders="0" tabSelected="1" zoomScaleNormal="100" workbookViewId="0">
      <selection activeCell="L9" sqref="L9"/>
    </sheetView>
  </sheetViews>
  <sheetFormatPr defaultRowHeight="14.4" x14ac:dyDescent="0.3"/>
  <cols>
    <col min="1" max="17" width="8.88671875" style="4"/>
    <col min="18" max="18" width="13.21875" style="4" customWidth="1"/>
    <col min="19" max="19" width="8.88671875" style="4" customWidth="1"/>
    <col min="20" max="16384" width="8.88671875" style="4"/>
  </cols>
  <sheetData>
    <row r="1" spans="19:24" ht="20.399999999999999" customHeight="1" x14ac:dyDescent="0.3">
      <c r="S1" s="5"/>
      <c r="T1" s="5"/>
      <c r="U1" s="5"/>
      <c r="V1" s="5"/>
      <c r="W1" s="5"/>
      <c r="X1" s="5"/>
    </row>
    <row r="2" spans="19:24" ht="0.6" hidden="1" customHeight="1" x14ac:dyDescent="0.3">
      <c r="S2" s="5"/>
      <c r="T2" s="5"/>
      <c r="U2" s="5"/>
      <c r="V2" s="5"/>
      <c r="W2" s="5"/>
      <c r="X2" s="5"/>
    </row>
    <row r="3" spans="19:24" hidden="1" x14ac:dyDescent="0.3">
      <c r="S3" s="5"/>
      <c r="T3" s="5"/>
      <c r="U3" s="5"/>
      <c r="V3" s="5"/>
      <c r="W3" s="5"/>
      <c r="X3" s="5"/>
    </row>
    <row r="4" spans="19:24" hidden="1" x14ac:dyDescent="0.3">
      <c r="S4" s="5"/>
      <c r="T4" s="5"/>
      <c r="U4" s="5"/>
      <c r="V4" s="5"/>
      <c r="W4" s="5"/>
      <c r="X4" s="5"/>
    </row>
    <row r="5" spans="19:24" ht="2.4" customHeight="1" x14ac:dyDescent="0.3">
      <c r="S5" s="5"/>
      <c r="T5" s="5"/>
      <c r="U5" s="5"/>
      <c r="V5" s="5"/>
      <c r="W5" s="5"/>
      <c r="X5" s="5"/>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9" r:id="rId3" name="Option Button 3">
              <controlPr defaultSize="0" autoFill="0" autoLine="0" autoPict="0" altText="_x000d__x000a_">
                <anchor moveWithCells="1">
                  <from>
                    <xdr:col>9</xdr:col>
                    <xdr:colOff>281940</xdr:colOff>
                    <xdr:row>15</xdr:row>
                    <xdr:rowOff>0</xdr:rowOff>
                  </from>
                  <to>
                    <xdr:col>9</xdr:col>
                    <xdr:colOff>495300</xdr:colOff>
                    <xdr:row>16</xdr:row>
                    <xdr:rowOff>30480</xdr:rowOff>
                  </to>
                </anchor>
              </controlPr>
            </control>
          </mc:Choice>
        </mc:AlternateContent>
        <mc:AlternateContent xmlns:mc="http://schemas.openxmlformats.org/markup-compatibility/2006">
          <mc:Choice Requires="x14">
            <control shapeId="9221" r:id="rId4" name="Option Button 5">
              <controlPr defaultSize="0" autoFill="0" autoLine="0" autoPict="0">
                <anchor moveWithCells="1">
                  <from>
                    <xdr:col>11</xdr:col>
                    <xdr:colOff>297180</xdr:colOff>
                    <xdr:row>15</xdr:row>
                    <xdr:rowOff>0</xdr:rowOff>
                  </from>
                  <to>
                    <xdr:col>11</xdr:col>
                    <xdr:colOff>510540</xdr:colOff>
                    <xdr:row>16</xdr:row>
                    <xdr:rowOff>30480</xdr:rowOff>
                  </to>
                </anchor>
              </controlPr>
            </control>
          </mc:Choice>
        </mc:AlternateContent>
        <mc:AlternateContent xmlns:mc="http://schemas.openxmlformats.org/markup-compatibility/2006">
          <mc:Choice Requires="x14">
            <control shapeId="9222" r:id="rId5" name="Drop Down 6">
              <controlPr defaultSize="0" autoLine="0" autoPict="0">
                <anchor moveWithCells="1">
                  <from>
                    <xdr:col>13</xdr:col>
                    <xdr:colOff>152400</xdr:colOff>
                    <xdr:row>14</xdr:row>
                    <xdr:rowOff>167640</xdr:rowOff>
                  </from>
                  <to>
                    <xdr:col>14</xdr:col>
                    <xdr:colOff>419100</xdr:colOff>
                    <xdr:row>16</xdr:row>
                    <xdr:rowOff>53340</xdr:rowOff>
                  </to>
                </anchor>
              </controlPr>
            </control>
          </mc:Choice>
        </mc:AlternateContent>
        <mc:AlternateContent xmlns:mc="http://schemas.openxmlformats.org/markup-compatibility/2006">
          <mc:Choice Requires="x14">
            <control shapeId="24" r:id="rId6" name="Option Button 15">
              <controlPr defaultSize="0" autoFill="0" autoLine="0" autoPict="0">
                <anchor moveWithCells="1">
                  <from>
                    <xdr:col>16</xdr:col>
                    <xdr:colOff>53340</xdr:colOff>
                    <xdr:row>16</xdr:row>
                    <xdr:rowOff>38100</xdr:rowOff>
                  </from>
                  <to>
                    <xdr:col>16</xdr:col>
                    <xdr:colOff>297180</xdr:colOff>
                    <xdr:row>17</xdr:row>
                    <xdr:rowOff>76200</xdr:rowOff>
                  </to>
                </anchor>
              </controlPr>
            </control>
          </mc:Choice>
        </mc:AlternateContent>
        <mc:AlternateContent xmlns:mc="http://schemas.openxmlformats.org/markup-compatibility/2006">
          <mc:Choice Requires="x14">
            <control shapeId="25" r:id="rId7" name="Option Button 16">
              <controlPr defaultSize="0" autoFill="0" autoLine="0" autoPict="0">
                <anchor moveWithCells="1">
                  <from>
                    <xdr:col>17</xdr:col>
                    <xdr:colOff>822960</xdr:colOff>
                    <xdr:row>16</xdr:row>
                    <xdr:rowOff>38100</xdr:rowOff>
                  </from>
                  <to>
                    <xdr:col>18</xdr:col>
                    <xdr:colOff>160020</xdr:colOff>
                    <xdr:row>17</xdr:row>
                    <xdr:rowOff>76200</xdr:rowOff>
                  </to>
                </anchor>
              </controlPr>
            </control>
          </mc:Choice>
        </mc:AlternateContent>
        <mc:AlternateContent xmlns:mc="http://schemas.openxmlformats.org/markup-compatibility/2006">
          <mc:Choice Requires="x14">
            <control shapeId="58" r:id="rId8" name="Group Box 24">
              <controlPr defaultSize="0" autoFill="0" autoPict="0">
                <anchor moveWithCells="1">
                  <from>
                    <xdr:col>15</xdr:col>
                    <xdr:colOff>205740</xdr:colOff>
                    <xdr:row>15</xdr:row>
                    <xdr:rowOff>152400</xdr:rowOff>
                  </from>
                  <to>
                    <xdr:col>18</xdr:col>
                    <xdr:colOff>251460</xdr:colOff>
                    <xdr:row>17</xdr:row>
                    <xdr:rowOff>129540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20E4F-79F8-473B-A3F5-3F6AD6698034}">
  <sheetPr codeName="Sheet6"/>
  <dimension ref="C3:BR109"/>
  <sheetViews>
    <sheetView topLeftCell="W4" zoomScale="120" zoomScaleNormal="120" workbookViewId="0">
      <selection activeCell="AB9" sqref="AB9"/>
    </sheetView>
  </sheetViews>
  <sheetFormatPr defaultRowHeight="14.4" x14ac:dyDescent="0.3"/>
  <cols>
    <col min="3" max="3" width="14.21875" bestFit="1" customWidth="1"/>
    <col min="4" max="4" width="11.5546875" bestFit="1" customWidth="1"/>
    <col min="5" max="5" width="11.21875" bestFit="1" customWidth="1"/>
    <col min="6" max="6" width="15.44140625" bestFit="1" customWidth="1"/>
    <col min="7" max="7" width="11.5546875" bestFit="1" customWidth="1"/>
    <col min="8" max="8" width="11.21875" bestFit="1" customWidth="1"/>
    <col min="9" max="9" width="10.33203125" bestFit="1" customWidth="1"/>
    <col min="10" max="10" width="11.5546875" bestFit="1" customWidth="1"/>
    <col min="12" max="13" width="11.5546875" bestFit="1" customWidth="1"/>
    <col min="16" max="16" width="10.5546875" bestFit="1" customWidth="1"/>
    <col min="17" max="17" width="9.5546875" bestFit="1" customWidth="1"/>
    <col min="18" max="18" width="7.5546875" bestFit="1" customWidth="1"/>
    <col min="19" max="19" width="12.77734375" bestFit="1" customWidth="1"/>
    <col min="20" max="20" width="11.5546875" bestFit="1" customWidth="1"/>
    <col min="21" max="21" width="13.6640625" bestFit="1" customWidth="1"/>
    <col min="23" max="23" width="8.88671875" style="41"/>
    <col min="25" max="25" width="20.33203125" bestFit="1" customWidth="1"/>
    <col min="26" max="26" width="11.5546875" bestFit="1" customWidth="1"/>
    <col min="28" max="28" width="22" bestFit="1" customWidth="1"/>
    <col min="29" max="29" width="19.88671875" bestFit="1" customWidth="1"/>
    <col min="30" max="30" width="22" bestFit="1" customWidth="1"/>
    <col min="31" max="31" width="8.88671875" style="47"/>
    <col min="33" max="33" width="8.33203125" bestFit="1" customWidth="1"/>
    <col min="34" max="34" width="11.5546875" bestFit="1" customWidth="1"/>
    <col min="37" max="37" width="8.33203125" bestFit="1" customWidth="1"/>
    <col min="38" max="38" width="11.5546875" bestFit="1" customWidth="1"/>
    <col min="41" max="41" width="11.21875" bestFit="1" customWidth="1"/>
    <col min="44" max="44" width="8.88671875" style="47"/>
    <col min="47" max="47" width="10.88671875" bestFit="1" customWidth="1"/>
    <col min="48" max="48" width="11.5546875" bestFit="1" customWidth="1"/>
    <col min="50" max="50" width="8.88671875" style="47"/>
    <col min="53" max="53" width="9.88671875" bestFit="1" customWidth="1"/>
    <col min="54" max="54" width="10.88671875" bestFit="1" customWidth="1"/>
    <col min="55" max="55" width="11.33203125" bestFit="1" customWidth="1"/>
    <col min="57" max="57" width="10.77734375" bestFit="1" customWidth="1"/>
    <col min="60" max="60" width="15.109375" bestFit="1" customWidth="1"/>
    <col min="61" max="61" width="11.5546875" bestFit="1" customWidth="1"/>
    <col min="64" max="64" width="18.88671875" bestFit="1" customWidth="1"/>
    <col min="65" max="65" width="11.5546875" bestFit="1" customWidth="1"/>
    <col min="66" max="66" width="8.33203125" bestFit="1" customWidth="1"/>
    <col min="69" max="69" width="16.5546875" bestFit="1" customWidth="1"/>
    <col min="70" max="71" width="11.5546875" bestFit="1" customWidth="1"/>
  </cols>
  <sheetData>
    <row r="3" spans="3:70" x14ac:dyDescent="0.3">
      <c r="F3" s="34" t="s">
        <v>64</v>
      </c>
      <c r="G3" s="37">
        <v>1</v>
      </c>
      <c r="I3" s="38" t="s">
        <v>66</v>
      </c>
    </row>
    <row r="4" spans="3:70" x14ac:dyDescent="0.3">
      <c r="F4" s="34" t="s">
        <v>65</v>
      </c>
      <c r="G4" s="37">
        <v>1</v>
      </c>
      <c r="I4" s="38" t="s">
        <v>67</v>
      </c>
    </row>
    <row r="5" spans="3:70" x14ac:dyDescent="0.3">
      <c r="BE5" t="s">
        <v>96</v>
      </c>
      <c r="BH5" s="50" t="s">
        <v>64</v>
      </c>
      <c r="BI5" s="49">
        <v>2</v>
      </c>
      <c r="BL5" t="str">
        <f>_xlfn.TEXTJOIN(" ",,IF(BI5=1,"Top-5 Profitable Products","Quantity Contributing to Profit"))</f>
        <v>Quantity Contributing to Profit</v>
      </c>
    </row>
    <row r="6" spans="3:70" x14ac:dyDescent="0.3">
      <c r="BE6" t="s">
        <v>6</v>
      </c>
    </row>
    <row r="7" spans="3:70" x14ac:dyDescent="0.3">
      <c r="C7" s="34" t="s">
        <v>69</v>
      </c>
      <c r="F7" s="34" t="s">
        <v>70</v>
      </c>
      <c r="I7" s="34" t="s">
        <v>73</v>
      </c>
      <c r="L7" s="34" t="s">
        <v>74</v>
      </c>
    </row>
    <row r="8" spans="3:70" x14ac:dyDescent="0.3">
      <c r="C8" s="6" t="s">
        <v>68</v>
      </c>
      <c r="D8" t="s">
        <v>2</v>
      </c>
      <c r="F8" s="6" t="s">
        <v>68</v>
      </c>
      <c r="G8" t="s">
        <v>2</v>
      </c>
      <c r="I8" s="6" t="s">
        <v>67</v>
      </c>
      <c r="J8" t="s">
        <v>2</v>
      </c>
      <c r="L8" s="6" t="s">
        <v>67</v>
      </c>
      <c r="M8" t="s">
        <v>2</v>
      </c>
      <c r="P8" t="s">
        <v>79</v>
      </c>
      <c r="Q8" t="s">
        <v>80</v>
      </c>
      <c r="R8" t="s">
        <v>1</v>
      </c>
      <c r="S8" t="s">
        <v>0</v>
      </c>
      <c r="T8" t="s">
        <v>2</v>
      </c>
      <c r="U8" t="s">
        <v>3</v>
      </c>
      <c r="Y8" s="6" t="s">
        <v>85</v>
      </c>
      <c r="Z8" t="s">
        <v>2</v>
      </c>
      <c r="AB8" t="s">
        <v>86</v>
      </c>
      <c r="AC8" t="s">
        <v>88</v>
      </c>
      <c r="AG8" s="6" t="s">
        <v>23</v>
      </c>
      <c r="AH8" t="s">
        <v>2</v>
      </c>
      <c r="AK8" s="6" t="s">
        <v>23</v>
      </c>
      <c r="AL8" t="s">
        <v>2</v>
      </c>
      <c r="AN8" t="str">
        <f>AK8</f>
        <v>Month</v>
      </c>
      <c r="AO8" t="str">
        <f>AL8</f>
        <v>Profit Margin</v>
      </c>
      <c r="AP8" t="s">
        <v>95</v>
      </c>
      <c r="AU8" s="6" t="s">
        <v>45</v>
      </c>
      <c r="AV8" t="s">
        <v>2</v>
      </c>
      <c r="BA8" t="s">
        <v>7</v>
      </c>
      <c r="BB8" t="s">
        <v>96</v>
      </c>
      <c r="BC8" t="s">
        <v>6</v>
      </c>
      <c r="BH8" s="6" t="s">
        <v>197</v>
      </c>
      <c r="BI8" t="s">
        <v>2</v>
      </c>
      <c r="BJ8" t="s">
        <v>198</v>
      </c>
      <c r="BL8" s="6" t="s">
        <v>197</v>
      </c>
      <c r="BM8" t="s">
        <v>2</v>
      </c>
      <c r="BN8" t="s">
        <v>9</v>
      </c>
      <c r="BQ8" s="6" t="s">
        <v>199</v>
      </c>
      <c r="BR8" t="s">
        <v>2</v>
      </c>
    </row>
    <row r="9" spans="3:70" x14ac:dyDescent="0.3">
      <c r="C9" t="s">
        <v>214</v>
      </c>
      <c r="D9" s="2">
        <v>2219.3900000000003</v>
      </c>
      <c r="F9" t="s">
        <v>217</v>
      </c>
      <c r="G9" s="2">
        <v>-433.97999999999996</v>
      </c>
      <c r="I9" t="s">
        <v>224</v>
      </c>
      <c r="J9" s="2">
        <v>12835.860000000008</v>
      </c>
      <c r="L9" t="s">
        <v>222</v>
      </c>
      <c r="M9" s="2">
        <v>7410.4500000000044</v>
      </c>
      <c r="P9" s="39">
        <v>550</v>
      </c>
      <c r="Q9" s="39">
        <v>20</v>
      </c>
      <c r="R9" s="40">
        <v>253362.6100000001</v>
      </c>
      <c r="S9" s="40">
        <v>443447.43000000028</v>
      </c>
      <c r="T9" s="40">
        <v>190084.82000000018</v>
      </c>
      <c r="U9" s="3">
        <v>0.42865243350265908</v>
      </c>
      <c r="Y9" t="s">
        <v>81</v>
      </c>
      <c r="Z9" s="35">
        <v>9887.5399999999936</v>
      </c>
      <c r="AB9" s="42">
        <v>45.204999999999998</v>
      </c>
      <c r="AC9" s="39">
        <v>45.204999999999998</v>
      </c>
      <c r="AG9" t="s">
        <v>33</v>
      </c>
      <c r="AH9" s="48"/>
      <c r="AK9" t="s">
        <v>33</v>
      </c>
      <c r="AL9" s="2">
        <v>177715.38000000006</v>
      </c>
      <c r="AN9" t="str">
        <f t="shared" ref="AN9:AN20" si="0">AK9</f>
        <v>Jan</v>
      </c>
      <c r="AO9" s="35">
        <f t="shared" ref="AO9:AO20" si="1">AL9</f>
        <v>177715.38000000006</v>
      </c>
      <c r="AP9" s="35">
        <f t="shared" ref="AP9:AP20" si="2">AO9</f>
        <v>177715.38000000006</v>
      </c>
      <c r="AU9" t="s">
        <v>57</v>
      </c>
      <c r="AV9" s="35">
        <v>19890.759999999944</v>
      </c>
      <c r="BA9" s="39">
        <v>100</v>
      </c>
      <c r="BB9" s="3">
        <v>8.2093798260586853E-2</v>
      </c>
      <c r="BC9" s="3">
        <v>8.2200972503099171E-2</v>
      </c>
      <c r="BH9" t="s">
        <v>108</v>
      </c>
      <c r="BI9" s="35">
        <v>8434.6499999999978</v>
      </c>
      <c r="BJ9">
        <f>_xlfn.XLOOKUP(BH9,$BL$9:$BL$108,$BN$9:$BN$108,0,0)</f>
        <v>609</v>
      </c>
      <c r="BL9" t="s">
        <v>97</v>
      </c>
      <c r="BM9" s="35">
        <v>3168.5399999999991</v>
      </c>
      <c r="BN9" s="35">
        <v>522</v>
      </c>
      <c r="BQ9" t="s">
        <v>201</v>
      </c>
      <c r="BR9" s="35">
        <v>60028.139999999927</v>
      </c>
    </row>
    <row r="10" spans="3:70" x14ac:dyDescent="0.3">
      <c r="C10" t="s">
        <v>212</v>
      </c>
      <c r="D10" s="2">
        <v>1993.2900000000002</v>
      </c>
      <c r="F10" t="s">
        <v>218</v>
      </c>
      <c r="G10" s="2">
        <v>-420.2600000000001</v>
      </c>
      <c r="I10" t="s">
        <v>71</v>
      </c>
      <c r="J10" s="2">
        <v>11325.919999999989</v>
      </c>
      <c r="L10" t="s">
        <v>209</v>
      </c>
      <c r="M10" s="2">
        <v>7492.5700000000015</v>
      </c>
      <c r="Y10" t="s">
        <v>82</v>
      </c>
      <c r="Z10" s="35">
        <v>34365.370000000032</v>
      </c>
      <c r="AG10" t="s">
        <v>24</v>
      </c>
      <c r="AH10" s="48">
        <v>2.3177510016281769E-4</v>
      </c>
      <c r="AK10" t="s">
        <v>24</v>
      </c>
      <c r="AL10" s="2">
        <v>177756.57000000004</v>
      </c>
      <c r="AN10" t="str">
        <f t="shared" si="0"/>
        <v>Feb</v>
      </c>
      <c r="AO10" s="35">
        <f t="shared" si="1"/>
        <v>177756.57000000004</v>
      </c>
      <c r="AP10" s="35">
        <f t="shared" si="2"/>
        <v>177756.57000000004</v>
      </c>
      <c r="AU10" t="s">
        <v>58</v>
      </c>
      <c r="AV10" s="35">
        <v>26970.45999999997</v>
      </c>
      <c r="BH10" t="s">
        <v>115</v>
      </c>
      <c r="BI10" s="35">
        <v>7339.41</v>
      </c>
      <c r="BJ10">
        <f t="shared" ref="BJ10:BJ13" si="3">_xlfn.XLOOKUP(BH10,$BL$9:$BL$108,$BN$9:$BN$108,0,0)</f>
        <v>533</v>
      </c>
      <c r="BL10" t="s">
        <v>98</v>
      </c>
      <c r="BM10" s="35">
        <v>2819.8799999999992</v>
      </c>
      <c r="BN10" s="35">
        <v>373</v>
      </c>
      <c r="BQ10" t="s">
        <v>203</v>
      </c>
      <c r="BR10" s="35">
        <v>33662.310000000019</v>
      </c>
    </row>
    <row r="11" spans="3:70" x14ac:dyDescent="0.3">
      <c r="C11" t="s">
        <v>215</v>
      </c>
      <c r="D11" s="2">
        <v>1952.2399999999998</v>
      </c>
      <c r="F11" t="s">
        <v>219</v>
      </c>
      <c r="G11" s="2">
        <v>-397.83999999999992</v>
      </c>
      <c r="I11" t="s">
        <v>225</v>
      </c>
      <c r="J11" s="2">
        <v>11177.819999999998</v>
      </c>
      <c r="L11" t="s">
        <v>72</v>
      </c>
      <c r="M11" s="2">
        <v>7779.3299999999981</v>
      </c>
      <c r="Y11" t="s">
        <v>83</v>
      </c>
      <c r="Z11" s="35">
        <v>33697.039999999979</v>
      </c>
      <c r="AG11" t="s">
        <v>34</v>
      </c>
      <c r="AH11" s="48">
        <v>0.1505390208643167</v>
      </c>
      <c r="AK11" t="s">
        <v>34</v>
      </c>
      <c r="AL11" s="2">
        <v>204515.86999999941</v>
      </c>
      <c r="AN11" t="str">
        <f t="shared" si="0"/>
        <v>Mar</v>
      </c>
      <c r="AO11" s="35">
        <f t="shared" si="1"/>
        <v>204515.86999999941</v>
      </c>
      <c r="AP11" s="35">
        <f t="shared" si="2"/>
        <v>204515.86999999941</v>
      </c>
      <c r="AU11" t="s">
        <v>59</v>
      </c>
      <c r="AV11" s="35">
        <v>22833.169999999991</v>
      </c>
      <c r="BH11" t="s">
        <v>145</v>
      </c>
      <c r="BI11" s="35">
        <v>6671.8200000000006</v>
      </c>
      <c r="BJ11">
        <f t="shared" si="3"/>
        <v>633</v>
      </c>
      <c r="BL11" t="s">
        <v>99</v>
      </c>
      <c r="BM11" s="35">
        <v>3776.22</v>
      </c>
      <c r="BN11" s="35">
        <v>486</v>
      </c>
      <c r="BQ11" t="s">
        <v>202</v>
      </c>
      <c r="BR11" s="35">
        <v>29024.80999999999</v>
      </c>
    </row>
    <row r="12" spans="3:70" x14ac:dyDescent="0.3">
      <c r="C12" t="s">
        <v>216</v>
      </c>
      <c r="D12" s="2">
        <v>1916.4500000000003</v>
      </c>
      <c r="F12" t="s">
        <v>220</v>
      </c>
      <c r="G12" s="2">
        <v>-374.22999999999979</v>
      </c>
      <c r="I12" t="s">
        <v>210</v>
      </c>
      <c r="J12" s="2">
        <v>11121.549999999997</v>
      </c>
      <c r="L12" t="s">
        <v>208</v>
      </c>
      <c r="M12" s="2">
        <v>8184.3200000000015</v>
      </c>
      <c r="Y12" t="s">
        <v>84</v>
      </c>
      <c r="Z12" s="35">
        <v>39423.830000000031</v>
      </c>
      <c r="AG12" t="s">
        <v>35</v>
      </c>
      <c r="AH12" s="48">
        <v>-5.6420218147370485E-2</v>
      </c>
      <c r="AK12" t="s">
        <v>35</v>
      </c>
      <c r="AL12" s="2">
        <v>192977.04000000018</v>
      </c>
      <c r="AN12" t="str">
        <f t="shared" si="0"/>
        <v>Apr</v>
      </c>
      <c r="AO12" s="35">
        <f t="shared" si="1"/>
        <v>192977.04000000018</v>
      </c>
      <c r="AP12" s="35">
        <f t="shared" si="2"/>
        <v>192977.04000000018</v>
      </c>
      <c r="AU12" t="s">
        <v>60</v>
      </c>
      <c r="AV12" s="35">
        <v>31225.71</v>
      </c>
      <c r="BH12" t="s">
        <v>172</v>
      </c>
      <c r="BI12" s="35">
        <v>6940.9600000000009</v>
      </c>
      <c r="BJ12">
        <f t="shared" si="3"/>
        <v>568</v>
      </c>
      <c r="BL12" t="s">
        <v>100</v>
      </c>
      <c r="BM12" s="35">
        <v>2723.1000000000004</v>
      </c>
      <c r="BN12" s="35">
        <v>290</v>
      </c>
      <c r="BQ12" t="s">
        <v>200</v>
      </c>
      <c r="BR12" s="35">
        <v>27933.519999999982</v>
      </c>
    </row>
    <row r="13" spans="3:70" x14ac:dyDescent="0.3">
      <c r="C13" t="s">
        <v>211</v>
      </c>
      <c r="D13" s="2">
        <v>1765.5700000000002</v>
      </c>
      <c r="F13" t="s">
        <v>221</v>
      </c>
      <c r="G13" s="2">
        <v>-250.62000000000006</v>
      </c>
      <c r="I13" t="s">
        <v>213</v>
      </c>
      <c r="J13" s="2">
        <v>10662.099999999991</v>
      </c>
      <c r="L13" t="s">
        <v>223</v>
      </c>
      <c r="M13" s="2">
        <v>8225.8499999999931</v>
      </c>
      <c r="Y13" t="s">
        <v>87</v>
      </c>
      <c r="Z13" s="35">
        <v>72711.039999999921</v>
      </c>
      <c r="AG13" t="s">
        <v>29</v>
      </c>
      <c r="AH13" s="48">
        <v>6.563376658694893E-2</v>
      </c>
      <c r="AK13" t="s">
        <v>29</v>
      </c>
      <c r="AL13" s="2">
        <v>205642.8500000005</v>
      </c>
      <c r="AN13" t="str">
        <f t="shared" si="0"/>
        <v>May</v>
      </c>
      <c r="AO13" s="35">
        <f t="shared" si="1"/>
        <v>205642.8500000005</v>
      </c>
      <c r="AP13" s="35">
        <f t="shared" si="2"/>
        <v>205642.8500000005</v>
      </c>
      <c r="AU13" t="s">
        <v>61</v>
      </c>
      <c r="AV13" s="35">
        <v>25038.409999999996</v>
      </c>
      <c r="BH13" t="s">
        <v>188</v>
      </c>
      <c r="BI13" s="35">
        <v>8215.99</v>
      </c>
      <c r="BJ13">
        <f t="shared" si="3"/>
        <v>691</v>
      </c>
      <c r="BL13" t="s">
        <v>101</v>
      </c>
      <c r="BM13" s="35">
        <v>358.72000000000025</v>
      </c>
      <c r="BN13" s="35">
        <v>608</v>
      </c>
      <c r="BQ13" t="s">
        <v>206</v>
      </c>
      <c r="BR13" s="35">
        <v>14569.46999999999</v>
      </c>
    </row>
    <row r="14" spans="3:70" x14ac:dyDescent="0.3">
      <c r="AB14" s="6" t="s">
        <v>89</v>
      </c>
      <c r="AC14" t="s">
        <v>2</v>
      </c>
      <c r="AG14" t="s">
        <v>32</v>
      </c>
      <c r="AH14" s="48">
        <v>-4.9371519603040204E-2</v>
      </c>
      <c r="AK14" t="s">
        <v>32</v>
      </c>
      <c r="AL14" s="2">
        <v>195489.95000000042</v>
      </c>
      <c r="AN14" t="str">
        <f t="shared" si="0"/>
        <v>Jun</v>
      </c>
      <c r="AO14" s="35">
        <f t="shared" si="1"/>
        <v>195489.95000000042</v>
      </c>
      <c r="AP14" s="35">
        <f t="shared" si="2"/>
        <v>195489.95000000042</v>
      </c>
      <c r="AU14" t="s">
        <v>62</v>
      </c>
      <c r="AV14" s="35">
        <v>29511.910000000003</v>
      </c>
      <c r="BL14" t="s">
        <v>102</v>
      </c>
      <c r="BM14" s="35">
        <v>2141.3699999999994</v>
      </c>
      <c r="BN14" s="35">
        <v>721</v>
      </c>
      <c r="BQ14" t="s">
        <v>205</v>
      </c>
      <c r="BR14" s="35">
        <v>11660.470000000016</v>
      </c>
    </row>
    <row r="15" spans="3:70" x14ac:dyDescent="0.3">
      <c r="AB15" t="s">
        <v>90</v>
      </c>
      <c r="AC15" s="10">
        <v>0.47944049398578958</v>
      </c>
      <c r="AG15" t="s">
        <v>27</v>
      </c>
      <c r="AH15" s="48">
        <v>-6.5234862457123372E-2</v>
      </c>
      <c r="AK15" t="s">
        <v>27</v>
      </c>
      <c r="AL15" s="2">
        <v>182737.19000000047</v>
      </c>
      <c r="AN15" t="str">
        <f t="shared" si="0"/>
        <v>Jul</v>
      </c>
      <c r="AO15" s="35">
        <f t="shared" si="1"/>
        <v>182737.19000000047</v>
      </c>
      <c r="AP15" s="35">
        <f t="shared" si="2"/>
        <v>182737.19000000047</v>
      </c>
      <c r="AU15" t="s">
        <v>63</v>
      </c>
      <c r="AV15" s="35">
        <v>34614.400000000009</v>
      </c>
      <c r="BL15" t="s">
        <v>103</v>
      </c>
      <c r="BM15" s="35">
        <v>5277.1399999999994</v>
      </c>
      <c r="BN15" s="35">
        <v>578</v>
      </c>
      <c r="BQ15" t="s">
        <v>204</v>
      </c>
      <c r="BR15" s="35">
        <v>7012.78999999999</v>
      </c>
    </row>
    <row r="16" spans="3:70" x14ac:dyDescent="0.3">
      <c r="D16" s="34" t="s">
        <v>78</v>
      </c>
      <c r="AB16" t="s">
        <v>91</v>
      </c>
      <c r="AC16" s="10">
        <v>0.52055950601421019</v>
      </c>
      <c r="AG16" t="s">
        <v>30</v>
      </c>
      <c r="AH16" s="48">
        <v>0.14152658251995559</v>
      </c>
      <c r="AK16" t="s">
        <v>30</v>
      </c>
      <c r="AL16" s="2">
        <v>208599.36000000034</v>
      </c>
      <c r="AN16" t="str">
        <f t="shared" si="0"/>
        <v>Aug</v>
      </c>
      <c r="AO16" s="35">
        <f t="shared" si="1"/>
        <v>208599.36000000034</v>
      </c>
      <c r="AP16" s="35">
        <f t="shared" si="2"/>
        <v>208599.36000000034</v>
      </c>
      <c r="BH16" s="34" t="str">
        <f>BH8</f>
        <v>Product Name</v>
      </c>
      <c r="BI16" s="34" t="str">
        <f>IF($BI$5=1,BI8,BJ8)</f>
        <v>Quantity</v>
      </c>
      <c r="BL16" t="s">
        <v>104</v>
      </c>
      <c r="BM16" s="35">
        <v>999.75000000000091</v>
      </c>
      <c r="BN16" s="35">
        <v>465</v>
      </c>
      <c r="BQ16" t="s">
        <v>207</v>
      </c>
      <c r="BR16" s="35">
        <v>6193.3100000000013</v>
      </c>
    </row>
    <row r="17" spans="4:66" x14ac:dyDescent="0.3">
      <c r="AG17" t="s">
        <v>36</v>
      </c>
      <c r="AH17" s="48">
        <v>-8.8756456395647235E-2</v>
      </c>
      <c r="AK17" t="s">
        <v>36</v>
      </c>
      <c r="AL17" s="2">
        <v>190084.82000000039</v>
      </c>
      <c r="AN17" t="str">
        <f t="shared" si="0"/>
        <v>Sep</v>
      </c>
      <c r="AO17" s="35">
        <f t="shared" si="1"/>
        <v>190084.82000000039</v>
      </c>
      <c r="AP17" s="35">
        <f t="shared" si="2"/>
        <v>190084.82000000039</v>
      </c>
      <c r="BH17" t="str">
        <f t="shared" ref="BH17:BH21" si="4">BH9</f>
        <v>Begin Brew</v>
      </c>
      <c r="BI17" s="35">
        <f t="shared" ref="BI17:BI21" si="5">IF($BI$5=1,BI9,BJ9)</f>
        <v>609</v>
      </c>
      <c r="BL17" t="s">
        <v>105</v>
      </c>
      <c r="BM17" s="35">
        <v>5487.8</v>
      </c>
      <c r="BN17" s="35">
        <v>460</v>
      </c>
    </row>
    <row r="18" spans="4:66" x14ac:dyDescent="0.3">
      <c r="AG18" t="s">
        <v>28</v>
      </c>
      <c r="AH18" s="48">
        <v>1.5750863219866535E-3</v>
      </c>
      <c r="AK18" t="s">
        <v>28</v>
      </c>
      <c r="AL18" s="2">
        <v>190384.21999999968</v>
      </c>
      <c r="AN18" t="str">
        <f t="shared" si="0"/>
        <v>Oct</v>
      </c>
      <c r="AO18" s="35">
        <f t="shared" si="1"/>
        <v>190384.21999999968</v>
      </c>
      <c r="AP18" s="35">
        <f t="shared" si="2"/>
        <v>190384.21999999968</v>
      </c>
      <c r="BH18" t="str">
        <f t="shared" si="4"/>
        <v>Common Splash</v>
      </c>
      <c r="BI18" s="35">
        <f t="shared" si="5"/>
        <v>533</v>
      </c>
      <c r="BL18" t="s">
        <v>106</v>
      </c>
      <c r="BM18" s="35">
        <v>276.31999999999971</v>
      </c>
      <c r="BN18" s="35">
        <v>628</v>
      </c>
    </row>
    <row r="19" spans="4:66" x14ac:dyDescent="0.3">
      <c r="AG19" t="s">
        <v>31</v>
      </c>
      <c r="AH19" s="48">
        <v>9.8171476606608472E-3</v>
      </c>
      <c r="AK19" t="s">
        <v>31</v>
      </c>
      <c r="AL19" s="2">
        <v>192253.24999999942</v>
      </c>
      <c r="AN19" t="str">
        <f t="shared" si="0"/>
        <v>Nov</v>
      </c>
      <c r="AO19" s="35">
        <f t="shared" si="1"/>
        <v>192253.24999999942</v>
      </c>
      <c r="AP19" s="35">
        <f t="shared" si="2"/>
        <v>192253.24999999942</v>
      </c>
      <c r="BH19" t="str">
        <f t="shared" si="4"/>
        <v>Method Mist</v>
      </c>
      <c r="BI19" s="35">
        <f t="shared" si="5"/>
        <v>633</v>
      </c>
      <c r="BL19" t="s">
        <v>107</v>
      </c>
      <c r="BM19" s="35">
        <v>-994.52000000000044</v>
      </c>
      <c r="BN19" s="35">
        <v>529</v>
      </c>
    </row>
    <row r="20" spans="4:66" x14ac:dyDescent="0.3">
      <c r="AG20" t="s">
        <v>37</v>
      </c>
      <c r="AH20" s="48">
        <v>-6.7086980324126341E-2</v>
      </c>
      <c r="AK20" t="s">
        <v>37</v>
      </c>
      <c r="AL20" s="2">
        <v>179355.56000000011</v>
      </c>
      <c r="AN20" t="str">
        <f t="shared" si="0"/>
        <v>Dec</v>
      </c>
      <c r="AO20" s="35">
        <f t="shared" si="1"/>
        <v>179355.56000000011</v>
      </c>
      <c r="AP20" s="35">
        <f t="shared" si="2"/>
        <v>179355.56000000011</v>
      </c>
      <c r="BH20" t="str">
        <f t="shared" si="4"/>
        <v>Return Mist</v>
      </c>
      <c r="BI20" s="35">
        <f t="shared" si="5"/>
        <v>568</v>
      </c>
      <c r="BL20" t="s">
        <v>108</v>
      </c>
      <c r="BM20" s="35">
        <v>8434.6499999999978</v>
      </c>
      <c r="BN20" s="35">
        <v>609</v>
      </c>
    </row>
    <row r="21" spans="4:66" x14ac:dyDescent="0.3">
      <c r="D21" s="34" t="s">
        <v>75</v>
      </c>
      <c r="G21" s="34" t="s">
        <v>76</v>
      </c>
      <c r="J21" s="34" t="s">
        <v>77</v>
      </c>
      <c r="M21" s="34" t="s">
        <v>78</v>
      </c>
      <c r="BH21" t="str">
        <f t="shared" si="4"/>
        <v>Two Breeze</v>
      </c>
      <c r="BI21" s="35">
        <f t="shared" si="5"/>
        <v>691</v>
      </c>
      <c r="BL21" t="s">
        <v>109</v>
      </c>
      <c r="BM21" s="35">
        <v>3202.3499999999985</v>
      </c>
      <c r="BN21" s="35">
        <v>555</v>
      </c>
    </row>
    <row r="22" spans="4:66" x14ac:dyDescent="0.3">
      <c r="M22" t="str">
        <f>_xlfn.TEXTJOIN(" ",,IF(G3=1,"Top-5 Profitable","Less-5 Profitable"),IF(G4=1,"Customer","Location"))</f>
        <v>Top-5 Profitable Customer</v>
      </c>
      <c r="BL22" t="s">
        <v>110</v>
      </c>
      <c r="BM22" s="35">
        <v>3775.6800000000007</v>
      </c>
      <c r="BN22" s="35">
        <v>456</v>
      </c>
    </row>
    <row r="23" spans="4:66" x14ac:dyDescent="0.3">
      <c r="D23" t="str">
        <f>IF($G$3=1,C8,F8)</f>
        <v>Full Name</v>
      </c>
      <c r="E23" t="str">
        <f>IF($G$3=1,D8,G8)</f>
        <v>Profit Margin</v>
      </c>
      <c r="G23" t="str">
        <f>IF($G$3=1,I8,L8)</f>
        <v>Location</v>
      </c>
      <c r="H23" t="str">
        <f>IF($G$3=1,J8,M8)</f>
        <v>Profit Margin</v>
      </c>
      <c r="J23" t="str">
        <f>IF($G$4=1,D23,G23)</f>
        <v>Full Name</v>
      </c>
      <c r="K23" t="str">
        <f>IF($G$4=1,E23,H23)</f>
        <v>Profit Margin</v>
      </c>
      <c r="M23" t="str">
        <f>_xlfn.TEXTJOIN(" ",,IF(G4=1,"Customer overtime","Total Sales Locations"))</f>
        <v>Customer overtime</v>
      </c>
      <c r="BL23" t="s">
        <v>111</v>
      </c>
      <c r="BM23" s="35">
        <v>-2960.1</v>
      </c>
      <c r="BN23" s="35">
        <v>690</v>
      </c>
    </row>
    <row r="24" spans="4:66" x14ac:dyDescent="0.3">
      <c r="D24" t="str">
        <f t="shared" ref="D24:E28" si="6">IF($G$3=1,C9,F9)</f>
        <v>Richard Tran</v>
      </c>
      <c r="E24" s="2">
        <f t="shared" si="6"/>
        <v>2219.3900000000003</v>
      </c>
      <c r="G24" t="str">
        <f t="shared" ref="G24:H28" si="7">IF($G$3=1,I9,L9)</f>
        <v>Tennessee</v>
      </c>
      <c r="H24" s="2">
        <f t="shared" si="7"/>
        <v>12835.860000000008</v>
      </c>
      <c r="J24" t="str">
        <f t="shared" ref="J24:K28" si="8">IF($G$4=1,D24,G24)</f>
        <v>Richard Tran</v>
      </c>
      <c r="K24" s="35">
        <f t="shared" si="8"/>
        <v>2219.3900000000003</v>
      </c>
      <c r="M24">
        <f>IF(G4=1,P9,Q9)</f>
        <v>550</v>
      </c>
      <c r="BL24" t="s">
        <v>112</v>
      </c>
      <c r="BM24" s="35">
        <v>3860.8199999999983</v>
      </c>
      <c r="BN24" s="35">
        <v>482</v>
      </c>
    </row>
    <row r="25" spans="4:66" x14ac:dyDescent="0.3">
      <c r="D25" t="str">
        <f t="shared" si="6"/>
        <v>Judith Simmons</v>
      </c>
      <c r="E25" s="2">
        <f t="shared" si="6"/>
        <v>1993.2900000000002</v>
      </c>
      <c r="G25" t="str">
        <f t="shared" si="7"/>
        <v>California</v>
      </c>
      <c r="H25" s="2">
        <f t="shared" si="7"/>
        <v>11325.919999999989</v>
      </c>
      <c r="J25" t="str">
        <f t="shared" si="8"/>
        <v>Judith Simmons</v>
      </c>
      <c r="K25" s="35">
        <f t="shared" si="8"/>
        <v>1993.2900000000002</v>
      </c>
      <c r="BL25" t="s">
        <v>113</v>
      </c>
      <c r="BM25" s="35">
        <v>-809.39999999999986</v>
      </c>
      <c r="BN25" s="35">
        <v>570</v>
      </c>
    </row>
    <row r="26" spans="4:66" x14ac:dyDescent="0.3">
      <c r="D26" t="str">
        <f t="shared" si="6"/>
        <v>Kayla Chambers</v>
      </c>
      <c r="E26" s="2">
        <f t="shared" si="6"/>
        <v>1952.2399999999998</v>
      </c>
      <c r="G26" t="str">
        <f t="shared" si="7"/>
        <v>Arizona</v>
      </c>
      <c r="H26" s="2">
        <f t="shared" si="7"/>
        <v>11177.819999999998</v>
      </c>
      <c r="J26" t="str">
        <f t="shared" si="8"/>
        <v>Kayla Chambers</v>
      </c>
      <c r="K26" s="35">
        <f t="shared" si="8"/>
        <v>1952.2399999999998</v>
      </c>
      <c r="BL26" t="s">
        <v>114</v>
      </c>
      <c r="BM26" s="35">
        <v>-178.3599999999999</v>
      </c>
      <c r="BN26" s="35">
        <v>364</v>
      </c>
    </row>
    <row r="27" spans="4:66" x14ac:dyDescent="0.3">
      <c r="D27" t="str">
        <f t="shared" si="6"/>
        <v>Chad Williams</v>
      </c>
      <c r="E27" s="2">
        <f t="shared" si="6"/>
        <v>1916.4500000000003</v>
      </c>
      <c r="G27" t="str">
        <f t="shared" si="7"/>
        <v>Florida</v>
      </c>
      <c r="H27" s="2">
        <f t="shared" si="7"/>
        <v>11121.549999999997</v>
      </c>
      <c r="J27" t="str">
        <f t="shared" si="8"/>
        <v>Chad Williams</v>
      </c>
      <c r="K27" s="35">
        <f t="shared" si="8"/>
        <v>1916.4500000000003</v>
      </c>
      <c r="BL27" t="s">
        <v>115</v>
      </c>
      <c r="BM27" s="35">
        <v>7339.41</v>
      </c>
      <c r="BN27" s="35">
        <v>533</v>
      </c>
    </row>
    <row r="28" spans="4:66" x14ac:dyDescent="0.3">
      <c r="D28" t="str">
        <f t="shared" si="6"/>
        <v>Paul Noble</v>
      </c>
      <c r="E28" s="2">
        <f t="shared" si="6"/>
        <v>1765.5700000000002</v>
      </c>
      <c r="G28" t="str">
        <f t="shared" si="7"/>
        <v>Ohio</v>
      </c>
      <c r="H28" s="2">
        <f t="shared" si="7"/>
        <v>10662.099999999991</v>
      </c>
      <c r="J28" t="str">
        <f t="shared" si="8"/>
        <v>Paul Noble</v>
      </c>
      <c r="K28" s="35">
        <f t="shared" si="8"/>
        <v>1765.5700000000002</v>
      </c>
      <c r="BL28" t="s">
        <v>116</v>
      </c>
      <c r="BM28" s="35">
        <v>789.60000000000036</v>
      </c>
      <c r="BN28" s="35">
        <v>840</v>
      </c>
    </row>
    <row r="29" spans="4:66" x14ac:dyDescent="0.3">
      <c r="BL29" t="s">
        <v>117</v>
      </c>
      <c r="BM29" s="35">
        <v>-887.86000000000013</v>
      </c>
      <c r="BN29" s="35">
        <v>431</v>
      </c>
    </row>
    <row r="30" spans="4:66" x14ac:dyDescent="0.3">
      <c r="BL30" t="s">
        <v>118</v>
      </c>
      <c r="BM30" s="35">
        <v>2037.699999999998</v>
      </c>
      <c r="BN30" s="35">
        <v>710</v>
      </c>
    </row>
    <row r="31" spans="4:66" x14ac:dyDescent="0.3">
      <c r="BL31" t="s">
        <v>119</v>
      </c>
      <c r="BM31" s="35">
        <v>2023.5000000000002</v>
      </c>
      <c r="BN31" s="35">
        <v>355</v>
      </c>
    </row>
    <row r="32" spans="4:66" x14ac:dyDescent="0.3">
      <c r="BL32" t="s">
        <v>120</v>
      </c>
      <c r="BM32" s="35">
        <v>853.44</v>
      </c>
      <c r="BN32" s="35">
        <v>381</v>
      </c>
    </row>
    <row r="33" spans="64:66" x14ac:dyDescent="0.3">
      <c r="BL33" t="s">
        <v>121</v>
      </c>
      <c r="BM33" s="35">
        <v>2869.0199999999995</v>
      </c>
      <c r="BN33" s="35">
        <v>483</v>
      </c>
    </row>
    <row r="34" spans="64:66" x14ac:dyDescent="0.3">
      <c r="BL34" t="s">
        <v>122</v>
      </c>
      <c r="BM34" s="35">
        <v>1929.62</v>
      </c>
      <c r="BN34" s="35">
        <v>358</v>
      </c>
    </row>
    <row r="35" spans="64:66" x14ac:dyDescent="0.3">
      <c r="BL35" t="s">
        <v>123</v>
      </c>
      <c r="BM35" s="35">
        <v>-134.97999999999979</v>
      </c>
      <c r="BN35" s="35">
        <v>397</v>
      </c>
    </row>
    <row r="36" spans="64:66" x14ac:dyDescent="0.3">
      <c r="BL36" t="s">
        <v>124</v>
      </c>
      <c r="BM36" s="35">
        <v>5884.12</v>
      </c>
      <c r="BN36" s="35">
        <v>473</v>
      </c>
    </row>
    <row r="37" spans="64:66" x14ac:dyDescent="0.3">
      <c r="BL37" t="s">
        <v>125</v>
      </c>
      <c r="BM37" s="35">
        <v>1198.26</v>
      </c>
      <c r="BN37" s="35">
        <v>189</v>
      </c>
    </row>
    <row r="38" spans="64:66" x14ac:dyDescent="0.3">
      <c r="BL38" t="s">
        <v>126</v>
      </c>
      <c r="BM38" s="35">
        <v>4686.090000000002</v>
      </c>
      <c r="BN38" s="35">
        <v>543</v>
      </c>
    </row>
    <row r="39" spans="64:66" x14ac:dyDescent="0.3">
      <c r="BL39" t="s">
        <v>127</v>
      </c>
      <c r="BM39" s="35">
        <v>3264.2400000000002</v>
      </c>
      <c r="BN39" s="35">
        <v>469</v>
      </c>
    </row>
    <row r="40" spans="64:66" x14ac:dyDescent="0.3">
      <c r="BL40" t="s">
        <v>128</v>
      </c>
      <c r="BM40" s="35">
        <v>1030.8200000000002</v>
      </c>
      <c r="BN40" s="35">
        <v>398</v>
      </c>
    </row>
    <row r="41" spans="64:66" x14ac:dyDescent="0.3">
      <c r="BL41" t="s">
        <v>129</v>
      </c>
      <c r="BM41" s="35">
        <v>229.79999999999927</v>
      </c>
      <c r="BN41" s="35">
        <v>766</v>
      </c>
    </row>
    <row r="42" spans="64:66" x14ac:dyDescent="0.3">
      <c r="BL42" t="s">
        <v>130</v>
      </c>
      <c r="BM42" s="35">
        <v>1425.4500000000003</v>
      </c>
      <c r="BN42" s="35">
        <v>559</v>
      </c>
    </row>
    <row r="43" spans="64:66" x14ac:dyDescent="0.3">
      <c r="BL43" t="s">
        <v>131</v>
      </c>
      <c r="BM43" s="35">
        <v>1548.8200000000011</v>
      </c>
      <c r="BN43" s="35">
        <v>598</v>
      </c>
    </row>
    <row r="44" spans="64:66" x14ac:dyDescent="0.3">
      <c r="BL44" t="s">
        <v>132</v>
      </c>
      <c r="BM44" s="35">
        <v>3448.9200000000005</v>
      </c>
      <c r="BN44" s="35">
        <v>492</v>
      </c>
    </row>
    <row r="45" spans="64:66" x14ac:dyDescent="0.3">
      <c r="BL45" t="s">
        <v>133</v>
      </c>
      <c r="BM45" s="35">
        <v>967.20000000000027</v>
      </c>
      <c r="BN45" s="35">
        <v>620</v>
      </c>
    </row>
    <row r="46" spans="64:66" x14ac:dyDescent="0.3">
      <c r="BL46" t="s">
        <v>134</v>
      </c>
      <c r="BM46" s="35">
        <v>2613.9599999999991</v>
      </c>
      <c r="BN46" s="35">
        <v>548</v>
      </c>
    </row>
    <row r="47" spans="64:66" x14ac:dyDescent="0.3">
      <c r="BL47" t="s">
        <v>135</v>
      </c>
      <c r="BM47" s="35">
        <v>-110.15999999999985</v>
      </c>
      <c r="BN47" s="35">
        <v>408</v>
      </c>
    </row>
    <row r="48" spans="64:66" x14ac:dyDescent="0.3">
      <c r="BL48" t="s">
        <v>136</v>
      </c>
      <c r="BM48" s="35">
        <v>-1488.2400000000002</v>
      </c>
      <c r="BN48" s="35">
        <v>424</v>
      </c>
    </row>
    <row r="49" spans="64:66" x14ac:dyDescent="0.3">
      <c r="BL49" t="s">
        <v>137</v>
      </c>
      <c r="BM49" s="35">
        <v>529.62</v>
      </c>
      <c r="BN49" s="35">
        <v>582</v>
      </c>
    </row>
    <row r="50" spans="64:66" x14ac:dyDescent="0.3">
      <c r="BL50" t="s">
        <v>138</v>
      </c>
      <c r="BM50" s="35">
        <v>-899.38</v>
      </c>
      <c r="BN50" s="35">
        <v>386</v>
      </c>
    </row>
    <row r="51" spans="64:66" x14ac:dyDescent="0.3">
      <c r="BL51" t="s">
        <v>139</v>
      </c>
      <c r="BM51" s="35">
        <v>-983.4300000000012</v>
      </c>
      <c r="BN51" s="35">
        <v>669</v>
      </c>
    </row>
    <row r="52" spans="64:66" x14ac:dyDescent="0.3">
      <c r="BL52" t="s">
        <v>140</v>
      </c>
      <c r="BM52" s="35">
        <v>1452.4800000000009</v>
      </c>
      <c r="BN52" s="35">
        <v>408</v>
      </c>
    </row>
    <row r="53" spans="64:66" x14ac:dyDescent="0.3">
      <c r="BL53" t="s">
        <v>141</v>
      </c>
      <c r="BM53" s="35">
        <v>636.11999999999989</v>
      </c>
      <c r="BN53" s="35">
        <v>279</v>
      </c>
    </row>
    <row r="54" spans="64:66" x14ac:dyDescent="0.3">
      <c r="BL54" t="s">
        <v>142</v>
      </c>
      <c r="BM54" s="35">
        <v>1004.9600000000019</v>
      </c>
      <c r="BN54" s="35">
        <v>571</v>
      </c>
    </row>
    <row r="55" spans="64:66" x14ac:dyDescent="0.3">
      <c r="BL55" t="s">
        <v>143</v>
      </c>
      <c r="BM55" s="35">
        <v>894.85999999999967</v>
      </c>
      <c r="BN55" s="35">
        <v>443</v>
      </c>
    </row>
    <row r="56" spans="64:66" x14ac:dyDescent="0.3">
      <c r="BL56" t="s">
        <v>144</v>
      </c>
      <c r="BM56" s="35">
        <v>171.07999999999993</v>
      </c>
      <c r="BN56" s="35">
        <v>364</v>
      </c>
    </row>
    <row r="57" spans="64:66" x14ac:dyDescent="0.3">
      <c r="BL57" t="s">
        <v>145</v>
      </c>
      <c r="BM57" s="35">
        <v>6671.8200000000006</v>
      </c>
      <c r="BN57" s="35">
        <v>633</v>
      </c>
    </row>
    <row r="58" spans="64:66" x14ac:dyDescent="0.3">
      <c r="BL58" t="s">
        <v>146</v>
      </c>
      <c r="BM58" s="35">
        <v>3363.36</v>
      </c>
      <c r="BN58" s="35">
        <v>429</v>
      </c>
    </row>
    <row r="59" spans="64:66" x14ac:dyDescent="0.3">
      <c r="BL59" t="s">
        <v>147</v>
      </c>
      <c r="BM59" s="35">
        <v>1536.1499999999996</v>
      </c>
      <c r="BN59" s="35">
        <v>285</v>
      </c>
    </row>
    <row r="60" spans="64:66" x14ac:dyDescent="0.3">
      <c r="BL60" t="s">
        <v>148</v>
      </c>
      <c r="BM60" s="35">
        <v>-59.4699999999998</v>
      </c>
      <c r="BN60" s="35">
        <v>313</v>
      </c>
    </row>
    <row r="61" spans="64:66" x14ac:dyDescent="0.3">
      <c r="BL61" t="s">
        <v>149</v>
      </c>
      <c r="BM61" s="35">
        <v>2079.0399999999995</v>
      </c>
      <c r="BN61" s="35">
        <v>356</v>
      </c>
    </row>
    <row r="62" spans="64:66" x14ac:dyDescent="0.3">
      <c r="BL62" t="s">
        <v>150</v>
      </c>
      <c r="BM62" s="35">
        <v>-1302.4000000000001</v>
      </c>
      <c r="BN62" s="35">
        <v>407</v>
      </c>
    </row>
    <row r="63" spans="64:66" x14ac:dyDescent="0.3">
      <c r="BL63" t="s">
        <v>151</v>
      </c>
      <c r="BM63" s="35">
        <v>2446.0800000000004</v>
      </c>
      <c r="BN63" s="35">
        <v>336</v>
      </c>
    </row>
    <row r="64" spans="64:66" x14ac:dyDescent="0.3">
      <c r="BL64" t="s">
        <v>152</v>
      </c>
      <c r="BM64" s="35">
        <v>930.25999999999885</v>
      </c>
      <c r="BN64" s="35">
        <v>386</v>
      </c>
    </row>
    <row r="65" spans="64:66" x14ac:dyDescent="0.3">
      <c r="BL65" t="s">
        <v>153</v>
      </c>
      <c r="BM65" s="35">
        <v>2185</v>
      </c>
      <c r="BN65" s="35">
        <v>575</v>
      </c>
    </row>
    <row r="66" spans="64:66" x14ac:dyDescent="0.3">
      <c r="BL66" t="s">
        <v>154</v>
      </c>
      <c r="BM66" s="35">
        <v>533.75999999999954</v>
      </c>
      <c r="BN66" s="35">
        <v>417</v>
      </c>
    </row>
    <row r="67" spans="64:66" x14ac:dyDescent="0.3">
      <c r="BL67" t="s">
        <v>155</v>
      </c>
      <c r="BM67" s="35">
        <v>5213.6000000000004</v>
      </c>
      <c r="BN67" s="35">
        <v>392</v>
      </c>
    </row>
    <row r="68" spans="64:66" x14ac:dyDescent="0.3">
      <c r="BL68" t="s">
        <v>156</v>
      </c>
      <c r="BM68" s="35">
        <v>2782.4999999999995</v>
      </c>
      <c r="BN68" s="35">
        <v>375</v>
      </c>
    </row>
    <row r="69" spans="64:66" x14ac:dyDescent="0.3">
      <c r="BL69" t="s">
        <v>157</v>
      </c>
      <c r="BM69" s="35">
        <v>930</v>
      </c>
      <c r="BN69" s="35">
        <v>465</v>
      </c>
    </row>
    <row r="70" spans="64:66" x14ac:dyDescent="0.3">
      <c r="BL70" t="s">
        <v>158</v>
      </c>
      <c r="BM70" s="35">
        <v>1660.2600000000002</v>
      </c>
      <c r="BN70" s="35">
        <v>354</v>
      </c>
    </row>
    <row r="71" spans="64:66" x14ac:dyDescent="0.3">
      <c r="BL71" t="s">
        <v>159</v>
      </c>
      <c r="BM71" s="35">
        <v>1168.2000000000003</v>
      </c>
      <c r="BN71" s="35">
        <v>708</v>
      </c>
    </row>
    <row r="72" spans="64:66" x14ac:dyDescent="0.3">
      <c r="BL72" t="s">
        <v>160</v>
      </c>
      <c r="BM72" s="35">
        <v>3797.8600000000006</v>
      </c>
      <c r="BN72" s="35">
        <v>566</v>
      </c>
    </row>
    <row r="73" spans="64:66" x14ac:dyDescent="0.3">
      <c r="BL73" t="s">
        <v>161</v>
      </c>
      <c r="BM73" s="35">
        <v>-480.80999999999995</v>
      </c>
      <c r="BN73" s="35">
        <v>341</v>
      </c>
    </row>
    <row r="74" spans="64:66" x14ac:dyDescent="0.3">
      <c r="BL74" t="s">
        <v>162</v>
      </c>
      <c r="BM74" s="35">
        <v>1734.8899999999996</v>
      </c>
      <c r="BN74" s="35">
        <v>397</v>
      </c>
    </row>
    <row r="75" spans="64:66" x14ac:dyDescent="0.3">
      <c r="BL75" t="s">
        <v>163</v>
      </c>
      <c r="BM75" s="35">
        <v>2756.5199999999991</v>
      </c>
      <c r="BN75" s="35">
        <v>684</v>
      </c>
    </row>
    <row r="76" spans="64:66" x14ac:dyDescent="0.3">
      <c r="BL76" t="s">
        <v>164</v>
      </c>
      <c r="BM76" s="35">
        <v>1873.4499999999996</v>
      </c>
      <c r="BN76" s="35">
        <v>421</v>
      </c>
    </row>
    <row r="77" spans="64:66" x14ac:dyDescent="0.3">
      <c r="BL77" t="s">
        <v>165</v>
      </c>
      <c r="BM77" s="35">
        <v>351.11999999999989</v>
      </c>
      <c r="BN77" s="35">
        <v>462</v>
      </c>
    </row>
    <row r="78" spans="64:66" x14ac:dyDescent="0.3">
      <c r="BL78" t="s">
        <v>166</v>
      </c>
      <c r="BM78" s="35">
        <v>-981</v>
      </c>
      <c r="BN78" s="35">
        <v>450</v>
      </c>
    </row>
    <row r="79" spans="64:66" x14ac:dyDescent="0.3">
      <c r="BL79" t="s">
        <v>167</v>
      </c>
      <c r="BM79" s="35">
        <v>795</v>
      </c>
      <c r="BN79" s="35">
        <v>500</v>
      </c>
    </row>
    <row r="80" spans="64:66" x14ac:dyDescent="0.3">
      <c r="BL80" t="s">
        <v>168</v>
      </c>
      <c r="BM80" s="35">
        <v>1772.61</v>
      </c>
      <c r="BN80" s="35">
        <v>483</v>
      </c>
    </row>
    <row r="81" spans="64:66" x14ac:dyDescent="0.3">
      <c r="BL81" t="s">
        <v>169</v>
      </c>
      <c r="BM81" s="35">
        <v>3316.6799999999994</v>
      </c>
      <c r="BN81" s="35">
        <v>332</v>
      </c>
    </row>
    <row r="82" spans="64:66" x14ac:dyDescent="0.3">
      <c r="BL82" t="s">
        <v>170</v>
      </c>
      <c r="BM82" s="35">
        <v>-123.3100000000004</v>
      </c>
      <c r="BN82" s="35">
        <v>649</v>
      </c>
    </row>
    <row r="83" spans="64:66" x14ac:dyDescent="0.3">
      <c r="BL83" t="s">
        <v>171</v>
      </c>
      <c r="BM83" s="35">
        <v>2290.9</v>
      </c>
      <c r="BN83" s="35">
        <v>739</v>
      </c>
    </row>
    <row r="84" spans="64:66" x14ac:dyDescent="0.3">
      <c r="BL84" t="s">
        <v>172</v>
      </c>
      <c r="BM84" s="35">
        <v>6940.9600000000009</v>
      </c>
      <c r="BN84" s="35">
        <v>568</v>
      </c>
    </row>
    <row r="85" spans="64:66" x14ac:dyDescent="0.3">
      <c r="BL85" t="s">
        <v>173</v>
      </c>
      <c r="BM85" s="35">
        <v>3072.66</v>
      </c>
      <c r="BN85" s="35">
        <v>617</v>
      </c>
    </row>
    <row r="86" spans="64:66" x14ac:dyDescent="0.3">
      <c r="BL86" t="s">
        <v>174</v>
      </c>
      <c r="BM86" s="35">
        <v>4626.4799999999996</v>
      </c>
      <c r="BN86" s="35">
        <v>521</v>
      </c>
    </row>
    <row r="87" spans="64:66" x14ac:dyDescent="0.3">
      <c r="BL87" t="s">
        <v>175</v>
      </c>
      <c r="BM87" s="35">
        <v>4868.8999999999996</v>
      </c>
      <c r="BN87" s="35">
        <v>538</v>
      </c>
    </row>
    <row r="88" spans="64:66" x14ac:dyDescent="0.3">
      <c r="BL88" t="s">
        <v>176</v>
      </c>
      <c r="BM88" s="35">
        <v>1499.8799999999997</v>
      </c>
      <c r="BN88" s="35">
        <v>431</v>
      </c>
    </row>
    <row r="89" spans="64:66" x14ac:dyDescent="0.3">
      <c r="BL89" t="s">
        <v>177</v>
      </c>
      <c r="BM89" s="35">
        <v>4512.9199999999992</v>
      </c>
      <c r="BN89" s="35">
        <v>514</v>
      </c>
    </row>
    <row r="90" spans="64:66" x14ac:dyDescent="0.3">
      <c r="BL90" t="s">
        <v>178</v>
      </c>
      <c r="BM90" s="35">
        <v>2784.2299999999991</v>
      </c>
      <c r="BN90" s="35">
        <v>509</v>
      </c>
    </row>
    <row r="91" spans="64:66" x14ac:dyDescent="0.3">
      <c r="BL91" t="s">
        <v>179</v>
      </c>
      <c r="BM91" s="35">
        <v>20.519999999999982</v>
      </c>
      <c r="BN91" s="35">
        <v>171</v>
      </c>
    </row>
    <row r="92" spans="64:66" x14ac:dyDescent="0.3">
      <c r="BL92" t="s">
        <v>180</v>
      </c>
      <c r="BM92" s="35">
        <v>-2367.4800000000005</v>
      </c>
      <c r="BN92" s="35">
        <v>362</v>
      </c>
    </row>
    <row r="93" spans="64:66" x14ac:dyDescent="0.3">
      <c r="BL93" t="s">
        <v>181</v>
      </c>
      <c r="BM93" s="35">
        <v>-922.34999999999991</v>
      </c>
      <c r="BN93" s="35">
        <v>215</v>
      </c>
    </row>
    <row r="94" spans="64:66" x14ac:dyDescent="0.3">
      <c r="BL94" t="s">
        <v>182</v>
      </c>
      <c r="BM94" s="35">
        <v>258.29999999999995</v>
      </c>
      <c r="BN94" s="35">
        <v>615</v>
      </c>
    </row>
    <row r="95" spans="64:66" x14ac:dyDescent="0.3">
      <c r="BL95" t="s">
        <v>183</v>
      </c>
      <c r="BM95" s="35">
        <v>-3729.32</v>
      </c>
      <c r="BN95" s="35">
        <v>532</v>
      </c>
    </row>
    <row r="96" spans="64:66" x14ac:dyDescent="0.3">
      <c r="BL96" t="s">
        <v>184</v>
      </c>
      <c r="BM96" s="35">
        <v>2804.760000000002</v>
      </c>
      <c r="BN96" s="35">
        <v>588</v>
      </c>
    </row>
    <row r="97" spans="61:66" x14ac:dyDescent="0.3">
      <c r="BL97" t="s">
        <v>185</v>
      </c>
      <c r="BM97" s="35">
        <v>2592.33</v>
      </c>
      <c r="BN97" s="35">
        <v>663</v>
      </c>
    </row>
    <row r="98" spans="61:66" x14ac:dyDescent="0.3">
      <c r="BL98" t="s">
        <v>186</v>
      </c>
      <c r="BM98" s="35">
        <v>1335.3600000000006</v>
      </c>
      <c r="BN98" s="35">
        <v>428</v>
      </c>
    </row>
    <row r="99" spans="61:66" x14ac:dyDescent="0.3">
      <c r="BL99" t="s">
        <v>187</v>
      </c>
      <c r="BM99" s="35">
        <v>6438.75</v>
      </c>
      <c r="BN99" s="35">
        <v>505</v>
      </c>
    </row>
    <row r="100" spans="61:66" x14ac:dyDescent="0.3">
      <c r="BL100" t="s">
        <v>188</v>
      </c>
      <c r="BM100" s="35">
        <v>8215.99</v>
      </c>
      <c r="BN100" s="35">
        <v>691</v>
      </c>
    </row>
    <row r="101" spans="61:66" x14ac:dyDescent="0.3">
      <c r="BL101" t="s">
        <v>189</v>
      </c>
      <c r="BM101" s="35">
        <v>-4.8999999999996362</v>
      </c>
      <c r="BN101" s="35">
        <v>490</v>
      </c>
    </row>
    <row r="102" spans="61:66" x14ac:dyDescent="0.3">
      <c r="BL102" t="s">
        <v>190</v>
      </c>
      <c r="BM102" s="35">
        <v>2096.9999999999995</v>
      </c>
      <c r="BN102" s="35">
        <v>466</v>
      </c>
    </row>
    <row r="103" spans="61:66" x14ac:dyDescent="0.3">
      <c r="BL103" t="s">
        <v>191</v>
      </c>
      <c r="BM103" s="35">
        <v>4388.6100000000024</v>
      </c>
      <c r="BN103" s="35">
        <v>607</v>
      </c>
    </row>
    <row r="104" spans="61:66" x14ac:dyDescent="0.3">
      <c r="BL104" t="s">
        <v>192</v>
      </c>
      <c r="BM104" s="35">
        <v>-112.80999999999949</v>
      </c>
      <c r="BN104" s="35">
        <v>389</v>
      </c>
    </row>
    <row r="105" spans="61:66" x14ac:dyDescent="0.3">
      <c r="BL105" t="s">
        <v>193</v>
      </c>
      <c r="BM105" s="35">
        <v>-418.69999999999982</v>
      </c>
      <c r="BN105" s="35">
        <v>530</v>
      </c>
    </row>
    <row r="106" spans="61:66" x14ac:dyDescent="0.3">
      <c r="BL106" t="s">
        <v>194</v>
      </c>
      <c r="BM106" s="35">
        <v>5442.36</v>
      </c>
      <c r="BN106" s="35">
        <v>589</v>
      </c>
    </row>
    <row r="107" spans="61:66" x14ac:dyDescent="0.3">
      <c r="BL107" t="s">
        <v>195</v>
      </c>
      <c r="BM107" s="35">
        <v>1966.5000000000009</v>
      </c>
      <c r="BN107" s="35">
        <v>575</v>
      </c>
    </row>
    <row r="108" spans="61:66" x14ac:dyDescent="0.3">
      <c r="BL108" t="s">
        <v>196</v>
      </c>
      <c r="BM108" s="35">
        <v>846.80000000000052</v>
      </c>
      <c r="BN108" s="35">
        <v>580</v>
      </c>
    </row>
    <row r="109" spans="61:66" x14ac:dyDescent="0.3">
      <c r="BI109" s="3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5C131-2167-442E-A2F3-09418936CBC9}">
  <sheetPr codeName="Sheet8"/>
  <dimension ref="C3:O19"/>
  <sheetViews>
    <sheetView showGridLines="0" workbookViewId="0">
      <selection activeCell="O26" sqref="O26"/>
    </sheetView>
  </sheetViews>
  <sheetFormatPr defaultRowHeight="14.4" x14ac:dyDescent="0.3"/>
  <cols>
    <col min="3" max="12" width="2.109375" customWidth="1"/>
  </cols>
  <sheetData>
    <row r="3" spans="3:15" ht="18" x14ac:dyDescent="0.35">
      <c r="N3" s="34" t="s">
        <v>91</v>
      </c>
      <c r="O3" s="43">
        <f>'Analysis 03'!AC16</f>
        <v>0.52055950601421019</v>
      </c>
    </row>
    <row r="4" spans="3:15" x14ac:dyDescent="0.3">
      <c r="N4" s="34" t="s">
        <v>90</v>
      </c>
      <c r="O4" s="10">
        <f>'Analysis 03'!AC15</f>
        <v>0.47944049398578958</v>
      </c>
    </row>
    <row r="7" spans="3:15" x14ac:dyDescent="0.3">
      <c r="N7" s="34" t="s">
        <v>92</v>
      </c>
    </row>
    <row r="8" spans="3:15" x14ac:dyDescent="0.3">
      <c r="N8" s="34" t="s">
        <v>93</v>
      </c>
    </row>
    <row r="9" spans="3:15" x14ac:dyDescent="0.3">
      <c r="N9" s="44" t="s">
        <v>94</v>
      </c>
    </row>
    <row r="10" spans="3:15" ht="10.95" customHeight="1" x14ac:dyDescent="0.3">
      <c r="C10" s="45" t="str" cm="1">
        <f t="array" ref="C10:L19">IF(_xlfn._xlws.SORT(_xlfn.SEQUENCE(10,10),,-1)/100&gt;O3,N8,N9)</f>
        <v>■</v>
      </c>
      <c r="D10" s="45" t="str">
        <v>■</v>
      </c>
      <c r="E10" s="45" t="str">
        <v>■</v>
      </c>
      <c r="F10" s="45" t="str">
        <v>■</v>
      </c>
      <c r="G10" s="45" t="str">
        <v>■</v>
      </c>
      <c r="H10" s="45" t="str">
        <v>■</v>
      </c>
      <c r="I10" s="45" t="str">
        <v>■</v>
      </c>
      <c r="J10" s="45" t="str">
        <v>■</v>
      </c>
      <c r="K10" s="45" t="str">
        <v>■</v>
      </c>
      <c r="L10" s="45" t="str">
        <v>■</v>
      </c>
    </row>
    <row r="11" spans="3:15" ht="10.95" customHeight="1" x14ac:dyDescent="0.3">
      <c r="C11" s="45" t="str">
        <v>■</v>
      </c>
      <c r="D11" s="45" t="str">
        <v>■</v>
      </c>
      <c r="E11" s="45" t="str">
        <v>■</v>
      </c>
      <c r="F11" s="45" t="str">
        <v>■</v>
      </c>
      <c r="G11" s="45" t="str">
        <v>■</v>
      </c>
      <c r="H11" s="45" t="str">
        <v>■</v>
      </c>
      <c r="I11" s="45" t="str">
        <v>■</v>
      </c>
      <c r="J11" s="45" t="str">
        <v>■</v>
      </c>
      <c r="K11" s="45" t="str">
        <v>■</v>
      </c>
      <c r="L11" s="45" t="str">
        <v>■</v>
      </c>
    </row>
    <row r="12" spans="3:15" ht="10.95" customHeight="1" x14ac:dyDescent="0.3">
      <c r="C12" s="45" t="str">
        <v>■</v>
      </c>
      <c r="D12" s="45" t="str">
        <v>■</v>
      </c>
      <c r="E12" s="45" t="str">
        <v>■</v>
      </c>
      <c r="F12" s="45" t="str">
        <v>■</v>
      </c>
      <c r="G12" s="45" t="str">
        <v>■</v>
      </c>
      <c r="H12" s="45" t="str">
        <v>■</v>
      </c>
      <c r="I12" s="45" t="str">
        <v>■</v>
      </c>
      <c r="J12" s="45" t="str">
        <v>■</v>
      </c>
      <c r="K12" s="45" t="str">
        <v>■</v>
      </c>
      <c r="L12" s="45" t="str">
        <v>■</v>
      </c>
    </row>
    <row r="13" spans="3:15" ht="10.95" customHeight="1" x14ac:dyDescent="0.3">
      <c r="C13" s="45" t="str">
        <v>■</v>
      </c>
      <c r="D13" s="45" t="str">
        <v>■</v>
      </c>
      <c r="E13" s="45" t="str">
        <v>■</v>
      </c>
      <c r="F13" s="45" t="str">
        <v>■</v>
      </c>
      <c r="G13" s="45" t="str">
        <v>■</v>
      </c>
      <c r="H13" s="45" t="str">
        <v>■</v>
      </c>
      <c r="I13" s="45" t="str">
        <v>■</v>
      </c>
      <c r="J13" s="45" t="str">
        <v>■</v>
      </c>
      <c r="K13" s="45" t="str">
        <v>■</v>
      </c>
      <c r="L13" s="45" t="str">
        <v>■</v>
      </c>
    </row>
    <row r="14" spans="3:15" ht="10.95" customHeight="1" x14ac:dyDescent="0.3">
      <c r="C14" s="46" t="str">
        <v>●</v>
      </c>
      <c r="D14" s="45" t="str">
        <v>●</v>
      </c>
      <c r="E14" s="45" t="str">
        <v>■</v>
      </c>
      <c r="F14" s="45" t="str">
        <v>■</v>
      </c>
      <c r="G14" s="45" t="str">
        <v>■</v>
      </c>
      <c r="H14" s="45" t="str">
        <v>■</v>
      </c>
      <c r="I14" s="45" t="str">
        <v>■</v>
      </c>
      <c r="J14" s="45" t="str">
        <v>■</v>
      </c>
      <c r="K14" s="45" t="str">
        <v>■</v>
      </c>
      <c r="L14" s="45" t="str">
        <v>■</v>
      </c>
    </row>
    <row r="15" spans="3:15" ht="10.95" customHeight="1" x14ac:dyDescent="0.3">
      <c r="C15" s="46" t="str">
        <v>●</v>
      </c>
      <c r="D15" s="46" t="str">
        <v>●</v>
      </c>
      <c r="E15" s="46" t="str">
        <v>●</v>
      </c>
      <c r="F15" s="46" t="str">
        <v>●</v>
      </c>
      <c r="G15" s="46" t="str">
        <v>●</v>
      </c>
      <c r="H15" s="46" t="str">
        <v>●</v>
      </c>
      <c r="I15" s="46" t="str">
        <v>●</v>
      </c>
      <c r="J15" s="46" t="str">
        <v>●</v>
      </c>
      <c r="K15" s="46" t="str">
        <v>●</v>
      </c>
      <c r="L15" s="46" t="str">
        <v>●</v>
      </c>
    </row>
    <row r="16" spans="3:15" ht="10.95" customHeight="1" x14ac:dyDescent="0.3">
      <c r="C16" s="46" t="str">
        <v>●</v>
      </c>
      <c r="D16" s="46" t="str">
        <v>●</v>
      </c>
      <c r="E16" s="46" t="str">
        <v>●</v>
      </c>
      <c r="F16" s="46" t="str">
        <v>●</v>
      </c>
      <c r="G16" s="46" t="str">
        <v>●</v>
      </c>
      <c r="H16" s="46" t="str">
        <v>●</v>
      </c>
      <c r="I16" s="46" t="str">
        <v>●</v>
      </c>
      <c r="J16" s="46" t="str">
        <v>●</v>
      </c>
      <c r="K16" s="46" t="str">
        <v>●</v>
      </c>
      <c r="L16" s="46" t="str">
        <v>●</v>
      </c>
    </row>
    <row r="17" spans="3:12" ht="10.95" customHeight="1" x14ac:dyDescent="0.3">
      <c r="C17" s="46" t="str">
        <v>●</v>
      </c>
      <c r="D17" s="46" t="str">
        <v>●</v>
      </c>
      <c r="E17" s="46" t="str">
        <v>●</v>
      </c>
      <c r="F17" s="46" t="str">
        <v>●</v>
      </c>
      <c r="G17" s="46" t="str">
        <v>●</v>
      </c>
      <c r="H17" s="46" t="str">
        <v>●</v>
      </c>
      <c r="I17" s="46" t="str">
        <v>●</v>
      </c>
      <c r="J17" s="46" t="str">
        <v>●</v>
      </c>
      <c r="K17" s="46" t="str">
        <v>●</v>
      </c>
      <c r="L17" s="46" t="str">
        <v>●</v>
      </c>
    </row>
    <row r="18" spans="3:12" ht="10.95" customHeight="1" x14ac:dyDescent="0.3">
      <c r="C18" s="46" t="str">
        <v>●</v>
      </c>
      <c r="D18" s="46" t="str">
        <v>●</v>
      </c>
      <c r="E18" s="46" t="str">
        <v>●</v>
      </c>
      <c r="F18" s="46" t="str">
        <v>●</v>
      </c>
      <c r="G18" s="46" t="str">
        <v>●</v>
      </c>
      <c r="H18" s="46" t="str">
        <v>●</v>
      </c>
      <c r="I18" s="46" t="str">
        <v>●</v>
      </c>
      <c r="J18" s="46" t="str">
        <v>●</v>
      </c>
      <c r="K18" s="46" t="str">
        <v>●</v>
      </c>
      <c r="L18" s="46" t="str">
        <v>●</v>
      </c>
    </row>
    <row r="19" spans="3:12" ht="10.95" customHeight="1" x14ac:dyDescent="0.3">
      <c r="C19" s="46" t="str">
        <v>●</v>
      </c>
      <c r="D19" s="46" t="str">
        <v>●</v>
      </c>
      <c r="E19" s="46" t="str">
        <v>●</v>
      </c>
      <c r="F19" s="46" t="str">
        <v>●</v>
      </c>
      <c r="G19" s="46" t="str">
        <v>●</v>
      </c>
      <c r="H19" s="46" t="str">
        <v>●</v>
      </c>
      <c r="I19" s="46" t="str">
        <v>●</v>
      </c>
      <c r="J19" s="46" t="str">
        <v>●</v>
      </c>
      <c r="K19" s="46" t="str">
        <v>●</v>
      </c>
      <c r="L19" s="46" t="str">
        <v>●</v>
      </c>
    </row>
  </sheetData>
  <conditionalFormatting sqref="C10:L19">
    <cfRule type="expression" dxfId="1" priority="3">
      <formula>C10&lt;&gt;$N$9</formula>
    </cfRule>
    <cfRule type="expression" dxfId="0" priority="4">
      <formula>C10&lt;&gt;$N$8</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9933E-E794-4876-9D2C-A20FC26014D0}">
  <sheetPr codeName="Sheet7"/>
  <dimension ref="S1:X5"/>
  <sheetViews>
    <sheetView showGridLines="0" showRowColHeaders="0" workbookViewId="0"/>
  </sheetViews>
  <sheetFormatPr defaultRowHeight="14.4" x14ac:dyDescent="0.3"/>
  <cols>
    <col min="1" max="17" width="8.88671875" style="4"/>
    <col min="18" max="18" width="13.21875" style="4" customWidth="1"/>
    <col min="19" max="19" width="8.88671875" style="4" customWidth="1"/>
    <col min="20" max="16384" width="8.88671875" style="4"/>
  </cols>
  <sheetData>
    <row r="1" spans="19:24" ht="20.399999999999999" customHeight="1" x14ac:dyDescent="0.3">
      <c r="S1" s="5"/>
      <c r="T1" s="5"/>
      <c r="U1" s="5"/>
      <c r="V1" s="5"/>
      <c r="W1" s="5"/>
      <c r="X1" s="5"/>
    </row>
    <row r="2" spans="19:24" ht="0.6" hidden="1" customHeight="1" x14ac:dyDescent="0.3">
      <c r="S2" s="5"/>
      <c r="T2" s="5"/>
      <c r="U2" s="5"/>
      <c r="V2" s="5"/>
      <c r="W2" s="5"/>
      <c r="X2" s="5"/>
    </row>
    <row r="3" spans="19:24" hidden="1" x14ac:dyDescent="0.3">
      <c r="S3" s="5"/>
      <c r="T3" s="5"/>
      <c r="U3" s="5"/>
      <c r="V3" s="5"/>
      <c r="W3" s="5"/>
      <c r="X3" s="5"/>
    </row>
    <row r="4" spans="19:24" hidden="1" x14ac:dyDescent="0.3">
      <c r="S4" s="5"/>
      <c r="T4" s="5"/>
      <c r="U4" s="5"/>
      <c r="V4" s="5"/>
      <c r="W4" s="5"/>
      <c r="X4" s="5"/>
    </row>
    <row r="5" spans="19:24" ht="2.4" customHeight="1" x14ac:dyDescent="0.3">
      <c r="S5" s="5"/>
      <c r="T5" s="5"/>
      <c r="U5" s="5"/>
      <c r="V5" s="5"/>
      <c r="W5" s="5"/>
      <c r="X5" s="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A4CF775-7C0D-4EC7-A4D2-E5668B6B5372}">
  <ds:schemaRefs/>
</ds:datastoreItem>
</file>

<file path=customXml/itemProps2.xml><?xml version="1.0" encoding="utf-8"?>
<ds:datastoreItem xmlns:ds="http://schemas.openxmlformats.org/officeDocument/2006/customXml" ds:itemID="{2EE840EE-E5C0-45D3-8D2F-2CA20486773B}">
  <ds:schemaRefs/>
</ds:datastoreItem>
</file>

<file path=customXml/itemProps3.xml><?xml version="1.0" encoding="utf-8"?>
<ds:datastoreItem xmlns:ds="http://schemas.openxmlformats.org/officeDocument/2006/customXml" ds:itemID="{BA60AE83-2B4B-4ADD-9021-8A3FB38A6AB8}">
  <ds:schemaRefs>
    <ds:schemaRef ds:uri="http://schemas.microsoft.com/DataMashup"/>
  </ds:schemaRefs>
</ds:datastoreItem>
</file>

<file path=customXml/itemProps4.xml><?xml version="1.0" encoding="utf-8"?>
<ds:datastoreItem xmlns:ds="http://schemas.openxmlformats.org/officeDocument/2006/customXml" ds:itemID="{9ACE2AC7-C122-4A59-A3E5-6B1E8E339707}">
  <ds:schemaRefs/>
</ds:datastoreItem>
</file>

<file path=customXml/itemProps5.xml><?xml version="1.0" encoding="utf-8"?>
<ds:datastoreItem xmlns:ds="http://schemas.openxmlformats.org/officeDocument/2006/customXml" ds:itemID="{4886C831-5526-444F-82CA-B1A3EF5DFE70}">
  <ds:schemaRefs/>
</ds:datastoreItem>
</file>

<file path=customXml/itemProps6.xml><?xml version="1.0" encoding="utf-8"?>
<ds:datastoreItem xmlns:ds="http://schemas.openxmlformats.org/officeDocument/2006/customXml" ds:itemID="{53BEB77B-BC57-4D60-9109-F5652D518AB7}">
  <ds:schemaRefs/>
</ds:datastoreItem>
</file>

<file path=customXml/itemProps7.xml><?xml version="1.0" encoding="utf-8"?>
<ds:datastoreItem xmlns:ds="http://schemas.openxmlformats.org/officeDocument/2006/customXml" ds:itemID="{5D6B31B8-3F63-449E-9419-109D21C1D4AB}">
  <ds:schemaRefs/>
</ds:datastoreItem>
</file>

<file path=customXml/itemProps8.xml><?xml version="1.0" encoding="utf-8"?>
<ds:datastoreItem xmlns:ds="http://schemas.openxmlformats.org/officeDocument/2006/customXml" ds:itemID="{88BBB000-6429-477D-BFDA-186964D0B70A}">
  <ds:schemaRefs/>
</ds:datastoreItem>
</file>

<file path=customXml/itemProps9.xml><?xml version="1.0" encoding="utf-8"?>
<ds:datastoreItem xmlns:ds="http://schemas.openxmlformats.org/officeDocument/2006/customXml" ds:itemID="{548E2261-8E6F-4312-8D3E-5C3D79C7B8CE}">
  <ds:schemaRefs/>
</ds:datastoreItem>
</file>

<file path=customXml/itemProps10.xml><?xml version="1.0" encoding="utf-8"?>
<ds:datastoreItem xmlns:ds="http://schemas.openxmlformats.org/officeDocument/2006/customXml" ds:itemID="{2DBCFEEE-4C11-4800-A2E0-FFD47F760906}">
  <ds:schemaRefs/>
</ds:datastoreItem>
</file>

<file path=customXml/itemProps11.xml><?xml version="1.0" encoding="utf-8"?>
<ds:datastoreItem xmlns:ds="http://schemas.openxmlformats.org/officeDocument/2006/customXml" ds:itemID="{51E249B1-8DE4-4579-9DA7-3F64CB63BE62}">
  <ds:schemaRefs/>
</ds:datastoreItem>
</file>

<file path=customXml/itemProps12.xml><?xml version="1.0" encoding="utf-8"?>
<ds:datastoreItem xmlns:ds="http://schemas.openxmlformats.org/officeDocument/2006/customXml" ds:itemID="{EAC6B2ED-7E9E-4636-9A77-E3A67D248087}">
  <ds:schemaRefs/>
</ds:datastoreItem>
</file>

<file path=customXml/itemProps13.xml><?xml version="1.0" encoding="utf-8"?>
<ds:datastoreItem xmlns:ds="http://schemas.openxmlformats.org/officeDocument/2006/customXml" ds:itemID="{1EA6D1BB-3027-4211-99DF-2B61ED04C0D3}">
  <ds:schemaRefs/>
</ds:datastoreItem>
</file>

<file path=customXml/itemProps14.xml><?xml version="1.0" encoding="utf-8"?>
<ds:datastoreItem xmlns:ds="http://schemas.openxmlformats.org/officeDocument/2006/customXml" ds:itemID="{B85FD4A9-6EC8-4E01-B4FA-8C54B35384DF}">
  <ds:schemaRefs/>
</ds:datastoreItem>
</file>

<file path=customXml/itemProps15.xml><?xml version="1.0" encoding="utf-8"?>
<ds:datastoreItem xmlns:ds="http://schemas.openxmlformats.org/officeDocument/2006/customXml" ds:itemID="{3462D039-06AC-40F1-A8E6-D45E707CE4FC}">
  <ds:schemaRefs/>
</ds:datastoreItem>
</file>

<file path=customXml/itemProps16.xml><?xml version="1.0" encoding="utf-8"?>
<ds:datastoreItem xmlns:ds="http://schemas.openxmlformats.org/officeDocument/2006/customXml" ds:itemID="{BA7DB90D-5F82-4F5B-B91C-2E7769A21374}">
  <ds:schemaRefs/>
</ds:datastoreItem>
</file>

<file path=customXml/itemProps17.xml><?xml version="1.0" encoding="utf-8"?>
<ds:datastoreItem xmlns:ds="http://schemas.openxmlformats.org/officeDocument/2006/customXml" ds:itemID="{326C5B37-F4BE-4E70-A02D-275250773BB4}">
  <ds:schemaRefs/>
</ds:datastoreItem>
</file>

<file path=customXml/itemProps18.xml><?xml version="1.0" encoding="utf-8"?>
<ds:datastoreItem xmlns:ds="http://schemas.openxmlformats.org/officeDocument/2006/customXml" ds:itemID="{4D41ACAD-1CE4-4D46-A974-F9A27FE03439}">
  <ds:schemaRefs/>
</ds:datastoreItem>
</file>

<file path=customXml/itemProps19.xml><?xml version="1.0" encoding="utf-8"?>
<ds:datastoreItem xmlns:ds="http://schemas.openxmlformats.org/officeDocument/2006/customXml" ds:itemID="{A0EC0FC4-986C-4351-9DD1-78C97F807F7A}">
  <ds:schemaRefs/>
</ds:datastoreItem>
</file>

<file path=customXml/itemProps20.xml><?xml version="1.0" encoding="utf-8"?>
<ds:datastoreItem xmlns:ds="http://schemas.openxmlformats.org/officeDocument/2006/customXml" ds:itemID="{587C8E8E-C599-4C26-8A72-B4A6812B78E4}">
  <ds:schemaRefs/>
</ds:datastoreItem>
</file>

<file path=customXml/itemProps21.xml><?xml version="1.0" encoding="utf-8"?>
<ds:datastoreItem xmlns:ds="http://schemas.openxmlformats.org/officeDocument/2006/customXml" ds:itemID="{72BC058D-EE70-42C6-9660-9CA4FE63D215}">
  <ds:schemaRefs/>
</ds:datastoreItem>
</file>

<file path=customXml/itemProps22.xml><?xml version="1.0" encoding="utf-8"?>
<ds:datastoreItem xmlns:ds="http://schemas.openxmlformats.org/officeDocument/2006/customXml" ds:itemID="{A4542903-D98A-4FD5-B6CC-B60AB1CE0577}">
  <ds:schemaRefs/>
</ds:datastoreItem>
</file>

<file path=customXml/itemProps23.xml><?xml version="1.0" encoding="utf-8"?>
<ds:datastoreItem xmlns:ds="http://schemas.openxmlformats.org/officeDocument/2006/customXml" ds:itemID="{C11B8D27-7402-44FA-AA4B-C345D9177554}">
  <ds:schemaRefs/>
</ds:datastoreItem>
</file>

<file path=customXml/itemProps24.xml><?xml version="1.0" encoding="utf-8"?>
<ds:datastoreItem xmlns:ds="http://schemas.openxmlformats.org/officeDocument/2006/customXml" ds:itemID="{64CBE67E-4A15-44A0-B31A-81B72EF2444B}">
  <ds:schemaRefs/>
</ds:datastoreItem>
</file>

<file path=customXml/itemProps25.xml><?xml version="1.0" encoding="utf-8"?>
<ds:datastoreItem xmlns:ds="http://schemas.openxmlformats.org/officeDocument/2006/customXml" ds:itemID="{BE18507C-7E6B-413B-A332-63FF9148C7A5}">
  <ds:schemaRefs/>
</ds:datastoreItem>
</file>

<file path=customXml/itemProps26.xml><?xml version="1.0" encoding="utf-8"?>
<ds:datastoreItem xmlns:ds="http://schemas.openxmlformats.org/officeDocument/2006/customXml" ds:itemID="{4D422322-5439-4EB2-B312-3A6B437E851A}">
  <ds:schemaRefs/>
</ds:datastoreItem>
</file>

<file path=customXml/itemProps27.xml><?xml version="1.0" encoding="utf-8"?>
<ds:datastoreItem xmlns:ds="http://schemas.openxmlformats.org/officeDocument/2006/customXml" ds:itemID="{5A9EEDE3-0D25-44FF-BD2D-598AC3DAA5DA}">
  <ds:schemaRefs/>
</ds:datastoreItem>
</file>

<file path=customXml/itemProps28.xml><?xml version="1.0" encoding="utf-8"?>
<ds:datastoreItem xmlns:ds="http://schemas.openxmlformats.org/officeDocument/2006/customXml" ds:itemID="{368523A2-50AA-428C-A099-F95A03E01DC9}">
  <ds:schemaRefs/>
</ds:datastoreItem>
</file>

<file path=customXml/itemProps29.xml><?xml version="1.0" encoding="utf-8"?>
<ds:datastoreItem xmlns:ds="http://schemas.openxmlformats.org/officeDocument/2006/customXml" ds:itemID="{1DA51686-A95A-44CC-95E5-710BE19D4F01}">
  <ds:schemaRefs/>
</ds:datastoreItem>
</file>

<file path=customXml/itemProps30.xml><?xml version="1.0" encoding="utf-8"?>
<ds:datastoreItem xmlns:ds="http://schemas.openxmlformats.org/officeDocument/2006/customXml" ds:itemID="{4D002FBD-F87C-4753-AAFC-63CDA970BA3E}">
  <ds:schemaRefs/>
</ds:datastoreItem>
</file>

<file path=customXml/itemProps31.xml><?xml version="1.0" encoding="utf-8"?>
<ds:datastoreItem xmlns:ds="http://schemas.openxmlformats.org/officeDocument/2006/customXml" ds:itemID="{B5BDDF7A-BB4D-4198-970D-2E8CFF00CBFA}">
  <ds:schemaRefs/>
</ds:datastoreItem>
</file>

<file path=customXml/itemProps32.xml><?xml version="1.0" encoding="utf-8"?>
<ds:datastoreItem xmlns:ds="http://schemas.openxmlformats.org/officeDocument/2006/customXml" ds:itemID="{76179F7A-35D2-4ED7-99DC-2F10F080C3F5}">
  <ds:schemaRefs/>
</ds:datastoreItem>
</file>

<file path=customXml/itemProps33.xml><?xml version="1.0" encoding="utf-8"?>
<ds:datastoreItem xmlns:ds="http://schemas.openxmlformats.org/officeDocument/2006/customXml" ds:itemID="{E353CC70-9A02-4501-8DCD-E7A7F53F897E}">
  <ds:schemaRefs/>
</ds:datastoreItem>
</file>

<file path=customXml/itemProps34.xml><?xml version="1.0" encoding="utf-8"?>
<ds:datastoreItem xmlns:ds="http://schemas.openxmlformats.org/officeDocument/2006/customXml" ds:itemID="{C2312C65-BE28-4A79-85C9-39A7021ABE45}">
  <ds:schemaRefs/>
</ds:datastoreItem>
</file>

<file path=customXml/itemProps35.xml><?xml version="1.0" encoding="utf-8"?>
<ds:datastoreItem xmlns:ds="http://schemas.openxmlformats.org/officeDocument/2006/customXml" ds:itemID="{BC607C32-E87C-4885-A729-01BB8B3B6BC1}">
  <ds:schemaRefs/>
</ds:datastoreItem>
</file>

<file path=customXml/itemProps36.xml><?xml version="1.0" encoding="utf-8"?>
<ds:datastoreItem xmlns:ds="http://schemas.openxmlformats.org/officeDocument/2006/customXml" ds:itemID="{E5C8C845-6043-400D-8FA4-ADBEF2A06221}">
  <ds:schemaRefs/>
</ds:datastoreItem>
</file>

<file path=customXml/itemProps37.xml><?xml version="1.0" encoding="utf-8"?>
<ds:datastoreItem xmlns:ds="http://schemas.openxmlformats.org/officeDocument/2006/customXml" ds:itemID="{6A73A472-CC58-41E7-BB86-4BF62F53009A}">
  <ds:schemaRefs/>
</ds:datastoreItem>
</file>

<file path=customXml/itemProps38.xml><?xml version="1.0" encoding="utf-8"?>
<ds:datastoreItem xmlns:ds="http://schemas.openxmlformats.org/officeDocument/2006/customXml" ds:itemID="{F29617E9-B6AC-41CD-BD00-022F8026F2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Time Frame</vt:lpstr>
      <vt:lpstr>Analysis 02</vt:lpstr>
      <vt:lpstr>Wafle Chart</vt:lpstr>
      <vt:lpstr>Analysis 01</vt:lpstr>
      <vt:lpstr>Profit View</vt:lpstr>
      <vt:lpstr>Analysis 03</vt:lpstr>
      <vt:lpstr>Gender Chart</vt:lpstr>
      <vt:lpstr>Store DashBoard</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Kshirsagar</dc:creator>
  <cp:lastModifiedBy>Tushar Kshirsagar</cp:lastModifiedBy>
  <dcterms:created xsi:type="dcterms:W3CDTF">2024-04-23T17:33:02Z</dcterms:created>
  <dcterms:modified xsi:type="dcterms:W3CDTF">2024-06-19T19:54:01Z</dcterms:modified>
</cp:coreProperties>
</file>