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13_ncr:1_{AA62CE26-4D06-471C-9C12-96E431D4758B}" xr6:coauthVersionLast="47" xr6:coauthVersionMax="47" xr10:uidLastSave="{00000000-0000-0000-0000-000000000000}"/>
  <bookViews>
    <workbookView xWindow="-108" yWindow="-108" windowWidth="23256" windowHeight="12456" xr2:uid="{1E499C05-FB00-4DDA-9818-805595352F52}"/>
  </bookViews>
  <sheets>
    <sheet name="Plots" sheetId="1" r:id="rId1"/>
    <sheet name="Cal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2" l="1"/>
  <c r="H19" i="2"/>
  <c r="O5" i="2" s="1"/>
  <c r="J18" i="2"/>
  <c r="J17" i="2"/>
  <c r="J16" i="2"/>
  <c r="S5" i="2"/>
  <c r="O28" i="2" l="1"/>
  <c r="O29" i="2" s="1"/>
  <c r="R28" i="2" s="1"/>
  <c r="O9" i="2"/>
</calcChain>
</file>

<file path=xl/sharedStrings.xml><?xml version="1.0" encoding="utf-8"?>
<sst xmlns="http://schemas.openxmlformats.org/spreadsheetml/2006/main" count="90" uniqueCount="61">
  <si>
    <t xml:space="preserve">Calibration Constant Determination </t>
  </si>
  <si>
    <t xml:space="preserve">Determination of Heat capacity of Insulator </t>
  </si>
  <si>
    <t>specific heat, C</t>
  </si>
  <si>
    <t>J/k</t>
  </si>
  <si>
    <t xml:space="preserve">m(w) </t>
  </si>
  <si>
    <t>g</t>
  </si>
  <si>
    <t xml:space="preserve">Weight </t>
  </si>
  <si>
    <t xml:space="preserve">value </t>
  </si>
  <si>
    <t xml:space="preserve">unit </t>
  </si>
  <si>
    <t xml:space="preserve">C(w) + C(insulator) </t>
  </si>
  <si>
    <t xml:space="preserve">c(w) </t>
  </si>
  <si>
    <t>J/g-k</t>
  </si>
  <si>
    <t xml:space="preserve">Insulator Wt. </t>
  </si>
  <si>
    <t>gm</t>
  </si>
  <si>
    <t>m(w)xc(w) + C(insulator)</t>
  </si>
  <si>
    <t xml:space="preserve">Insulator + Water wt. </t>
  </si>
  <si>
    <t xml:space="preserve">C(insulator) </t>
  </si>
  <si>
    <t xml:space="preserve">C(J/k) -m(w)xc(w) </t>
  </si>
  <si>
    <t xml:space="preserve">Heater Model </t>
  </si>
  <si>
    <t xml:space="preserve">chinese RH </t>
  </si>
  <si>
    <t xml:space="preserve">Power, P </t>
  </si>
  <si>
    <t>watt</t>
  </si>
  <si>
    <t xml:space="preserve">voltage, V </t>
  </si>
  <si>
    <t>volt</t>
  </si>
  <si>
    <t xml:space="preserve">Electric Current, I </t>
  </si>
  <si>
    <t>ampere</t>
  </si>
  <si>
    <t xml:space="preserve">Resisitance, R </t>
  </si>
  <si>
    <t xml:space="preserve">Ohm </t>
  </si>
  <si>
    <t xml:space="preserve">Initial Temp. of  Water, T(0) </t>
  </si>
  <si>
    <t>℃</t>
  </si>
  <si>
    <t>k</t>
  </si>
  <si>
    <t xml:space="preserve">Final Temp. of  Water , T(t) </t>
  </si>
  <si>
    <t xml:space="preserve">Room Temp. , T(amb) </t>
  </si>
  <si>
    <t xml:space="preserve">Time elapsed, t </t>
  </si>
  <si>
    <t>seconds</t>
  </si>
  <si>
    <t xml:space="preserve">Initial Temp. of  Water , T(0) </t>
  </si>
  <si>
    <t>k(l) =</t>
  </si>
  <si>
    <t>(-c/t)*ln((T(t)-T(amb))/(T(0)-T(amb))</t>
  </si>
  <si>
    <t>Final Temp. of  Water, T(t)</t>
  </si>
  <si>
    <t xml:space="preserve"> </t>
  </si>
  <si>
    <t>Heat generation rate &amp; Cumalative Heat: CEM II A-M 42.5 R (Polynomial 06)</t>
  </si>
  <si>
    <t xml:space="preserve">Degree of Hydration of Cement by VCCTL Software: CEM II A-M 42.5  R </t>
  </si>
  <si>
    <t xml:space="preserve">Heat generation rate of Cement by VCCTL software: CEM II A-M 42.5 R </t>
  </si>
  <si>
    <t>Heat generation rate &amp; Cumalative Heat: CEM II A-M 42.5 N (Gaussian Fit 2)</t>
  </si>
  <si>
    <t>Heat generation rate &amp; Cumalative Heat: CEM II A-M 42.5 R (Gaussian Fit 2)</t>
  </si>
  <si>
    <t>Degree of Hydration of Cement by VCCTL Software: CEM II A-M 42.5 N</t>
  </si>
  <si>
    <t>Heat generation rate of Cement by VCCTL software: CEM II A-M 42.5 N</t>
  </si>
  <si>
    <t xml:space="preserve">Used Machinery </t>
  </si>
  <si>
    <t xml:space="preserve">An Insulator </t>
  </si>
  <si>
    <t xml:space="preserve">a 500 w - 220v heater </t>
  </si>
  <si>
    <t xml:space="preserve">1 inch thick foam to wrap the insulator mouth </t>
  </si>
  <si>
    <t>HTC-2 Temperature Humidity Thermo-Hygro meter</t>
  </si>
  <si>
    <t>Heat generation rate &amp; Cumalative Heat: CEM II A-M 42.5 N (Polynomial 6)</t>
  </si>
  <si>
    <t>Heat generation rate &amp; Cumalative Heat: CEM I 52.5 N (Gaussian Fit 2)</t>
  </si>
  <si>
    <t>Heat generation rate &amp; Cumalative Heat: CEM I 52.5 N (Polynomial 6)</t>
  </si>
  <si>
    <t>Degree of Hydration of Cement by VCCTL Software: CEM I 52.5 N</t>
  </si>
  <si>
    <t>Heat generation rate of Cement by VCCTL software: CEM I 52.5 N</t>
  </si>
  <si>
    <t>Heat generation rate &amp; Cumalative Heat: CEM II B-M 42.5 N (Gaussian Fit 2)</t>
  </si>
  <si>
    <t>Heat generation rate &amp; Cumalative Heat: CEM II B-M 42.5 N (Polynomial 06)</t>
  </si>
  <si>
    <t xml:space="preserve">Degree of Hydration of Cement by VCCTL Software: CEM II B-M 42.5  N </t>
  </si>
  <si>
    <t>Heat Generation rate of Cement by VCCTL Software: CEM II B-M 42.5 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</si>
</sst>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DengXian"/>
      <charset val="134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272170</xdr:colOff>
      <xdr:row>6</xdr:row>
      <xdr:rowOff>68969</xdr:rowOff>
    </xdr:from>
    <xdr:to>
      <xdr:col>18</xdr:col>
      <xdr:colOff>58606</xdr:colOff>
      <xdr:row>17</xdr:row>
      <xdr:rowOff>64576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437D34-8BBE-9ADF-7FA6-D30E2BBA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5884" y="1113998"/>
          <a:ext cx="4053636" cy="1955035"/>
        </a:xfrm>
        <a:prstGeom prst="rect">
          <a:avLst/>
        </a:prstGeom>
      </xdr:spPr>
    </xdr:pic>
    <xdr:clientData/>
  </xdr:twoCellAnchor>
  <xdr:twoCellAnchor editAs="oneCell">
    <xdr:from>
      <xdr:col>1</xdr:col>
      <xdr:colOff>428837</xdr:colOff>
      <xdr:row>6</xdr:row>
      <xdr:rowOff>1777</xdr:rowOff>
    </xdr:from>
    <xdr:to>
      <xdr:col>8</xdr:col>
      <xdr:colOff>410211</xdr:colOff>
      <xdr:row>17</xdr:row>
      <xdr:rowOff>49400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F30CEA-2D40-7A6F-8336-505D077D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8437" y="1046806"/>
          <a:ext cx="4161488" cy="2007051"/>
        </a:xfrm>
        <a:prstGeom prst="rect">
          <a:avLst/>
        </a:prstGeom>
      </xdr:spPr>
    </xdr:pic>
    <xdr:clientData/>
  </xdr:twoCellAnchor>
  <xdr:twoCellAnchor editAs="oneCell">
    <xdr:from>
      <xdr:col>0</xdr:col>
      <xdr:colOff>593558</xdr:colOff>
      <xdr:row>19</xdr:row>
      <xdr:rowOff>177554</xdr:rowOff>
    </xdr:from>
    <xdr:to>
      <xdr:col>9</xdr:col>
      <xdr:colOff>46264</xdr:colOff>
      <xdr:row>30</xdr:row>
      <xdr:rowOff>7100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7AB52F-09DA-3F51-A35D-E89CA0CE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558" y="3714838"/>
          <a:ext cx="4850874" cy="1858873"/>
        </a:xfrm>
        <a:prstGeom prst="rect">
          <a:avLst/>
        </a:prstGeom>
      </xdr:spPr>
    </xdr:pic>
    <xdr:clientData/>
  </xdr:twoCellAnchor>
  <xdr:twoCellAnchor editAs="oneCell">
    <xdr:from>
      <xdr:col>9</xdr:col>
      <xdr:colOff>481733</xdr:colOff>
      <xdr:row>19</xdr:row>
      <xdr:rowOff>176435</xdr:rowOff>
    </xdr:from>
    <xdr:to>
      <xdr:col>19</xdr:col>
      <xdr:colOff>227222</xdr:colOff>
      <xdr:row>30</xdr:row>
      <xdr:rowOff>2512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BCFF4B-15C2-2B2C-D91C-92E7B00E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9901" y="3713719"/>
          <a:ext cx="5536689" cy="1855404"/>
        </a:xfrm>
        <a:prstGeom prst="rect">
          <a:avLst/>
        </a:prstGeom>
      </xdr:spPr>
    </xdr:pic>
    <xdr:clientData/>
  </xdr:twoCellAnchor>
  <xdr:twoCellAnchor editAs="oneCell">
    <xdr:from>
      <xdr:col>1</xdr:col>
      <xdr:colOff>333451</xdr:colOff>
      <xdr:row>39</xdr:row>
      <xdr:rowOff>94905</xdr:rowOff>
    </xdr:from>
    <xdr:to>
      <xdr:col>8</xdr:col>
      <xdr:colOff>381583</xdr:colOff>
      <xdr:row>50</xdr:row>
      <xdr:rowOff>145550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6E0755-15F6-1518-88B8-5DDD56A2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38569" y="7165817"/>
          <a:ext cx="4194308" cy="2022880"/>
        </a:xfrm>
        <a:prstGeom prst="rect">
          <a:avLst/>
        </a:prstGeom>
      </xdr:spPr>
    </xdr:pic>
    <xdr:clientData/>
  </xdr:twoCellAnchor>
  <xdr:twoCellAnchor editAs="oneCell">
    <xdr:from>
      <xdr:col>0</xdr:col>
      <xdr:colOff>249296</xdr:colOff>
      <xdr:row>54</xdr:row>
      <xdr:rowOff>155183</xdr:rowOff>
    </xdr:from>
    <xdr:to>
      <xdr:col>9</xdr:col>
      <xdr:colOff>300421</xdr:colOff>
      <xdr:row>66</xdr:row>
      <xdr:rowOff>23882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6E7263-9520-E3F2-8F17-34D223B7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296" y="10197541"/>
          <a:ext cx="5449293" cy="2090530"/>
        </a:xfrm>
        <a:prstGeom prst="rect">
          <a:avLst/>
        </a:prstGeom>
      </xdr:spPr>
    </xdr:pic>
    <xdr:clientData/>
  </xdr:twoCellAnchor>
  <xdr:twoCellAnchor editAs="oneCell">
    <xdr:from>
      <xdr:col>9</xdr:col>
      <xdr:colOff>605113</xdr:colOff>
      <xdr:row>54</xdr:row>
      <xdr:rowOff>155295</xdr:rowOff>
    </xdr:from>
    <xdr:to>
      <xdr:col>19</xdr:col>
      <xdr:colOff>144379</xdr:colOff>
      <xdr:row>66</xdr:row>
      <xdr:rowOff>27597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3FC2041-5572-7C95-10F6-7C5659E2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281" y="10197653"/>
          <a:ext cx="5330466" cy="2094133"/>
        </a:xfrm>
        <a:prstGeom prst="rect">
          <a:avLst/>
        </a:prstGeom>
      </xdr:spPr>
    </xdr:pic>
    <xdr:clientData/>
  </xdr:twoCellAnchor>
  <xdr:twoCellAnchor editAs="oneCell">
    <xdr:from>
      <xdr:col>33</xdr:col>
      <xdr:colOff>52253</xdr:colOff>
      <xdr:row>5</xdr:row>
      <xdr:rowOff>54298</xdr:rowOff>
    </xdr:from>
    <xdr:to>
      <xdr:col>39</xdr:col>
      <xdr:colOff>369242</xdr:colOff>
      <xdr:row>15</xdr:row>
      <xdr:rowOff>87427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2F951A-E93F-B08A-D3CC-A88ED0A4F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709644" y="992994"/>
          <a:ext cx="3961337" cy="1910520"/>
        </a:xfrm>
        <a:prstGeom prst="rect">
          <a:avLst/>
        </a:prstGeom>
      </xdr:spPr>
    </xdr:pic>
    <xdr:clientData/>
  </xdr:twoCellAnchor>
  <xdr:twoCellAnchor editAs="oneCell">
    <xdr:from>
      <xdr:col>42</xdr:col>
      <xdr:colOff>380973</xdr:colOff>
      <xdr:row>5</xdr:row>
      <xdr:rowOff>70069</xdr:rowOff>
    </xdr:from>
    <xdr:to>
      <xdr:col>49</xdr:col>
      <xdr:colOff>41985</xdr:colOff>
      <xdr:row>15</xdr:row>
      <xdr:rowOff>70068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38DC01-213C-E3D3-9FEA-1A2EE3D6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14914" y="966540"/>
          <a:ext cx="3717542" cy="1792940"/>
        </a:xfrm>
        <a:prstGeom prst="rect">
          <a:avLst/>
        </a:prstGeom>
      </xdr:spPr>
    </xdr:pic>
    <xdr:clientData/>
  </xdr:twoCellAnchor>
  <xdr:twoCellAnchor editAs="oneCell">
    <xdr:from>
      <xdr:col>32</xdr:col>
      <xdr:colOff>508235</xdr:colOff>
      <xdr:row>41</xdr:row>
      <xdr:rowOff>21166</xdr:rowOff>
    </xdr:from>
    <xdr:to>
      <xdr:col>40</xdr:col>
      <xdr:colOff>360518</xdr:colOff>
      <xdr:row>53</xdr:row>
      <xdr:rowOff>88316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1CF1DD-8B7F-E880-CF6E-C1DE34FB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91000" y="7529107"/>
          <a:ext cx="4693224" cy="2263503"/>
        </a:xfrm>
        <a:prstGeom prst="rect">
          <a:avLst/>
        </a:prstGeom>
      </xdr:spPr>
    </xdr:pic>
    <xdr:clientData/>
  </xdr:twoCellAnchor>
  <xdr:twoCellAnchor editAs="oneCell">
    <xdr:from>
      <xdr:col>42</xdr:col>
      <xdr:colOff>38056</xdr:colOff>
      <xdr:row>40</xdr:row>
      <xdr:rowOff>0</xdr:rowOff>
    </xdr:from>
    <xdr:to>
      <xdr:col>50</xdr:col>
      <xdr:colOff>485273</xdr:colOff>
      <xdr:row>53</xdr:row>
      <xdr:rowOff>88316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0C901AE-8BDE-DB6A-0A40-FC5600B4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071997" y="7328647"/>
          <a:ext cx="5108864" cy="2463963"/>
        </a:xfrm>
        <a:prstGeom prst="rect">
          <a:avLst/>
        </a:prstGeom>
      </xdr:spPr>
    </xdr:pic>
    <xdr:clientData/>
  </xdr:twoCellAnchor>
  <xdr:twoCellAnchor editAs="oneCell">
    <xdr:from>
      <xdr:col>11</xdr:col>
      <xdr:colOff>248283</xdr:colOff>
      <xdr:row>39</xdr:row>
      <xdr:rowOff>77340</xdr:rowOff>
    </xdr:from>
    <xdr:to>
      <xdr:col>17</xdr:col>
      <xdr:colOff>587201</xdr:colOff>
      <xdr:row>50</xdr:row>
      <xdr:rowOff>19622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34F7F62-3E6E-B27D-7991-2310A166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12371" y="7148252"/>
          <a:ext cx="3969624" cy="1914517"/>
        </a:xfrm>
        <a:prstGeom prst="rect">
          <a:avLst/>
        </a:prstGeom>
      </xdr:spPr>
    </xdr:pic>
    <xdr:clientData/>
  </xdr:twoCellAnchor>
  <xdr:twoCellAnchor editAs="oneCell">
    <xdr:from>
      <xdr:col>32</xdr:col>
      <xdr:colOff>103689</xdr:colOff>
      <xdr:row>20</xdr:row>
      <xdr:rowOff>69353</xdr:rowOff>
    </xdr:from>
    <xdr:to>
      <xdr:col>40</xdr:col>
      <xdr:colOff>318342</xdr:colOff>
      <xdr:row>31</xdr:row>
      <xdr:rowOff>115350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8B57DAC-EBFC-4575-A368-B549C7D4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48586" y="3800525"/>
          <a:ext cx="5049411" cy="2082377"/>
        </a:xfrm>
        <a:prstGeom prst="rect">
          <a:avLst/>
        </a:prstGeom>
      </xdr:spPr>
    </xdr:pic>
    <xdr:clientData/>
  </xdr:twoCellAnchor>
  <xdr:twoCellAnchor editAs="oneCell">
    <xdr:from>
      <xdr:col>41</xdr:col>
      <xdr:colOff>332238</xdr:colOff>
      <xdr:row>20</xdr:row>
      <xdr:rowOff>58615</xdr:rowOff>
    </xdr:from>
    <xdr:to>
      <xdr:col>50</xdr:col>
      <xdr:colOff>43708</xdr:colOff>
      <xdr:row>31</xdr:row>
      <xdr:rowOff>49600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8DBAF31-75AA-4709-B8E5-4633163D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716238" y="3789787"/>
          <a:ext cx="4966642" cy="2027365"/>
        </a:xfrm>
        <a:prstGeom prst="rect">
          <a:avLst/>
        </a:prstGeom>
      </xdr:spPr>
    </xdr:pic>
    <xdr:clientData/>
  </xdr:twoCellAnchor>
  <xdr:twoCellAnchor editAs="oneCell">
    <xdr:from>
      <xdr:col>42</xdr:col>
      <xdr:colOff>44824</xdr:colOff>
      <xdr:row>60</xdr:row>
      <xdr:rowOff>149412</xdr:rowOff>
    </xdr:from>
    <xdr:to>
      <xdr:col>51</xdr:col>
      <xdr:colOff>104588</xdr:colOff>
      <xdr:row>72</xdr:row>
      <xdr:rowOff>119531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CA4DDD-BE51-4815-D036-63B604425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370118" y="11071412"/>
          <a:ext cx="5393764" cy="2151531"/>
        </a:xfrm>
        <a:prstGeom prst="rect">
          <a:avLst/>
        </a:prstGeom>
      </xdr:spPr>
    </xdr:pic>
    <xdr:clientData/>
  </xdr:twoCellAnchor>
  <xdr:twoCellAnchor editAs="oneCell">
    <xdr:from>
      <xdr:col>32</xdr:col>
      <xdr:colOff>211468</xdr:colOff>
      <xdr:row>60</xdr:row>
      <xdr:rowOff>174710</xdr:rowOff>
    </xdr:from>
    <xdr:to>
      <xdr:col>40</xdr:col>
      <xdr:colOff>506058</xdr:colOff>
      <xdr:row>72</xdr:row>
      <xdr:rowOff>144830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E3FDB8-61C6-4708-91A9-7DA16B9D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51754" y="11259996"/>
          <a:ext cx="5229447" cy="21835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190499</xdr:colOff>
      <xdr:row>12</xdr:row>
      <xdr:rowOff>137160</xdr:rowOff>
    </xdr:from>
    <xdr:to>
      <xdr:col>19</xdr:col>
      <xdr:colOff>182880</xdr:colOff>
      <xdr:row>24</xdr:row>
      <xdr:rowOff>76498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C1051-9FB4-452E-9236-A9F3F7DB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499" y="2346960"/>
          <a:ext cx="5036821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69F-4ED6-4195-9C70-C326DBADBF21}">
  <dimension ref="B16:BI75"/>
  <sheetViews>
    <sheetView tabSelected="1" topLeftCell="S25" zoomScale="54" zoomScaleNormal="130" workbookViewId="0">
      <selection activeCell="AA38" sqref="AA38"/>
    </sheetView>
  </sheetViews>
  <sheetFormatPr defaultRowHeight="14.4" x14ac:dyDescent="0.3"/>
  <cols>
    <col min="2" max="2" width="7.5546875" customWidth="1"/>
    <col min="11" max="11" width="4.44140625" customWidth="1"/>
    <col min="43" max="43" width="6.21875" customWidth="1"/>
  </cols>
  <sheetData>
    <row r="16" ht="15" thickBot="1" x14ac:dyDescent="0.35"/>
    <row r="17" spans="2:61" ht="15" thickBot="1" x14ac:dyDescent="0.35">
      <c r="AG17" s="7" t="s">
        <v>43</v>
      </c>
      <c r="AH17" s="8"/>
      <c r="AI17" s="8"/>
      <c r="AJ17" s="8"/>
      <c r="AK17" s="8"/>
      <c r="AL17" s="8"/>
      <c r="AM17" s="8"/>
      <c r="AN17" s="9"/>
      <c r="AQ17" s="7" t="s">
        <v>52</v>
      </c>
      <c r="AR17" s="8"/>
      <c r="AS17" s="8"/>
      <c r="AT17" s="8"/>
      <c r="AU17" s="8"/>
      <c r="AV17" s="8"/>
      <c r="AW17" s="8"/>
      <c r="AX17" s="9"/>
    </row>
    <row r="18" spans="2:61" ht="15" thickBot="1" x14ac:dyDescent="0.35"/>
    <row r="19" spans="2:61" ht="15" thickBot="1" x14ac:dyDescent="0.35">
      <c r="B19" s="7" t="s">
        <v>44</v>
      </c>
      <c r="C19" s="8"/>
      <c r="D19" s="8"/>
      <c r="E19" s="8"/>
      <c r="F19" s="8"/>
      <c r="G19" s="8"/>
      <c r="H19" s="8"/>
      <c r="I19" s="9"/>
      <c r="L19" s="7" t="s">
        <v>40</v>
      </c>
      <c r="M19" s="8"/>
      <c r="N19" s="8"/>
      <c r="O19" s="8"/>
      <c r="P19" s="8"/>
      <c r="Q19" s="8"/>
      <c r="R19" s="8"/>
      <c r="S19" s="9"/>
    </row>
    <row r="29" spans="2:61" x14ac:dyDescent="0.3">
      <c r="BI29" t="s">
        <v>39</v>
      </c>
    </row>
    <row r="31" spans="2:61" ht="15" thickBot="1" x14ac:dyDescent="0.35"/>
    <row r="32" spans="2:61" ht="15" thickBot="1" x14ac:dyDescent="0.35">
      <c r="B32" s="7" t="s">
        <v>41</v>
      </c>
      <c r="C32" s="8"/>
      <c r="D32" s="8"/>
      <c r="E32" s="8"/>
      <c r="F32" s="8"/>
      <c r="G32" s="8"/>
      <c r="H32" s="8"/>
      <c r="I32" s="9"/>
      <c r="L32" s="7" t="s">
        <v>42</v>
      </c>
      <c r="M32" s="8"/>
      <c r="N32" s="8"/>
      <c r="O32" s="8"/>
      <c r="P32" s="8"/>
      <c r="Q32" s="8"/>
      <c r="R32" s="8"/>
      <c r="S32" s="9"/>
    </row>
    <row r="33" spans="34:50" ht="15" thickBot="1" x14ac:dyDescent="0.35">
      <c r="AH33" s="7" t="s">
        <v>45</v>
      </c>
      <c r="AI33" s="8"/>
      <c r="AJ33" s="8"/>
      <c r="AK33" s="8"/>
      <c r="AL33" s="8"/>
      <c r="AM33" s="8"/>
      <c r="AN33" s="9"/>
      <c r="AR33" s="7" t="s">
        <v>46</v>
      </c>
      <c r="AS33" s="8"/>
      <c r="AT33" s="8"/>
      <c r="AU33" s="8"/>
      <c r="AV33" s="8"/>
      <c r="AW33" s="8"/>
      <c r="AX33" s="9"/>
    </row>
    <row r="51" spans="2:51" ht="15" thickBot="1" x14ac:dyDescent="0.35"/>
    <row r="52" spans="2:51" ht="15" thickBot="1" x14ac:dyDescent="0.35">
      <c r="B52" s="7" t="s">
        <v>57</v>
      </c>
      <c r="C52" s="8"/>
      <c r="D52" s="8"/>
      <c r="E52" s="8"/>
      <c r="F52" s="8"/>
      <c r="G52" s="8"/>
      <c r="H52" s="8"/>
      <c r="I52" s="9"/>
      <c r="L52" s="7" t="s">
        <v>58</v>
      </c>
      <c r="M52" s="8"/>
      <c r="N52" s="8"/>
      <c r="O52" s="8"/>
      <c r="P52" s="8"/>
      <c r="Q52" s="8"/>
      <c r="R52" s="8"/>
      <c r="S52" s="9"/>
    </row>
    <row r="54" spans="2:51" ht="15" thickBot="1" x14ac:dyDescent="0.35"/>
    <row r="55" spans="2:51" ht="15" thickBot="1" x14ac:dyDescent="0.35">
      <c r="AH55" s="7" t="s">
        <v>53</v>
      </c>
      <c r="AI55" s="8"/>
      <c r="AJ55" s="8"/>
      <c r="AK55" s="8"/>
      <c r="AL55" s="8"/>
      <c r="AM55" s="8"/>
      <c r="AN55" s="8"/>
      <c r="AO55" s="9"/>
      <c r="AR55" s="7" t="s">
        <v>54</v>
      </c>
      <c r="AS55" s="8"/>
      <c r="AT55" s="8"/>
      <c r="AU55" s="8"/>
      <c r="AV55" s="8"/>
      <c r="AW55" s="8"/>
      <c r="AX55" s="8"/>
      <c r="AY55" s="9"/>
    </row>
    <row r="67" spans="2:50" ht="15" thickBot="1" x14ac:dyDescent="0.35"/>
    <row r="68" spans="2:50" ht="15" thickBot="1" x14ac:dyDescent="0.35">
      <c r="B68" s="7" t="s">
        <v>59</v>
      </c>
      <c r="C68" s="8"/>
      <c r="D68" s="8"/>
      <c r="E68" s="8"/>
      <c r="F68" s="8"/>
      <c r="G68" s="8"/>
      <c r="H68" s="8"/>
      <c r="I68" s="9"/>
      <c r="L68" s="7" t="s">
        <v>60</v>
      </c>
      <c r="M68" s="8"/>
      <c r="N68" s="8"/>
      <c r="O68" s="8"/>
      <c r="P68" s="8"/>
      <c r="Q68" s="8"/>
      <c r="R68" s="8"/>
      <c r="S68" s="9"/>
    </row>
    <row r="72" spans="2:50" x14ac:dyDescent="0.3">
      <c r="E72" s="10"/>
      <c r="F72" s="10"/>
      <c r="G72" s="10"/>
      <c r="H72" s="10"/>
      <c r="I72" s="10"/>
      <c r="J72" s="10"/>
      <c r="K72" s="10"/>
      <c r="L72" s="10"/>
    </row>
    <row r="74" spans="2:50" ht="15" thickBot="1" x14ac:dyDescent="0.35"/>
    <row r="75" spans="2:50" ht="15" thickBot="1" x14ac:dyDescent="0.35">
      <c r="AH75" s="7" t="s">
        <v>55</v>
      </c>
      <c r="AI75" s="8"/>
      <c r="AJ75" s="8"/>
      <c r="AK75" s="8"/>
      <c r="AL75" s="8"/>
      <c r="AM75" s="8"/>
      <c r="AN75" s="9"/>
      <c r="AR75" s="7" t="s">
        <v>56</v>
      </c>
      <c r="AS75" s="8"/>
      <c r="AT75" s="8"/>
      <c r="AU75" s="8"/>
      <c r="AV75" s="8"/>
      <c r="AW75" s="8"/>
      <c r="AX75" s="9"/>
    </row>
  </sheetData>
  <mergeCells count="17">
    <mergeCell ref="E72:L72"/>
    <mergeCell ref="B68:I68"/>
    <mergeCell ref="L68:S68"/>
    <mergeCell ref="AR55:AY55"/>
    <mergeCell ref="AH75:AN75"/>
    <mergeCell ref="AR75:AX75"/>
    <mergeCell ref="AH55:AO55"/>
    <mergeCell ref="B52:I52"/>
    <mergeCell ref="L52:S52"/>
    <mergeCell ref="AG17:AN17"/>
    <mergeCell ref="AQ17:AX17"/>
    <mergeCell ref="AH33:AN33"/>
    <mergeCell ref="AR33:AX33"/>
    <mergeCell ref="B32:I32"/>
    <mergeCell ref="L32:S32"/>
    <mergeCell ref="L19:S19"/>
    <mergeCell ref="B19:I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A15B-B40A-4645-A26D-3BB4F915CDEA}">
  <dimension ref="A1:T55"/>
  <sheetViews>
    <sheetView topLeftCell="A29" workbookViewId="0">
      <selection activeCell="M44" sqref="M44:O44"/>
    </sheetView>
  </sheetViews>
  <sheetFormatPr defaultRowHeight="14.4" x14ac:dyDescent="0.3"/>
  <cols>
    <col min="5" max="5" width="2.88671875" customWidth="1"/>
    <col min="6" max="6" width="3" customWidth="1"/>
    <col min="7" max="7" width="23.44140625" customWidth="1"/>
    <col min="8" max="8" width="10.6640625" style="2" customWidth="1"/>
    <col min="9" max="9" width="8.88671875" style="3"/>
    <col min="15" max="15" width="20.21875" style="3" customWidth="1"/>
  </cols>
  <sheetData>
    <row r="1" spans="1:20" ht="21.6" thickBot="1" x14ac:dyDescent="0.45">
      <c r="A1" s="1"/>
      <c r="B1" s="1"/>
      <c r="C1" s="1"/>
      <c r="D1" s="1"/>
      <c r="E1" s="1"/>
      <c r="F1" s="1"/>
    </row>
    <row r="2" spans="1:20" ht="21" x14ac:dyDescent="0.4">
      <c r="A2" s="1"/>
      <c r="B2" s="1"/>
      <c r="C2" s="1"/>
      <c r="D2" s="1"/>
      <c r="E2" s="1"/>
      <c r="F2" s="1"/>
      <c r="H2" s="12" t="s">
        <v>0</v>
      </c>
      <c r="I2" s="13"/>
      <c r="J2" s="13"/>
      <c r="K2" s="13"/>
      <c r="L2" s="13"/>
      <c r="M2" s="14"/>
    </row>
    <row r="3" spans="1:20" ht="15" thickBot="1" x14ac:dyDescent="0.35">
      <c r="H3" s="15"/>
      <c r="I3" s="16"/>
      <c r="J3" s="16"/>
      <c r="K3" s="16"/>
      <c r="L3" s="16"/>
      <c r="M3" s="17"/>
    </row>
    <row r="4" spans="1:20" ht="15" thickBot="1" x14ac:dyDescent="0.35"/>
    <row r="5" spans="1:20" ht="15" thickBot="1" x14ac:dyDescent="0.35">
      <c r="G5" s="7" t="s">
        <v>1</v>
      </c>
      <c r="H5" s="8"/>
      <c r="I5" s="9"/>
      <c r="L5" s="11" t="s">
        <v>2</v>
      </c>
      <c r="M5" s="11"/>
      <c r="N5" s="11"/>
      <c r="O5" s="4">
        <f>(H11*H19)/(H17-H16)</f>
        <v>3076.9230769230771</v>
      </c>
      <c r="P5" s="5" t="s">
        <v>3</v>
      </c>
      <c r="R5" t="s">
        <v>4</v>
      </c>
      <c r="S5">
        <f>H8-H7</f>
        <v>404</v>
      </c>
      <c r="T5" t="s">
        <v>5</v>
      </c>
    </row>
    <row r="6" spans="1:20" x14ac:dyDescent="0.3">
      <c r="G6" t="s">
        <v>6</v>
      </c>
      <c r="H6" s="2" t="s">
        <v>7</v>
      </c>
      <c r="I6" s="3" t="s">
        <v>8</v>
      </c>
      <c r="L6" s="10" t="s">
        <v>2</v>
      </c>
      <c r="M6" s="10"/>
      <c r="N6" s="10"/>
      <c r="O6" s="3" t="s">
        <v>9</v>
      </c>
      <c r="P6" t="s">
        <v>3</v>
      </c>
      <c r="R6" t="s">
        <v>10</v>
      </c>
      <c r="S6">
        <v>4.1840000000000002</v>
      </c>
      <c r="T6" t="s">
        <v>11</v>
      </c>
    </row>
    <row r="7" spans="1:20" x14ac:dyDescent="0.3">
      <c r="G7" t="s">
        <v>12</v>
      </c>
      <c r="H7" s="2">
        <v>196.1</v>
      </c>
      <c r="I7" s="3" t="s">
        <v>13</v>
      </c>
      <c r="L7" s="10" t="s">
        <v>2</v>
      </c>
      <c r="M7" s="10"/>
      <c r="N7" s="10"/>
      <c r="O7" s="3" t="s">
        <v>14</v>
      </c>
      <c r="P7" t="s">
        <v>3</v>
      </c>
    </row>
    <row r="8" spans="1:20" x14ac:dyDescent="0.3">
      <c r="G8" t="s">
        <v>15</v>
      </c>
      <c r="H8" s="2">
        <v>600.1</v>
      </c>
      <c r="I8" s="3" t="s">
        <v>13</v>
      </c>
      <c r="L8" s="11" t="s">
        <v>16</v>
      </c>
      <c r="M8" s="11"/>
      <c r="N8" s="11"/>
      <c r="O8" s="3" t="s">
        <v>17</v>
      </c>
      <c r="P8" t="s">
        <v>3</v>
      </c>
    </row>
    <row r="9" spans="1:20" x14ac:dyDescent="0.3">
      <c r="O9" s="4">
        <f>O5-S5*S6</f>
        <v>1386.5870769230771</v>
      </c>
      <c r="P9" s="5" t="s">
        <v>3</v>
      </c>
    </row>
    <row r="10" spans="1:20" x14ac:dyDescent="0.3">
      <c r="G10" t="s">
        <v>18</v>
      </c>
      <c r="H10" s="2" t="s">
        <v>19</v>
      </c>
    </row>
    <row r="11" spans="1:20" x14ac:dyDescent="0.3">
      <c r="G11" t="s">
        <v>20</v>
      </c>
      <c r="H11" s="2">
        <v>500</v>
      </c>
      <c r="I11" s="3" t="s">
        <v>21</v>
      </c>
    </row>
    <row r="12" spans="1:20" x14ac:dyDescent="0.3">
      <c r="G12" t="s">
        <v>22</v>
      </c>
      <c r="H12" s="2">
        <v>220</v>
      </c>
      <c r="I12" s="3" t="s">
        <v>23</v>
      </c>
    </row>
    <row r="13" spans="1:20" x14ac:dyDescent="0.3">
      <c r="G13" t="s">
        <v>24</v>
      </c>
      <c r="H13" s="2">
        <v>2.2730000000000001</v>
      </c>
      <c r="I13" s="3" t="s">
        <v>25</v>
      </c>
    </row>
    <row r="14" spans="1:20" x14ac:dyDescent="0.3">
      <c r="G14" t="s">
        <v>26</v>
      </c>
      <c r="H14" s="2">
        <v>96.8</v>
      </c>
      <c r="I14" s="3" t="s">
        <v>27</v>
      </c>
    </row>
    <row r="16" spans="1:20" x14ac:dyDescent="0.3">
      <c r="G16" t="s">
        <v>28</v>
      </c>
      <c r="H16" s="2">
        <v>19.7</v>
      </c>
      <c r="I16" s="6" t="s">
        <v>29</v>
      </c>
      <c r="J16">
        <f>H16+273.15</f>
        <v>292.84999999999997</v>
      </c>
      <c r="K16" t="s">
        <v>30</v>
      </c>
    </row>
    <row r="17" spans="7:18" x14ac:dyDescent="0.3">
      <c r="G17" t="s">
        <v>31</v>
      </c>
      <c r="H17" s="2">
        <v>60</v>
      </c>
      <c r="I17" s="6" t="s">
        <v>29</v>
      </c>
      <c r="J17">
        <f t="shared" ref="J17:J18" si="0">H17+273.15</f>
        <v>333.15</v>
      </c>
      <c r="K17" t="s">
        <v>30</v>
      </c>
    </row>
    <row r="18" spans="7:18" x14ac:dyDescent="0.3">
      <c r="G18" t="s">
        <v>32</v>
      </c>
      <c r="H18" s="2">
        <v>23.1</v>
      </c>
      <c r="I18" s="6" t="s">
        <v>29</v>
      </c>
      <c r="J18">
        <f t="shared" si="0"/>
        <v>296.25</v>
      </c>
      <c r="K18" t="s">
        <v>30</v>
      </c>
    </row>
    <row r="19" spans="7:18" x14ac:dyDescent="0.3">
      <c r="G19" t="s">
        <v>33</v>
      </c>
      <c r="H19" s="2">
        <f>4*60+8</f>
        <v>248</v>
      </c>
      <c r="I19" s="3" t="s">
        <v>34</v>
      </c>
    </row>
    <row r="20" spans="7:18" ht="15" thickBot="1" x14ac:dyDescent="0.35"/>
    <row r="21" spans="7:18" ht="15" thickBot="1" x14ac:dyDescent="0.35">
      <c r="G21" s="7" t="s">
        <v>1</v>
      </c>
      <c r="H21" s="8"/>
      <c r="I21" s="9"/>
    </row>
    <row r="22" spans="7:18" x14ac:dyDescent="0.3">
      <c r="G22" t="s">
        <v>6</v>
      </c>
      <c r="H22" s="2" t="s">
        <v>7</v>
      </c>
      <c r="I22" s="3" t="s">
        <v>8</v>
      </c>
    </row>
    <row r="23" spans="7:18" x14ac:dyDescent="0.3">
      <c r="G23" t="s">
        <v>6</v>
      </c>
      <c r="H23" s="2" t="s">
        <v>7</v>
      </c>
      <c r="I23" s="3" t="s">
        <v>8</v>
      </c>
    </row>
    <row r="24" spans="7:18" x14ac:dyDescent="0.3">
      <c r="G24" t="s">
        <v>12</v>
      </c>
      <c r="H24" s="2">
        <v>196.1</v>
      </c>
      <c r="I24" s="3" t="s">
        <v>13</v>
      </c>
    </row>
    <row r="25" spans="7:18" x14ac:dyDescent="0.3">
      <c r="G25" t="s">
        <v>15</v>
      </c>
      <c r="H25" s="2">
        <v>596</v>
      </c>
      <c r="I25" s="3" t="s">
        <v>13</v>
      </c>
    </row>
    <row r="27" spans="7:18" ht="16.2" customHeight="1" x14ac:dyDescent="0.3">
      <c r="G27" t="s">
        <v>35</v>
      </c>
      <c r="H27" s="2">
        <v>59.9</v>
      </c>
      <c r="I27" s="6" t="s">
        <v>29</v>
      </c>
      <c r="N27" s="5" t="s">
        <v>36</v>
      </c>
      <c r="O27" s="11" t="s">
        <v>37</v>
      </c>
      <c r="P27" s="11"/>
    </row>
    <row r="28" spans="7:18" x14ac:dyDescent="0.3">
      <c r="G28" t="s">
        <v>38</v>
      </c>
      <c r="H28" s="2">
        <v>58.4</v>
      </c>
      <c r="I28" s="6" t="s">
        <v>29</v>
      </c>
      <c r="N28" s="5" t="s">
        <v>36</v>
      </c>
      <c r="O28" s="4">
        <f>(-O5/H30)*LN((H28-H29)/(H27-H29))</f>
        <v>3.5568274560371094E-2</v>
      </c>
      <c r="P28" s="5"/>
      <c r="R28">
        <f>R29/O29*O28</f>
        <v>3.5500000000000004E-2</v>
      </c>
    </row>
    <row r="29" spans="7:18" x14ac:dyDescent="0.3">
      <c r="G29" t="s">
        <v>32</v>
      </c>
      <c r="H29" s="2">
        <v>23.1</v>
      </c>
      <c r="I29" s="6" t="s">
        <v>29</v>
      </c>
      <c r="O29" s="3">
        <f>O28*60</f>
        <v>2.1340964736222654</v>
      </c>
      <c r="R29">
        <v>2.13</v>
      </c>
    </row>
    <row r="30" spans="7:18" x14ac:dyDescent="0.3">
      <c r="G30" t="s">
        <v>33</v>
      </c>
      <c r="H30" s="2">
        <f>60*60</f>
        <v>3600</v>
      </c>
      <c r="I30" s="3" t="s">
        <v>34</v>
      </c>
    </row>
    <row r="37" spans="8:17" ht="15" thickBot="1" x14ac:dyDescent="0.35"/>
    <row r="38" spans="8:17" x14ac:dyDescent="0.3">
      <c r="H38" s="18" t="s">
        <v>47</v>
      </c>
      <c r="I38" s="19"/>
      <c r="J38" s="19"/>
      <c r="K38" s="19"/>
      <c r="L38" s="19"/>
      <c r="M38" s="19"/>
      <c r="N38" s="19"/>
      <c r="O38" s="19"/>
      <c r="P38" s="19"/>
      <c r="Q38" s="20"/>
    </row>
    <row r="39" spans="8:17" ht="15" thickBot="1" x14ac:dyDescent="0.35">
      <c r="H39" s="21"/>
      <c r="I39" s="22"/>
      <c r="J39" s="22"/>
      <c r="K39" s="22"/>
      <c r="L39" s="22"/>
      <c r="M39" s="22"/>
      <c r="N39" s="22"/>
      <c r="O39" s="22"/>
      <c r="P39" s="22"/>
      <c r="Q39" s="23"/>
    </row>
    <row r="42" spans="8:17" x14ac:dyDescent="0.3">
      <c r="H42" s="24" t="s">
        <v>48</v>
      </c>
      <c r="I42" s="24"/>
      <c r="J42" s="24"/>
      <c r="K42" s="24"/>
      <c r="M42" s="10"/>
      <c r="N42" s="10"/>
      <c r="O42" s="10"/>
    </row>
    <row r="43" spans="8:17" x14ac:dyDescent="0.3">
      <c r="H43" s="24" t="s">
        <v>49</v>
      </c>
      <c r="I43" s="24"/>
      <c r="J43" s="24"/>
      <c r="K43" s="24"/>
      <c r="M43" s="10"/>
      <c r="N43" s="10"/>
      <c r="O43" s="10"/>
    </row>
    <row r="44" spans="8:17" x14ac:dyDescent="0.3">
      <c r="H44" s="24" t="s">
        <v>50</v>
      </c>
      <c r="I44" s="24"/>
      <c r="J44" s="24"/>
      <c r="K44" s="24"/>
      <c r="M44" s="10"/>
      <c r="N44" s="10"/>
      <c r="O44" s="10"/>
    </row>
    <row r="45" spans="8:17" ht="27" customHeight="1" x14ac:dyDescent="0.3">
      <c r="H45" s="25" t="s">
        <v>51</v>
      </c>
      <c r="I45" s="25"/>
      <c r="J45" s="25"/>
      <c r="K45" s="25"/>
      <c r="M45" s="10"/>
      <c r="N45" s="10"/>
      <c r="O45" s="10"/>
    </row>
    <row r="46" spans="8:17" x14ac:dyDescent="0.3">
      <c r="H46" s="10"/>
      <c r="I46" s="10"/>
      <c r="J46" s="10"/>
      <c r="K46" s="10"/>
      <c r="M46" s="10"/>
      <c r="N46" s="10"/>
      <c r="O46" s="10"/>
    </row>
    <row r="47" spans="8:17" x14ac:dyDescent="0.3">
      <c r="H47" s="10"/>
      <c r="I47" s="10"/>
      <c r="J47" s="10"/>
      <c r="K47" s="10"/>
      <c r="M47" s="10"/>
      <c r="N47" s="10"/>
      <c r="O47" s="10"/>
    </row>
    <row r="48" spans="8:17" x14ac:dyDescent="0.3">
      <c r="H48" s="10"/>
      <c r="I48" s="10"/>
      <c r="J48" s="10"/>
      <c r="K48" s="10"/>
      <c r="M48" s="10"/>
      <c r="N48" s="10"/>
      <c r="O48" s="10"/>
    </row>
    <row r="49" spans="8:15" x14ac:dyDescent="0.3">
      <c r="H49" s="10"/>
      <c r="I49" s="10"/>
      <c r="J49" s="10"/>
      <c r="K49" s="10"/>
      <c r="M49" s="10"/>
      <c r="N49" s="10"/>
      <c r="O49" s="10"/>
    </row>
    <row r="50" spans="8:15" x14ac:dyDescent="0.3">
      <c r="H50" s="10"/>
      <c r="I50" s="10"/>
      <c r="J50" s="10"/>
      <c r="K50" s="10"/>
      <c r="M50" s="10"/>
      <c r="N50" s="10"/>
      <c r="O50" s="10"/>
    </row>
    <row r="51" spans="8:15" x14ac:dyDescent="0.3">
      <c r="H51" s="10"/>
      <c r="I51" s="10"/>
      <c r="J51" s="10"/>
      <c r="K51" s="10"/>
      <c r="M51" s="10"/>
      <c r="N51" s="10"/>
      <c r="O51" s="10"/>
    </row>
    <row r="52" spans="8:15" x14ac:dyDescent="0.3">
      <c r="H52" s="10"/>
      <c r="I52" s="10"/>
      <c r="J52" s="10"/>
      <c r="K52" s="10"/>
      <c r="M52" s="10"/>
      <c r="N52" s="10"/>
      <c r="O52" s="10"/>
    </row>
    <row r="53" spans="8:15" x14ac:dyDescent="0.3">
      <c r="H53" s="10"/>
      <c r="I53" s="10"/>
      <c r="J53" s="10"/>
      <c r="K53" s="10"/>
    </row>
    <row r="54" spans="8:15" x14ac:dyDescent="0.3">
      <c r="H54" s="10"/>
      <c r="I54" s="10"/>
      <c r="J54" s="10"/>
      <c r="K54" s="10"/>
    </row>
    <row r="55" spans="8:15" x14ac:dyDescent="0.3">
      <c r="H55" s="10"/>
      <c r="I55" s="10"/>
      <c r="J55" s="10"/>
      <c r="K55" s="10"/>
    </row>
  </sheetData>
  <mergeCells count="34">
    <mergeCell ref="H53:K53"/>
    <mergeCell ref="H54:K54"/>
    <mergeCell ref="M47:O47"/>
    <mergeCell ref="M48:O48"/>
    <mergeCell ref="M49:O49"/>
    <mergeCell ref="M50:O50"/>
    <mergeCell ref="M51:O51"/>
    <mergeCell ref="H55:K55"/>
    <mergeCell ref="M42:O42"/>
    <mergeCell ref="M43:O43"/>
    <mergeCell ref="M44:O44"/>
    <mergeCell ref="M45:O45"/>
    <mergeCell ref="M46:O46"/>
    <mergeCell ref="H45:K45"/>
    <mergeCell ref="H46:K46"/>
    <mergeCell ref="H47:K47"/>
    <mergeCell ref="H48:K48"/>
    <mergeCell ref="H49:K49"/>
    <mergeCell ref="H50:K50"/>
    <mergeCell ref="H44:K44"/>
    <mergeCell ref="M52:O52"/>
    <mergeCell ref="H51:K51"/>
    <mergeCell ref="H52:K52"/>
    <mergeCell ref="G21:I21"/>
    <mergeCell ref="O27:P27"/>
    <mergeCell ref="H38:Q39"/>
    <mergeCell ref="H42:K42"/>
    <mergeCell ref="H43:K43"/>
    <mergeCell ref="L8:N8"/>
    <mergeCell ref="H2:M3"/>
    <mergeCell ref="G5:I5"/>
    <mergeCell ref="L5:N5"/>
    <mergeCell ref="L6:N6"/>
    <mergeCell ref="L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Plots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2026-05-09T09:32:30Z</dcterms:created>
  <dcterms:modified xsi:type="dcterms:W3CDTF">2026-06-05T18:39:39Z</dcterms:modified>
</cp:coreProperties>
</file>