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hibit Applications" sheetId="1" r:id="rId4"/>
    <sheet state="visible" name="Special Events" sheetId="2" r:id="rId5"/>
    <sheet state="hidden" name="autoCrat_MergeData_DO_NOT_DELET" sheetId="3" r:id="rId6"/>
    <sheet state="hidden" name="NVScriptsProperties" sheetId="4" r:id="rId7"/>
    <sheet state="hidden" name="DO NOT DELETE - AutoCrat Job Se" sheetId="5" r:id="rId8"/>
  </sheets>
  <definedNames>
    <definedName hidden="1" localSheetId="0" name="_xlnm._FilterDatabase">'Exhibit Applications'!$C$1:$C$1193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8">
      <text>
        <t xml:space="preserve">Responder updated this value.</t>
      </text>
    </comment>
    <comment authorId="0" ref="AV38">
      <text>
        <t xml:space="preserve">Responder updated this value.</t>
      </text>
    </comment>
    <comment authorId="0" ref="BI38">
      <text>
        <t xml:space="preserve">Responder updated this value.</t>
      </text>
    </comment>
    <comment authorId="0" ref="BR38">
      <text>
        <t xml:space="preserve">Responder updated this value.</t>
      </text>
    </comment>
    <comment authorId="0" ref="BV38">
      <text>
        <t xml:space="preserve">Responder updated this value.</t>
      </text>
    </comment>
    <comment authorId="0" ref="CF38">
      <text>
        <t xml:space="preserve">Responder updated this value.</t>
      </text>
    </comment>
    <comment authorId="0" ref="CT61">
      <text>
        <t xml:space="preserve">Responder updated this value.</t>
      </text>
    </comment>
    <comment authorId="0" ref="CO64">
      <text>
        <t xml:space="preserve">Responder updated this value.</t>
      </text>
    </comment>
    <comment authorId="0" ref="BF87">
      <text>
        <t xml:space="preserve">Responder updated this value.</t>
      </text>
    </comment>
    <comment authorId="0" ref="L132">
      <text>
        <t xml:space="preserve">Responder updated this value.</t>
      </text>
    </comment>
    <comment authorId="0" ref="AI132">
      <text>
        <t xml:space="preserve">Responder updated this value.</t>
      </text>
    </comment>
    <comment authorId="0" ref="AJ132">
      <text>
        <t xml:space="preserve">Responder updated this value.</t>
      </text>
    </comment>
    <comment authorId="0" ref="AK132">
      <text>
        <t xml:space="preserve">Responder updated this value.</t>
      </text>
    </comment>
    <comment authorId="0" ref="AL132">
      <text>
        <t xml:space="preserve">Responder updated this value.</t>
      </text>
    </comment>
    <comment authorId="0" ref="AM132">
      <text>
        <t xml:space="preserve">Responder updated this value.</t>
      </text>
    </comment>
    <comment authorId="0" ref="AN132">
      <text>
        <t xml:space="preserve">Responder updated this value.</t>
      </text>
    </comment>
    <comment authorId="0" ref="BF132">
      <text>
        <t xml:space="preserve">Responder updated this value.</t>
      </text>
    </comment>
    <comment authorId="0" ref="BR132">
      <text>
        <t xml:space="preserve">Responder updated this value.</t>
      </text>
    </comment>
    <comment authorId="0" ref="BT132">
      <text>
        <t xml:space="preserve">Responder updated this value.</t>
      </text>
    </comment>
    <comment authorId="0" ref="CD132">
      <text>
        <t xml:space="preserve">Responder updated this value.</t>
      </text>
    </comment>
    <comment authorId="0" ref="G146">
      <text>
        <t xml:space="preserve">Responder updated this value.</t>
      </text>
    </comment>
    <comment authorId="0" ref="BR177">
      <text>
        <t xml:space="preserve">Responder updated this value.</t>
      </text>
    </comment>
  </commentList>
</comments>
</file>

<file path=xl/sharedStrings.xml><?xml version="1.0" encoding="utf-8"?>
<sst xmlns="http://schemas.openxmlformats.org/spreadsheetml/2006/main" count="10629" uniqueCount="4091">
  <si>
    <t>Exhibit ID #</t>
  </si>
  <si>
    <t>Building A</t>
  </si>
  <si>
    <t>Sub-Building A</t>
  </si>
  <si>
    <t>Building B</t>
  </si>
  <si>
    <t>Sub-Building B</t>
  </si>
  <si>
    <t>Exhibit Name</t>
  </si>
  <si>
    <t>Exhibit Description for Visitor's Guide</t>
  </si>
  <si>
    <t>Lead Exhibitor First Name</t>
  </si>
  <si>
    <t>Lead Exhibitor Last Name</t>
  </si>
  <si>
    <t>Lead Exhibitor NetID</t>
  </si>
  <si>
    <t>Second Exhibitor NetID</t>
  </si>
  <si>
    <t>Third Exhibitor NetID</t>
  </si>
  <si>
    <t>Comprehensive Exhibit Description</t>
  </si>
  <si>
    <t>Department</t>
  </si>
  <si>
    <t>Funding Breakdown</t>
  </si>
  <si>
    <t>Total Funding Provided</t>
  </si>
  <si>
    <t>Intended Audience</t>
  </si>
  <si>
    <t>Exhibit Tag 1</t>
  </si>
  <si>
    <t>Exhibit Tag 2</t>
  </si>
  <si>
    <t>Exhibit Tag 3</t>
  </si>
  <si>
    <r>
      <rPr>
        <rFont val="Arial"/>
        <color theme="1"/>
      </rPr>
      <t xml:space="preserve">Is it </t>
    </r>
    <r>
      <rPr>
        <rFont val="Arial"/>
        <b/>
        <color theme="1"/>
      </rPr>
      <t>necessary</t>
    </r>
    <r>
      <rPr>
        <rFont val="Arial"/>
        <color theme="1"/>
      </rPr>
      <t xml:space="preserve"> for your exhibit to be in a very specific room or location?</t>
    </r>
  </si>
  <si>
    <t>Building</t>
  </si>
  <si>
    <t>Room/Area</t>
  </si>
  <si>
    <r>
      <rPr>
        <rFont val="Arial"/>
        <color theme="1"/>
      </rPr>
      <t xml:space="preserve">It is </t>
    </r>
    <r>
      <rPr>
        <rFont val="Arial"/>
        <b/>
        <color theme="1"/>
      </rPr>
      <t>necessary</t>
    </r>
    <r>
      <rPr>
        <rFont val="Arial"/>
        <color theme="1"/>
      </rPr>
      <t xml:space="preserve"> that my exhibit is:</t>
    </r>
  </si>
  <si>
    <t>If "outside" or "inside" was selected, please explain:</t>
  </si>
  <si>
    <t>If "outside" was selected, please describe how your exhibit will be altered should it be moved inside due to inclement weather:</t>
  </si>
  <si>
    <t>Email Address</t>
  </si>
  <si>
    <t>Lead Exhibitor Phone Number</t>
  </si>
  <si>
    <t>Alternate Email Address</t>
  </si>
  <si>
    <t>Do you have other exhibitors?</t>
  </si>
  <si>
    <t>Second Exhibitor First Name</t>
  </si>
  <si>
    <t>Second Exhibitor Last Name</t>
  </si>
  <si>
    <t>Second Exhibitor Phone Number</t>
  </si>
  <si>
    <t>Second Exhibitor Alternate Email Address</t>
  </si>
  <si>
    <t>Third Exhibitor First Name</t>
  </si>
  <si>
    <t>Third Exhibitor Last Name</t>
  </si>
  <si>
    <t>Third Exhibitor Phone Number</t>
  </si>
  <si>
    <t>Third Exhibitor Alternate Email Address</t>
  </si>
  <si>
    <t>Exhibit Affiliation</t>
  </si>
  <si>
    <t>Affiliated to:</t>
  </si>
  <si>
    <t>Advisor Name</t>
  </si>
  <si>
    <t>Advisor Email Address</t>
  </si>
  <si>
    <t>URL/Relevant Links</t>
  </si>
  <si>
    <t>Will your exhibit occur at certain showtimes?</t>
  </si>
  <si>
    <t>How many 2.5' x 6' tables will your exhibit need?</t>
  </si>
  <si>
    <t>It is necessary that my exhibit has access to power.</t>
  </si>
  <si>
    <t>If "yes," please explain what for:</t>
  </si>
  <si>
    <t>It is necessary for my exhibit to have a WiFi connection.</t>
  </si>
  <si>
    <t>Please list any other facility requirements for your exhibit:</t>
  </si>
  <si>
    <t>Please list the exhibit names of any exhibits you would like to be placed near:</t>
  </si>
  <si>
    <t>Total Funding Requested</t>
  </si>
  <si>
    <t>Small T-Shirts Quantity</t>
  </si>
  <si>
    <t>Medium T-Shirts Quantity</t>
  </si>
  <si>
    <t>Large T-Shirts Quantity</t>
  </si>
  <si>
    <t>Extra Large T-Shirts Quantity</t>
  </si>
  <si>
    <t>Double Extra Large T-Shirts Quantity</t>
  </si>
  <si>
    <t>Resume</t>
  </si>
  <si>
    <t>For each resume submitted please answer the following questions: [Exhibitor #1]</t>
  </si>
  <si>
    <t>For each resume submitted please answer the following questions: [Exhibitor #2]</t>
  </si>
  <si>
    <t>For each resume submitted please answer the following questions: [Exhibitor #3]</t>
  </si>
  <si>
    <t>For each resume submitted please answer the following questions: [Exhibitor #4]</t>
  </si>
  <si>
    <t>For each resume submitted please answer the following questions: [Exhibitor #5]</t>
  </si>
  <si>
    <t>For each resume submitted please answer the following questions: [Exhibitor #6]</t>
  </si>
  <si>
    <t>For each resume submitted please answer the following questions: [Exhibitor #7]</t>
  </si>
  <si>
    <t>For each resume submitted please answer the following questions: [Exhibitor #8]</t>
  </si>
  <si>
    <t>For each resume submitted please answer the following questions: [Exhibitor #9]</t>
  </si>
  <si>
    <t>For each resume submitted please answer the following questions: [Exhibitor #10]</t>
  </si>
  <si>
    <t>Have you filled out the safety form?</t>
  </si>
  <si>
    <t>Is there anything else you would like us to know about your exhibit?</t>
  </si>
  <si>
    <t>Do you have any comments/questions about EOH 2025 at this time?</t>
  </si>
  <si>
    <t>Do you own lab space that you will be using to demo your exhibit?</t>
  </si>
  <si>
    <t>If "yes," please include the general location of your exhibit:</t>
  </si>
  <si>
    <t>Please upload a screenshot of your completed safety form here.</t>
  </si>
  <si>
    <t>Please upload a screenshot of your completed Canvas safety training here.</t>
  </si>
  <si>
    <r>
      <t xml:space="preserve">Upon completion of the Exhibit Application, all applicants are </t>
    </r>
    <r>
      <rPr>
        <b/>
      </rPr>
      <t>REQUIRED</t>
    </r>
    <r>
      <rPr/>
      <t xml:space="preserve"> to complete the safety training in Canvas linked here:</t>
    </r>
    <r>
      <rPr>
        <color rgb="FF1155CC"/>
        <u/>
      </rPr>
      <t xml:space="preserve">
Canvas Safety Training Link</t>
    </r>
    <r>
      <rPr/>
      <t xml:space="preserve">
Upon completion of the Canvas safety training, you will find a link to a Safety Form that you are </t>
    </r>
    <r>
      <rPr>
        <b/>
      </rPr>
      <t>REQUIRED</t>
    </r>
    <r>
      <rPr/>
      <t xml:space="preserve"> to fill out to inform us of your exhibit's safety needs.
Completion of the Canvas safety training is </t>
    </r>
    <r>
      <rPr>
        <b/>
      </rPr>
      <t>mandatory</t>
    </r>
    <r>
      <rPr/>
      <t xml:space="preserve"> for all exhibitors (each individual participating in each exhibit), and the Safety Form is </t>
    </r>
    <r>
      <rPr>
        <b/>
      </rPr>
      <t>mandatory</t>
    </r>
    <r>
      <rPr/>
      <t xml:space="preserve"> for each exhibit. Those who do not fulfill both safety requirements will not be considered for exhibition at EOH 2025.</t>
    </r>
  </si>
  <si>
    <t>Merged Doc ID - 1</t>
  </si>
  <si>
    <t>Merged Doc URL - 1</t>
  </si>
  <si>
    <t>Link to merged Doc - 1</t>
  </si>
  <si>
    <t>Document Merge Status - 1</t>
  </si>
  <si>
    <t>ECEB Atrium</t>
  </si>
  <si>
    <t>Information Trust Institute (ITI)</t>
  </si>
  <si>
    <t>Securing the Future: Cyber Defense for Critical Infrastructures</t>
  </si>
  <si>
    <t>Casey</t>
  </si>
  <si>
    <t>O’Brien</t>
  </si>
  <si>
    <t>cwobrien</t>
  </si>
  <si>
    <t>mluallen</t>
  </si>
  <si>
    <t>Two, longish tables side by side, showcasing industrial control systems, and displaying cybersecurity attack traffic to have conversations with visitor ls about the importance of cybersecurity and how ITI is working in this space.</t>
  </si>
  <si>
    <t>Electrical and Computer Engineering</t>
  </si>
  <si>
    <t>N/A</t>
  </si>
  <si>
    <t>Adults</t>
  </si>
  <si>
    <t>Kid-Friendly</t>
  </si>
  <si>
    <t>Programming</t>
  </si>
  <si>
    <t>Electronics</t>
  </si>
  <si>
    <t>Yes</t>
  </si>
  <si>
    <t>ECE</t>
  </si>
  <si>
    <t>Main foyer, near clean lab</t>
  </si>
  <si>
    <t>cwobrien@illinois.edu</t>
  </si>
  <si>
    <t>443-610-7775</t>
  </si>
  <si>
    <t>obrien.casey@gmail.com</t>
  </si>
  <si>
    <t>Matt</t>
  </si>
  <si>
    <t>Luallen</t>
  </si>
  <si>
    <t>312-375-4715</t>
  </si>
  <si>
    <t>mluallen@illinois.edu</t>
  </si>
  <si>
    <t>Independent Research Unit located in CSL</t>
  </si>
  <si>
    <t>ITI is in the College of Engineering, serving as an Independent Research Unit</t>
  </si>
  <si>
    <t>iti.Illinois.edu</t>
  </si>
  <si>
    <t xml:space="preserve">All day both days </t>
  </si>
  <si>
    <t>No</t>
  </si>
  <si>
    <t>Agreed</t>
  </si>
  <si>
    <t>1TTqSdVkECOjVOeKSk8VxbhS6oXvFa09erNEWc2o-V7c</t>
  </si>
  <si>
    <t>https://docs.google.com/open?id=1TTqSdVkECOjVOeKSk8VxbhS6oXvFa09erNEWc2o-V7c</t>
  </si>
  <si>
    <t>Doc Created @ Mon Jan 13 2025 07:38:01 GMT-0500 (EST); Doc Merged @ Mon Jan 13 2025 07:38:02 GMT-0500 (EST)</t>
  </si>
  <si>
    <t>Grainger Loading Dock</t>
  </si>
  <si>
    <t>Off-Road Illini (Baja)</t>
  </si>
  <si>
    <t>A powerhouse team of engineers from diverse disciplines, pushing the limits of design and innovation to dominate off-road races across the US every year!</t>
  </si>
  <si>
    <t xml:space="preserve">Patrick </t>
  </si>
  <si>
    <t>Cabrera</t>
  </si>
  <si>
    <t>pjc8</t>
  </si>
  <si>
    <t>claytonk</t>
  </si>
  <si>
    <t>mpotto2</t>
  </si>
  <si>
    <t xml:space="preserve">A single-seat, 4-wheel off-road vehicle that participates will be able to sit in and physically interact with (not drive). Additionally we have components from previous years that are used to demonstrate the different components of our vehicle, including shocks, coils, frame tubes, driver suit, driver helmet, and our welding station in the ESPL. </t>
  </si>
  <si>
    <t>Mechanical Science and Engineering</t>
  </si>
  <si>
    <t>https://docs.google.com/spreadsheets/d/1bCC8vsHCFK-n9OWXlpLBmiwtA0qrD1BTJEOeZcHTdeA/edit?usp=sharing</t>
  </si>
  <si>
    <t>High School</t>
  </si>
  <si>
    <t>Cars</t>
  </si>
  <si>
    <t>Design Team</t>
  </si>
  <si>
    <t>Mechanics</t>
  </si>
  <si>
    <t>It is not necessary for my exhibit to be either outside or inside</t>
  </si>
  <si>
    <t>pjc8@illinois.edu</t>
  </si>
  <si>
    <t>(773)-899-0349</t>
  </si>
  <si>
    <t>patrickcabrera711@gmail.com</t>
  </si>
  <si>
    <t xml:space="preserve">Clayton </t>
  </si>
  <si>
    <t>Kessler</t>
  </si>
  <si>
    <t>claytonk@Illinois.edu</t>
  </si>
  <si>
    <t>Megan</t>
  </si>
  <si>
    <t>Otto</t>
  </si>
  <si>
    <t>224-830-9241</t>
  </si>
  <si>
    <t>Baja SAE</t>
  </si>
  <si>
    <t>https://offroadillini.mechse.illinois.edu/</t>
  </si>
  <si>
    <t xml:space="preserve">Illini Pullers </t>
  </si>
  <si>
    <t>https://drive.google.com/open?id=1QcKHLIA6dwkYPLaRRAV77A63nwvZFeMY, https://drive.google.com/open?id=1VrKUhMTBrSXDhK0X54_4qXsNBy5PbCnW</t>
  </si>
  <si>
    <t>Sophomore</t>
  </si>
  <si>
    <t>Senior</t>
  </si>
  <si>
    <t>Male</t>
  </si>
  <si>
    <t>Female</t>
  </si>
  <si>
    <t>yes</t>
  </si>
  <si>
    <t>1srDgSRTFj5ffaV7QoTnMbVT-S3DjJ0f9kn6eEirlJ3s</t>
  </si>
  <si>
    <t>https://docs.google.com/open?id=1srDgSRTFj5ffaV7QoTnMbVT-S3DjJ0f9kn6eEirlJ3s</t>
  </si>
  <si>
    <t>Doc Created @ Mon Jan 13 2025 07:38:06 GMT-0500 (EST); Doc Merged @ Mon Jan 13 2025 07:38:06 GMT-0500 (EST)</t>
  </si>
  <si>
    <t>Siebel C1300A</t>
  </si>
  <si>
    <t>Building in Minecraft, View Modes of 360-Degree Video, and Unplugged Activities</t>
  </si>
  <si>
    <t>Exciting interactive activities</t>
  </si>
  <si>
    <t>Yael</t>
  </si>
  <si>
    <t>Gertner</t>
  </si>
  <si>
    <t>ygertner</t>
  </si>
  <si>
    <t>Interactive activities for guested ages elementary school to high school</t>
  </si>
  <si>
    <t>Siebel School of Computing and Data Science</t>
  </si>
  <si>
    <t>Grade School</t>
  </si>
  <si>
    <t>Inside</t>
  </si>
  <si>
    <t>Need electrical outlets</t>
  </si>
  <si>
    <t>hughes27@illinois.edu</t>
  </si>
  <si>
    <t>ygertner@illinois.edu</t>
  </si>
  <si>
    <t>CS STARS</t>
  </si>
  <si>
    <t>Carolyn Hughes</t>
  </si>
  <si>
    <t>laptops</t>
  </si>
  <si>
    <t xml:space="preserve">laptop activites </t>
  </si>
  <si>
    <t>1m5HOQnszyqNCv6fBH1LSiQLkOavwCOQNrmtRBm0vxu0</t>
  </si>
  <si>
    <t>https://docs.google.com/open?id=1m5HOQnszyqNCv6fBH1LSiQLkOavwCOQNrmtRBm0vxu0</t>
  </si>
  <si>
    <t>Doc Created @ Mon Jan 13 2025 07:38:11 GMT-0500 (EST); Doc Merged @ Mon Jan 13 2025 07:38:11 GMT-0500 (EST)</t>
  </si>
  <si>
    <t>Illini Pullers (Quarter scale tractor pull team)</t>
  </si>
  <si>
    <t>The mission of the Illini Pullers is for members to strive to build the best performing ¼ scale tractor year after year while gaining valuable experiences leading to a successful career.</t>
  </si>
  <si>
    <t>Payton</t>
  </si>
  <si>
    <t>Voltz</t>
  </si>
  <si>
    <t>pvoltz2</t>
  </si>
  <si>
    <t>dwnora2</t>
  </si>
  <si>
    <t xml:space="preserve">We will bring two quarter-scale tractors and perform a truck pull demo wherever the other motor sport teams are. We would have a couple tables with club info and our exhibitors. </t>
  </si>
  <si>
    <t>Agricultural and Biological Engineering</t>
  </si>
  <si>
    <t>NA</t>
  </si>
  <si>
    <t>Agriculture</t>
  </si>
  <si>
    <t>Outside</t>
  </si>
  <si>
    <t>Need space for demos</t>
  </si>
  <si>
    <t>We would not bring the tractors.</t>
  </si>
  <si>
    <t>dwnora2@illinois.edu</t>
  </si>
  <si>
    <t>illini.pullers@gmail.com</t>
  </si>
  <si>
    <t>David</t>
  </si>
  <si>
    <t>Nora</t>
  </si>
  <si>
    <t>dwnora918@gmail.com</t>
  </si>
  <si>
    <t>RSO</t>
  </si>
  <si>
    <t>Illini Pullers</t>
  </si>
  <si>
    <t>Tim Lecher</t>
  </si>
  <si>
    <t>tlecher@illinois.edu</t>
  </si>
  <si>
    <t>https://one.illinois.edu/illinipullers/new_website/home/</t>
  </si>
  <si>
    <t>Acknowledged</t>
  </si>
  <si>
    <t>1RoVBcDz8GtS2GZtVYZeLmLvOblhj8dmnIoHYEkgTP2c</t>
  </si>
  <si>
    <t>https://docs.google.com/open?id=1RoVBcDz8GtS2GZtVYZeLmLvOblhj8dmnIoHYEkgTP2c</t>
  </si>
  <si>
    <t>Doc Created @ Mon Jan 13 2025 07:38:15 GMT-0500 (EST); Doc Merged @ Mon Jan 13 2025 07:38:16 GMT-0500 (EST)</t>
  </si>
  <si>
    <t>ISSA - Semiconductor Processing Game</t>
  </si>
  <si>
    <t>Learn about Integrated Circuit fabrication by playing this game as a scientist in the UIUC NanoFab Lab!</t>
  </si>
  <si>
    <t>Matthew</t>
  </si>
  <si>
    <t>Wang</t>
  </si>
  <si>
    <t>mtwang3</t>
  </si>
  <si>
    <t>abkick2</t>
  </si>
  <si>
    <t>taojung2</t>
  </si>
  <si>
    <t>The exhibit will involve playing a computer game on a laptop (maybe with a monitor for better visual). There might be game controllers if anything. The participants will sit in a chair or stand near the booth. There will be posters displaying information about the game as well as the reasoning behind it.</t>
  </si>
  <si>
    <t>Physics</t>
  </si>
  <si>
    <t>We need to use electronics as well as access to an outlet.</t>
  </si>
  <si>
    <t>mtwang3@illinois.edu</t>
  </si>
  <si>
    <t>matthew.tl.wang@gmail.com</t>
  </si>
  <si>
    <t>Alexander</t>
  </si>
  <si>
    <t>Kick</t>
  </si>
  <si>
    <t>abkick47@gmail.com</t>
  </si>
  <si>
    <t>Buffett</t>
  </si>
  <si>
    <t>Lee</t>
  </si>
  <si>
    <t>taojung2@illinois.edu</t>
  </si>
  <si>
    <t>ISSA</t>
  </si>
  <si>
    <t>Shaloo Rakheja</t>
  </si>
  <si>
    <t>rakheja@illinois.edu</t>
  </si>
  <si>
    <t>https://publish.illinois.edu/ssaillinois/</t>
  </si>
  <si>
    <t>Charging the computers as well as setting up monitors. That, or we at the very least need extension cords.</t>
  </si>
  <si>
    <t>This is a video game that you will play on your browser. Hence, the necessity for connection.</t>
  </si>
  <si>
    <t>ISSA - RF Project</t>
  </si>
  <si>
    <t>https://drive.google.com/open?id=1VPvKmLnx6CJFjfQrrLAPu6m9h7A-NgrO, https://drive.google.com/open?id=1rR6tQ2P-5_FtJfJUHu5A8anPRIm68pPD</t>
  </si>
  <si>
    <t>At the ECEB</t>
  </si>
  <si>
    <t>Done</t>
  </si>
  <si>
    <t>1VQdEcO2fYUYKoiVkvaRD9G2zdIfycdguh2VgL-1f0s4</t>
  </si>
  <si>
    <t>https://docs.google.com/open?id=1VQdEcO2fYUYKoiVkvaRD9G2zdIfycdguh2VgL-1f0s4</t>
  </si>
  <si>
    <t>Doc Created @ Mon Jan 13 2025 07:38:19 GMT-0500 (EST); Doc Merged @ Mon Jan 13 2025 07:38:21 GMT-0500 (EST)</t>
  </si>
  <si>
    <t>North Quad (Outside ECEB)</t>
  </si>
  <si>
    <t xml:space="preserve">Speak to your friends at a distance using transistors! </t>
  </si>
  <si>
    <t>Dhruv</t>
  </si>
  <si>
    <t>Dilbaghi</t>
  </si>
  <si>
    <t>dhruvd4</t>
  </si>
  <si>
    <t>A couple of small tables spaced ~10 meters apart with small PCB RF transceivers (walkie-talkies) and extra batteries on both sides, demonstrating how transistor circuits can be used to implement wireless communications.</t>
  </si>
  <si>
    <t>Smart Technology</t>
  </si>
  <si>
    <t>It would be very difficult to hear the output of the transceiver indoors with all the commotion, and also it would be difficult to stand 10m away from our booth without occupying others' space.</t>
  </si>
  <si>
    <t>We would simply walk inside with our hand-held transceivers and move the tables indoors to available spaces.</t>
  </si>
  <si>
    <t>dhruvd4@illinois.edu</t>
  </si>
  <si>
    <t>Buffet</t>
  </si>
  <si>
    <t>Illinois Semiconductor Student Alliance</t>
  </si>
  <si>
    <t>https://drive.google.com/open?id=1EwzKFN6eb3wZU_yuZtpiflTeVJ6mfd2v</t>
  </si>
  <si>
    <t>Junior</t>
  </si>
  <si>
    <t>It is important that we can have enough space to stand about 10 meters apart so that we can properly demonstrate wireless communication over a distance.</t>
  </si>
  <si>
    <t>No.</t>
  </si>
  <si>
    <t>completed.</t>
  </si>
  <si>
    <t>1b3WoyspKeH95lkdjEMJDfMgm0iibeA9-u83s9RohmvU</t>
  </si>
  <si>
    <t>https://docs.google.com/open?id=1b3WoyspKeH95lkdjEMJDfMgm0iibeA9-u83s9RohmvU</t>
  </si>
  <si>
    <t>Doc Created @ Mon Jan 13 2025 07:38:24 GMT-0500 (EST); Doc Merged @ Mon Jan 13 2025 07:38:25 GMT-0500 (EST)</t>
  </si>
  <si>
    <t>Bardeen Tent</t>
  </si>
  <si>
    <t>Self Regulating Reticulated Python Enclosure</t>
  </si>
  <si>
    <t>A vivarium that is always the perfect conditions for a snake. Watch as our enclosure automatically takes care of an 8 foot reticulated python!</t>
  </si>
  <si>
    <t>Nathan</t>
  </si>
  <si>
    <t>Munoz-Lo</t>
  </si>
  <si>
    <t>nmuno4</t>
  </si>
  <si>
    <t>erikliu2</t>
  </si>
  <si>
    <t>The task we have decided to tackle is automating the conditions in the vivarium of a reticulated python. We plan on using Arduino with thermometers and hygrometers in order to control heat mats and a misting device for perfect conditions in the vivarium. The vivarium must have a cold side of approximately 75 degrees F and a gradient warming up to 95 degrees F. The humidity must remain a consistent 70 degrees at all times.
Exhibit will include a 5 foot x 2 foot x 2 foot enclosure, misting device, heat mats, and a water tank. The python will be inside. People will NOT be allowed to touch her, only look. There will be a laptop displaying code next to the enclosure.</t>
  </si>
  <si>
    <t>https://docs.google.com/spreadsheets/d/1Ygrxjja6DXIt564M6OH5Fhb2XYzGNZL8BcoO-wH6jXQ/edit?usp=sharing</t>
  </si>
  <si>
    <t>Biology</t>
  </si>
  <si>
    <t>Includes live animal and prefer the temperature fluctuations of being outside to demonstrate the exhibit working.</t>
  </si>
  <si>
    <t>just picked up and moved.</t>
  </si>
  <si>
    <t>nmuno4@illinois.edu</t>
  </si>
  <si>
    <t>Erik</t>
  </si>
  <si>
    <t>Liu</t>
  </si>
  <si>
    <t>erikliu2@illinos.edu</t>
  </si>
  <si>
    <t>Individual</t>
  </si>
  <si>
    <t>1 table</t>
  </si>
  <si>
    <t>Needs power for the ardiuno, heat mats, laptop, and mister.</t>
  </si>
  <si>
    <t>would prefer to be on the Bardeen quad or open grassy area.</t>
  </si>
  <si>
    <t>done</t>
  </si>
  <si>
    <t>1GuWjY1jMUc7hCyoRpfRcJCJPgPVJPwHYw8t3wHnFVes</t>
  </si>
  <si>
    <t>https://docs.google.com/open?id=1GuWjY1jMUc7hCyoRpfRcJCJPgPVJPwHYw8t3wHnFVes</t>
  </si>
  <si>
    <t>Doc Created @ Mon Jan 13 2025 07:38:28 GMT-0500 (EST); Doc Merged @ Mon Jan 13 2025 07:38:29 GMT-0500 (EST)</t>
  </si>
  <si>
    <t>NCSA Atrium</t>
  </si>
  <si>
    <t>Genomics at NCSA</t>
  </si>
  <si>
    <t>Meet NCSA Genomics and learn about the future of computing!</t>
  </si>
  <si>
    <t>Joshua</t>
  </si>
  <si>
    <t>Allen</t>
  </si>
  <si>
    <t xml:space="preserve">jallen17 </t>
  </si>
  <si>
    <t>Still planning. Likely a hands on component with a laptop and maybe a monitor. A table, power and chairs should be enough</t>
  </si>
  <si>
    <t>ncsa</t>
  </si>
  <si>
    <t>n/a</t>
  </si>
  <si>
    <t>Data Science</t>
  </si>
  <si>
    <t>Research</t>
  </si>
  <si>
    <t>electronics needed</t>
  </si>
  <si>
    <t>joshfactorial@gmail.com</t>
  </si>
  <si>
    <t>jallen17@illinois.edu</t>
  </si>
  <si>
    <t>Research Group</t>
  </si>
  <si>
    <t>Laptop and monitor</t>
  </si>
  <si>
    <t>https://drive.google.com/open?id=1xAMYoWMg6c64dr1y8bSADaqO2go2rY86</t>
  </si>
  <si>
    <t>Masters</t>
  </si>
  <si>
    <t>Joshua Allen</t>
  </si>
  <si>
    <t>1iiJ9VNPcJcsqq1S4DCgRfntqq-EHBgmHb5GNCygMMbQ</t>
  </si>
  <si>
    <t>https://docs.google.com/open?id=1iiJ9VNPcJcsqq1S4DCgRfntqq-EHBgmHb5GNCygMMbQ</t>
  </si>
  <si>
    <t>Doc Created @ Mon Jan 13 2025 07:38:38 GMT-0500 (EST); Doc Merged @ Mon Jan 13 2025 07:38:39 GMT-0500 (EST)</t>
  </si>
  <si>
    <t>ECEB 4024 (Lab Space)</t>
  </si>
  <si>
    <t>Power and Energy Group</t>
  </si>
  <si>
    <t>Come and learn about topics related to power and energy through fun and interactive exhibits including a levitating frying pan and an electromagnetic ring cannon.</t>
  </si>
  <si>
    <t>Brian</t>
  </si>
  <si>
    <t>Wolhaupter</t>
  </si>
  <si>
    <t>brianaw2</t>
  </si>
  <si>
    <t>bose15</t>
  </si>
  <si>
    <t>Exhibit contains several interactive demonstrations where attendants can experience how topics researched by our group can impact their lives, as well as fun demonstrations of fundamental phyiscs</t>
  </si>
  <si>
    <t>Sustainable</t>
  </si>
  <si>
    <t>We need to do it in our lab so we have access to our equipment</t>
  </si>
  <si>
    <t>brianaw2@illinois.edu</t>
  </si>
  <si>
    <t>Anubhav</t>
  </si>
  <si>
    <t>Bose</t>
  </si>
  <si>
    <t>bose15@illinois.edu</t>
  </si>
  <si>
    <t>ECE Power and Energy Group</t>
  </si>
  <si>
    <t>We need power for our "power and energy" demonstrations</t>
  </si>
  <si>
    <t>Pickles</t>
  </si>
  <si>
    <t>ECEB</t>
  </si>
  <si>
    <t>1a3aj5-giO8L2ygFuOkVH5nNAcpZFgsopbBmzmXTFzcE</t>
  </si>
  <si>
    <t>https://docs.google.com/open?id=1a3aj5-giO8L2ygFuOkVH5nNAcpZFgsopbBmzmXTFzcE</t>
  </si>
  <si>
    <t>Doc Created @ Mon Jan 13 2025 07:38:55 GMT-0500 (EST); Doc Merged @ Mon Jan 13 2025 07:38:55 GMT-0500 (EST)</t>
  </si>
  <si>
    <t>LUMEB 2102</t>
  </si>
  <si>
    <t>Laboratory for Advanced Space Systems at Illinois (LASSI)</t>
  </si>
  <si>
    <t xml:space="preserve">UIUC’s laboratory for Advanced Space Systems is training the next generation of engineers on the design, development, and testing of CubeSats.
</t>
  </si>
  <si>
    <t>Murphy</t>
  </si>
  <si>
    <t>Stratton</t>
  </si>
  <si>
    <t>murph32</t>
  </si>
  <si>
    <t>meh4</t>
  </si>
  <si>
    <t>jamesah3</t>
  </si>
  <si>
    <t>posters, handouts, 2 participants</t>
  </si>
  <si>
    <t>Aerospace Engineering</t>
  </si>
  <si>
    <t>Outer-Space</t>
  </si>
  <si>
    <t>our lab is inside</t>
  </si>
  <si>
    <t>murph32@illinois.edu</t>
  </si>
  <si>
    <t>859-421-3222</t>
  </si>
  <si>
    <t>mstrat54@gmail.com</t>
  </si>
  <si>
    <t>Michael</t>
  </si>
  <si>
    <t>Harrigan</t>
  </si>
  <si>
    <t>847-528-7275</t>
  </si>
  <si>
    <t>meh4@illinois.edu</t>
  </si>
  <si>
    <t>James</t>
  </si>
  <si>
    <t>Helmich</t>
  </si>
  <si>
    <t>LASSI/ ENG 491</t>
  </si>
  <si>
    <t>Victoria Coverstone</t>
  </si>
  <si>
    <t>vcc@illinois.edu</t>
  </si>
  <si>
    <t>https://lassiaero.web.illinois.edu/</t>
  </si>
  <si>
    <t>during normal exhibit hours</t>
  </si>
  <si>
    <t>PhD</t>
  </si>
  <si>
    <t>Talbot Lab</t>
  </si>
  <si>
    <t>211B</t>
  </si>
  <si>
    <t>1J1tXz3d3TK5l6RnTkH5OG-8l-HMH4Q5onlK3tkPYgO0</t>
  </si>
  <si>
    <t>https://docs.google.com/open?id=1J1tXz3d3TK5l6RnTkH5OG-8l-HMH4Q5onlK3tkPYgO0</t>
  </si>
  <si>
    <t>Doc Created @ Mon Jan 13 2025 07:39:00 GMT-0500 (EST); Doc Merged @ Mon Jan 13 2025 07:39:00 GMT-0500 (EST)</t>
  </si>
  <si>
    <t>Jump Simulation Center (Everitt Lower Levels)</t>
  </si>
  <si>
    <t xml:space="preserve">Jump Simulation Urbana </t>
  </si>
  <si>
    <t xml:space="preserve">Jump Simulation Urbana is the state of art medical simulation program for Carle Illinois College of Medicine .  Within this center simulation training is revolutionizing medical education. Enhancing technical skills in a low-risk environment with virtual reality, manikins, and more, it's as close to reality as possible without affecting a human's health and safety while a student learns. </t>
  </si>
  <si>
    <t xml:space="preserve">Shandra </t>
  </si>
  <si>
    <t>Jamison</t>
  </si>
  <si>
    <t>shandraj</t>
  </si>
  <si>
    <t xml:space="preserve">Multiple Medical Skills/Procedure stations, Medical VR Sessions </t>
  </si>
  <si>
    <t>Carle Illinois College of Medicine</t>
  </si>
  <si>
    <t>Health &amp; Medicine</t>
  </si>
  <si>
    <t>Future-Oriented</t>
  </si>
  <si>
    <t>Good for older students</t>
  </si>
  <si>
    <t xml:space="preserve">We need to work within our department </t>
  </si>
  <si>
    <t>shandraj@illinois.edu</t>
  </si>
  <si>
    <t>217-244-3820</t>
  </si>
  <si>
    <t>sjrt4@hotmail.com</t>
  </si>
  <si>
    <t>9-4p</t>
  </si>
  <si>
    <t xml:space="preserve">We will have power within our center </t>
  </si>
  <si>
    <t xml:space="preserve">We have wifi within our center </t>
  </si>
  <si>
    <t>https://drive.google.com/open?id=1ooP4q-6ABz9JGwb8N8VNdHv_JFEXtmoN</t>
  </si>
  <si>
    <t>SJ</t>
  </si>
  <si>
    <t>Everitt Laboratory</t>
  </si>
  <si>
    <t>Lower Level- Jump Simulation Center</t>
  </si>
  <si>
    <t>1rWSoZPTyhD32_aRlAIYnSNkZpDX0U865JuYcYY6sjf4</t>
  </si>
  <si>
    <t>https://docs.google.com/open?id=1rWSoZPTyhD32_aRlAIYnSNkZpDX0U865JuYcYY6sjf4</t>
  </si>
  <si>
    <t>Doc Created @ Mon Jan 13 2025 07:39:05 GMT-0500 (EST); Doc Merged @ Mon Jan 13 2025 07:39:05 GMT-0500 (EST)</t>
  </si>
  <si>
    <t>EHall 1rst (C0100)</t>
  </si>
  <si>
    <t xml:space="preserve">American Institute of Aeronautics and Astronautics </t>
  </si>
  <si>
    <t>AIAA is an Aerospace professional organization that sponsors 4 exciting projects: drones, electric planes, jet engine experiments, and a simulated Mars mission!</t>
  </si>
  <si>
    <t>Luke</t>
  </si>
  <si>
    <t>Sadowski</t>
  </si>
  <si>
    <t>luke7</t>
  </si>
  <si>
    <t>lukem4</t>
  </si>
  <si>
    <t>ryanav3</t>
  </si>
  <si>
    <t>We will have a poster board detailing our technical projects. The table will have various physical prototypes including at least an impeller, compressor volute, and model of our BWB aircraft.</t>
  </si>
  <si>
    <t>Planes</t>
  </si>
  <si>
    <t>luke8sad@yahoo.com</t>
  </si>
  <si>
    <t>luke7@illinois.edu</t>
  </si>
  <si>
    <t>McNamara</t>
  </si>
  <si>
    <t>lukem4@illinois.edu</t>
  </si>
  <si>
    <t>Ryan</t>
  </si>
  <si>
    <t>Verrette</t>
  </si>
  <si>
    <t>ryanav3@illinois.edu</t>
  </si>
  <si>
    <t>AIAA</t>
  </si>
  <si>
    <t>Laura Villafane Roca</t>
  </si>
  <si>
    <t>lvillafa@illinois.edu</t>
  </si>
  <si>
    <t>@uiuc_aiaa on Instagram</t>
  </si>
  <si>
    <t>https://drive.google.com/open?id=1GKau3t0w2BUs5Xly_IWaxN0-lclTyydu, https://drive.google.com/open?id=1gGc7u4MehGOe-DYulegbLgVZYDCdoEje</t>
  </si>
  <si>
    <t>1aHXVrgZUE3io5qUQjjGZL3bfbj1VyvWuueipP9bVkZY</t>
  </si>
  <si>
    <t>https://docs.google.com/open?id=1aHXVrgZUE3io5qUQjjGZL3bfbj1VyvWuueipP9bVkZY</t>
  </si>
  <si>
    <t>Doc Created @ Mon Jan 13 2025 07:39:14 GMT-0500 (EST); Doc Merged @ Mon Jan 13 2025 07:39:14 GMT-0500 (EST)</t>
  </si>
  <si>
    <t>Triangle Arcade Machine</t>
  </si>
  <si>
    <t>Come play retro arcade games with your friends and family!</t>
  </si>
  <si>
    <t>Romano</t>
  </si>
  <si>
    <t xml:space="preserve">mromano4 </t>
  </si>
  <si>
    <t>Cooperj2</t>
  </si>
  <si>
    <t>It’s an arcade machine that people can play. Runs an emulator and will have 2 player capabilities.</t>
  </si>
  <si>
    <t>N/a</t>
  </si>
  <si>
    <t>Art &amp; Design</t>
  </si>
  <si>
    <t>mromano4@illinois.edu</t>
  </si>
  <si>
    <t>triangle.uiuc.evp@gmail.com</t>
  </si>
  <si>
    <t>Cooper</t>
  </si>
  <si>
    <t>Jaworski</t>
  </si>
  <si>
    <t>Cooperj2@illinois.edu</t>
  </si>
  <si>
    <t xml:space="preserve">TRIANGLE </t>
  </si>
  <si>
    <t>Completed</t>
  </si>
  <si>
    <t>15wIn7StDMoyVsoexfbEQOf2dGjuupN2871RkZNxkElA</t>
  </si>
  <si>
    <t>https://docs.google.com/open?id=15wIn7StDMoyVsoexfbEQOf2dGjuupN2871RkZNxkElA</t>
  </si>
  <si>
    <t>Doc Created @ Mon Jan 13 2025 07:39:22 GMT-0500 (EST); Doc Merged @ Mon Jan 13 2025 07:39:23 GMT-0500 (EST)</t>
  </si>
  <si>
    <t>Illini RoboMaster</t>
  </si>
  <si>
    <t>Robots in Action: Precision, Power, and the Future of Engineering!</t>
  </si>
  <si>
    <t>Richard</t>
  </si>
  <si>
    <t>Xu</t>
  </si>
  <si>
    <t>rickxu2</t>
  </si>
  <si>
    <t>austiny2</t>
  </si>
  <si>
    <t>zw67</t>
  </si>
  <si>
    <t>We will demonstrate the robots (roughly sized 2ft*2ft*3ft) that our RSO designed and built, including:
1. A robot with a movable swerve chassis and a six-degree robotics arm on it that can pick up and place foam cubes.
2. A robot that can launch rubber balls (intended to hit other robot's pressure detection plates). Dynamically demonstrating this robot might be a potential danger, so we plan to statically demonstrate it (without launching rubber balls)</t>
  </si>
  <si>
    <t>https://docs.google.com/spreadsheets/d/1sA2MkZG6Mx0p2_gjPXRUXyJe-wVKU3Y3ntc8XcFfI18/edit?usp=sharing</t>
  </si>
  <si>
    <t>Robotics</t>
  </si>
  <si>
    <t>Our robots are sensitive to the environment and weather, they need to operate on flat floors and near power outlets.</t>
  </si>
  <si>
    <t>rickxu2@illinois.edu</t>
  </si>
  <si>
    <t>richard_xu.rich@outlook.com</t>
  </si>
  <si>
    <t>Austin</t>
  </si>
  <si>
    <t>Yang</t>
  </si>
  <si>
    <t>yang.wh@freeshell.org</t>
  </si>
  <si>
    <t>Ziyi</t>
  </si>
  <si>
    <t>We need to charge the batteries for our robots.</t>
  </si>
  <si>
    <t>We would need WiFi to access videos that we would like to share on the laptop.</t>
  </si>
  <si>
    <t>https://drive.google.com/open?id=1YaNL12RegO00UXIa36qtMg7gkuz6wnyN</t>
  </si>
  <si>
    <t>The ideal location would be in the atrium of ECE building, because our robots are large. So moving them outside the ECE building is not an easy thing to do &amp; demonstrating the robots needs roughly an open space of 10ft by 10ft.</t>
  </si>
  <si>
    <t>Ok</t>
  </si>
  <si>
    <t>1oppHtI1ZgA0xvaoIEwRrhX3Z3-TQsZRRoxutaYxNlzo</t>
  </si>
  <si>
    <t>https://docs.google.com/open?id=1oppHtI1ZgA0xvaoIEwRrhX3Z3-TQsZRRoxutaYxNlzo</t>
  </si>
  <si>
    <t>Doc Created @ Mon Jan 13 2025 07:39:26 GMT-0500 (EST); Doc Merged @ Mon Jan 13 2025 07:39:27 GMT-0500 (EST)</t>
  </si>
  <si>
    <t>Outside MEL</t>
  </si>
  <si>
    <t xml:space="preserve">Illinois Robotics in Space </t>
  </si>
  <si>
    <t xml:space="preserve">Illinois Robotics in Space presents their drivable Lunar Rover! Navigate a lunar obstacle course and successfully complete tasks to beat the course. </t>
  </si>
  <si>
    <t xml:space="preserve">Emily </t>
  </si>
  <si>
    <t>Lory</t>
  </si>
  <si>
    <t>ealory2</t>
  </si>
  <si>
    <t>jennyy3</t>
  </si>
  <si>
    <t>cchang9</t>
  </si>
  <si>
    <t>Illinois Robotics in Space will bring our autonomous lunar rover that we designed and built to demonstrate the work we have done for the year. The setup will include a 6ft by 6ft sandbox for the robot to drive through and to demo the capabilities of our bulldozer design. Participants can attempt to control the robot through remote control teleop or observe the demonstration. The most significant exhibit prop will be the sandbox which we need to be large enough for the robot to drive around.</t>
  </si>
  <si>
    <t>https://docs.google.com/spreadsheets/d/1NxA2mbIhLfu3AOWUmGH12ucTDHzysQl_4L1CoSgOUC0/edit?usp=sharing</t>
  </si>
  <si>
    <t xml:space="preserve">We need enough space for the sandbox to be placed on the ground. We cannot work inside due to the mess and size constraints if we want to demo the robot. </t>
  </si>
  <si>
    <t>We would need to show the robot inside without demoing its functions. It would just be more of a visual piece and we would spend more time describing its functions and our team.</t>
  </si>
  <si>
    <t>iris.uiuc@gmail.com</t>
  </si>
  <si>
    <t>emlo2806@gmail.com</t>
  </si>
  <si>
    <t>Jenny</t>
  </si>
  <si>
    <t>yangjenny321@gmail.com</t>
  </si>
  <si>
    <t>Caroline</t>
  </si>
  <si>
    <t>Chang</t>
  </si>
  <si>
    <t>changcaroline7@gmail.com</t>
  </si>
  <si>
    <t>Illinois Robotics in Space</t>
  </si>
  <si>
    <t>Timothy Bretl</t>
  </si>
  <si>
    <t>tbretl@illinois.edu</t>
  </si>
  <si>
    <t>https://iris.ae.illinois.edu/</t>
  </si>
  <si>
    <t>To charge our batteries for the robot and to keep the laptop with the code charged.</t>
  </si>
  <si>
    <t>IRIS Outreach Booth</t>
  </si>
  <si>
    <t>https://drive.google.com/open?id=1qt2aGiRg94fancwQlgSK1Rc69q-Afig7, https://drive.google.com/open?id=1EIMvg_4Ubsm_d_zDhcZdLK39pr4oZp-7, https://drive.google.com/open?id=1d9D8c-T3bJc9_c2U0mptr7o3YQvM7-57, https://drive.google.com/open?id=1Fs1FeJtml-ozKPpMjMY2_itUlmzy0RqY</t>
  </si>
  <si>
    <t>Safety Training is Complete!</t>
  </si>
  <si>
    <t>1dLncyxl1Tf5JP1wtPv7Z7G2jLfPKRKQ8dZ6Xfi9VGaM</t>
  </si>
  <si>
    <t>https://docs.google.com/open?id=1dLncyxl1Tf5JP1wtPv7Z7G2jLfPKRKQ8dZ6Xfi9VGaM</t>
  </si>
  <si>
    <t>Doc Created @ Mon Jan 13 2025 07:39:30 GMT-0500 (EST); Doc Merged @ Mon Jan 13 2025 07:39:31 GMT-0500 (EST)</t>
  </si>
  <si>
    <t>MEL Atrium + Bardeen Quad</t>
  </si>
  <si>
    <t>The Department of Climate, Meteorology, and Atmospheric Science</t>
  </si>
  <si>
    <t>Do you want to know how rainbows form? Do you want to make a cloud? Stop by the CliMAS Department exhibit for hands-on interactions with weather!</t>
  </si>
  <si>
    <t>Charlie</t>
  </si>
  <si>
    <t>Remmers</t>
  </si>
  <si>
    <t>remmers3</t>
  </si>
  <si>
    <t>jaredae2</t>
  </si>
  <si>
    <t xml:space="preserve">A multitude of physical representations of atmospheric phenomena, exhibitors will talk through these, as well as a demonstration of cloud droplet nucleation. There will be a poster providing information on the CliMAS department with some trivia, and a couple binders/computers with information about forecasting and undergraduate research. The droplet nucleation will require safety goggles for the exhibitors and a step backwards from the table for any viewers. 
We would also like to launch weather balloons again on the Bardeen Quad around noon-2pm on each exhibit day as a demonstration of weather observation techniques. </t>
  </si>
  <si>
    <t>Climate, Meteorology, and Atmospheric Science</t>
  </si>
  <si>
    <t>Weather</t>
  </si>
  <si>
    <t>Environment</t>
  </si>
  <si>
    <t xml:space="preserve">We have no reason to be outside, paper and light objects on table </t>
  </si>
  <si>
    <t>remmers3@illinois.edu</t>
  </si>
  <si>
    <t>rcharlie230@gmail.com</t>
  </si>
  <si>
    <t>Jared</t>
  </si>
  <si>
    <t>Emmert</t>
  </si>
  <si>
    <t>jemmert929@gmail.com</t>
  </si>
  <si>
    <t>https://climas.illinois.edu</t>
  </si>
  <si>
    <t>Computers, electric kettle for heating water for cloud droplet demonstration</t>
  </si>
  <si>
    <t>https://drive.google.com/open?id=1GjcXMpiHR5iXbeZ4uA36RU6kCj1-nNIc, https://drive.google.com/open?id=1vQowlyL8ogX9IlW1dGjdCl12WsK75TGB</t>
  </si>
  <si>
    <t xml:space="preserve">Weather balloon launches: Email me and CC nriemer@illinois.edu if you need to figure out any more details. </t>
  </si>
  <si>
    <t xml:space="preserve">Ok </t>
  </si>
  <si>
    <t>1Q0BHw4d2Sr2fTEg5N3TEWfhqqFXiRi1LPFcJyf9c1-A</t>
  </si>
  <si>
    <t>https://docs.google.com/open?id=1Q0BHw4d2Sr2fTEg5N3TEWfhqqFXiRi1LPFcJyf9c1-A</t>
  </si>
  <si>
    <t>Doc Created @ Mon Jan 13 2025 07:39:34 GMT-0500 (EST); Doc Merged @ Mon Jan 13 2025 07:39:35 GMT-0500 (EST)</t>
  </si>
  <si>
    <t>LUMEB 1st (Outside 1041)</t>
  </si>
  <si>
    <t>SWEne of the Crime</t>
  </si>
  <si>
    <t>Step into the world of chemistry, biomaterials, and biology to discover how forensic scientists collect DNA from crime scene samples! You'll extract DNA from strawberries using everyday materials. Discover crime-solving technology by creating your own working circuit using just a pencil! Design an LED circuit to uncover how electrical pathways power real-life crime-fighting tools. Get into the minds of criminals as you build a model of a building that could hold key clues at a crime scene. Work solo or with friends, using paper and tape or popsicle sticks and clothespins.</t>
  </si>
  <si>
    <t>Elena</t>
  </si>
  <si>
    <t>Granzeier</t>
  </si>
  <si>
    <t>elenafg2</t>
  </si>
  <si>
    <t>esinger4</t>
  </si>
  <si>
    <t>ealca3</t>
  </si>
  <si>
    <t>There will be 3 tables, one for each exhibit activity. 
Activity 1: Visitors will extract DNA from strawberries using dish soap, salt, water, and rubbing alcohol. Older visitors will be provided with rubber gloves, however, younger children will not be allowed to perform the experiment and can instead watch a demo by exhibit volunteers. Paper towels will be at the exhibit in case of spills. 
Activity 2: The participants will be given the choice to make towers out of paper and tape or popsicle sticks and clothespins. There will be a time limit of 5 minutes for each person to make the tower. You can approach making the tower a couple ways. For the paper route, you can roll the paper into tubes and table it together to assemble, you can use flat or bent paper to make the tower. For the popsicle route, you can stack the popsicle sticks on top of one another and use closthespins to secure popsicle sticks together. This is simple to construct and take down, there is no use of hot or sharp objects. We will have 2-3 participants at a time building towers on the table. Collaboration in small groups of 2-3 is also welcome. 
Activity 3: Participants will use a graphite pencil to draw out a creative design on paper. The participant will connect their design to both ends of an LED light. On the other side of the design, a 9V battery will be placed somewhere along the design. The electricity from the battery will follow the design through the graphite. Once the electricity reaches the LED, the light will turn on.</t>
  </si>
  <si>
    <t xml:space="preserve">https://docs.google.com/spreadsheets/d/1q8yRSR3lXfxp2hHZ-n7UY3o-3TIG62hSBFxqYtunD3s/edit?usp=sharing </t>
  </si>
  <si>
    <t>DNA</t>
  </si>
  <si>
    <t>Wind or rain could affect some of our activities</t>
  </si>
  <si>
    <t>elenafg2@illinois.edu</t>
  </si>
  <si>
    <t>(815)543-8584</t>
  </si>
  <si>
    <t>elenagranzeier@icloud.com</t>
  </si>
  <si>
    <t>Elizabeth</t>
  </si>
  <si>
    <t>Singer</t>
  </si>
  <si>
    <t>elizabethsinger2121@gmail.com</t>
  </si>
  <si>
    <t>Emily</t>
  </si>
  <si>
    <t>Alcala</t>
  </si>
  <si>
    <t>emilyealcala05@gmail.com</t>
  </si>
  <si>
    <t>Society of Women Engineers</t>
  </si>
  <si>
    <t xml:space="preserve">3, We need a table for each activity to prevent crowding. </t>
  </si>
  <si>
    <t>All exhibitors have signed up!</t>
  </si>
  <si>
    <t>Sidney Lu Mechanical Engineering Building</t>
  </si>
  <si>
    <t>1st floor</t>
  </si>
  <si>
    <t>13KuK_A4CjnGhU_PaLU3MsSmEnmsQp06VQoJLLJH9sS0</t>
  </si>
  <si>
    <t>https://docs.google.com/open?id=13KuK_A4CjnGhU_PaLU3MsSmEnmsQp06VQoJLLJH9sS0</t>
  </si>
  <si>
    <t>Doc Created @ Mon Jan 13 2025 07:39:48 GMT-0500 (EST); Doc Merged @ Mon Jan 13 2025 07:39:48 GMT-0500 (EST)</t>
  </si>
  <si>
    <t>Everitt 2nd (2200)</t>
  </si>
  <si>
    <t>Urinalysis</t>
  </si>
  <si>
    <t>Home-based Testing System for Geriatric Patients</t>
  </si>
  <si>
    <t xml:space="preserve">Arham </t>
  </si>
  <si>
    <t>Shah</t>
  </si>
  <si>
    <t>arham2</t>
  </si>
  <si>
    <t>jsjain2</t>
  </si>
  <si>
    <t>karlaj2</t>
  </si>
  <si>
    <t xml:space="preserve">Urinalysis is a pathology device we designed which involves three aspects:
1. Spectrophotometer - We are creating a customer PCB for our spectrophotometer to test liquid samples for various biomarker detection
2. Microscopy - A custom software connected to a microscope running image detection on samples for crystal detection
3. App - To integrate the two devices and provide data to the customers. </t>
  </si>
  <si>
    <t>Bioengineering</t>
  </si>
  <si>
    <t>-</t>
  </si>
  <si>
    <t>We work with a lot of lights for our pathology, hence we need a controlled environment.</t>
  </si>
  <si>
    <t>arham2@illinois.edu</t>
  </si>
  <si>
    <t>arhamshah8203@gmail.com</t>
  </si>
  <si>
    <t>Jagriti</t>
  </si>
  <si>
    <t>Jain</t>
  </si>
  <si>
    <t>jsjain2@illinois.edu</t>
  </si>
  <si>
    <t>+1 (330) 391-4714</t>
  </si>
  <si>
    <t>jsjain@gmail.com</t>
  </si>
  <si>
    <t xml:space="preserve">Karl </t>
  </si>
  <si>
    <t>Jackiewicz</t>
  </si>
  <si>
    <t>karlaj2@illinois.edu</t>
  </si>
  <si>
    <t>iMade</t>
  </si>
  <si>
    <t>https://students.grainger.illinois.edu/imade/home/</t>
  </si>
  <si>
    <t>2 with 4 chairs</t>
  </si>
  <si>
    <t>our equipment will need to be plugged in</t>
  </si>
  <si>
    <t>To run image detection and show on the app</t>
  </si>
  <si>
    <t>other iMade exhibits</t>
  </si>
  <si>
    <t>https://drive.google.com/open?id=17agyskXBxiM9Oyddsdbh8v4eso-bt08T, https://drive.google.com/open?id=18pRpC0qr9wNtNe25FCqmqIh2aJfOKRPo, https://drive.google.com/open?id=1T7aMiJV4uuC1k1XfP1apwKy4ZtbbycND, https://drive.google.com/open?id=1gKVzF_-DZyzd45-E8FU0F-kFX62CyTw2, https://drive.google.com/open?id=1Of8r9U7P7gAHah_sEVEwAPw_HM3QVUpW, https://drive.google.com/open?id=1fFNzLEKpiX1exOZUR3NhEQsdc9jhu_Uj, https://drive.google.com/open?id=1c4vXX8CaUUxZOVNIp9x_RxmQPNfA3jv9</t>
  </si>
  <si>
    <t>Freshman</t>
  </si>
  <si>
    <t>1-qq5TKP1ZeI4XK-jSa8MfkM1wjvpGfwQDng3NGUNYto</t>
  </si>
  <si>
    <t>https://docs.google.com/open?id=1-qq5TKP1ZeI4XK-jSa8MfkM1wjvpGfwQDng3NGUNYto</t>
  </si>
  <si>
    <t>Doc Created @ Mon Jan 13 2025 07:39:52 GMT-0500 (EST); Doc Merged @ Mon Jan 13 2025 07:39:53 GMT-0500 (EST)</t>
  </si>
  <si>
    <t xml:space="preserve">Illini Electric Motorsports </t>
  </si>
  <si>
    <t>Illini Electric Motorsports is a student team at the University of Illinois at Urbana-Champaign that designs, fabricates, and races, an all electric formula-style race car.</t>
  </si>
  <si>
    <t>Derin</t>
  </si>
  <si>
    <t>Sozen</t>
  </si>
  <si>
    <t>Dsozen2</t>
  </si>
  <si>
    <t>Car driving with parts on display</t>
  </si>
  <si>
    <t>Our car cannot drive inside</t>
  </si>
  <si>
    <t>Cannot drive the car</t>
  </si>
  <si>
    <t>dsozen2@illinois.edu</t>
  </si>
  <si>
    <t>Derinsozen@gmail.com</t>
  </si>
  <si>
    <t>Illini Electric Motorsports</t>
  </si>
  <si>
    <t>Samridh Singh</t>
  </si>
  <si>
    <t>Ssingh76@illinois.edu</t>
  </si>
  <si>
    <t>www.illinielectricmotorsports.com</t>
  </si>
  <si>
    <t>Charging vehicle</t>
  </si>
  <si>
    <t>Okay</t>
  </si>
  <si>
    <t>ESPL</t>
  </si>
  <si>
    <t>1859mptRgxh_1PZ2lJxCuFS7YHFFNuzZwLg7L6zKuSVA</t>
  </si>
  <si>
    <t>https://docs.google.com/open?id=1859mptRgxh_1PZ2lJxCuFS7YHFFNuzZwLg7L6zKuSVA</t>
  </si>
  <si>
    <t>Doc Created @ Mon Jan 13 2025 07:39:57 GMT-0500 (EST); Doc Merged @ Mon Jan 13 2025 07:39:58 GMT-0500 (EST)</t>
  </si>
  <si>
    <t>Bardeen Quad</t>
  </si>
  <si>
    <t>Ctrl-Z Robotics</t>
  </si>
  <si>
    <t>Come visit Ctrl-Z FIRST Robotics Competition Team! Winners of the 2023 World Championship, we are a community team of high school students in Champaign County that builds robots that compete with teams from around the world.</t>
  </si>
  <si>
    <t>Hannah</t>
  </si>
  <si>
    <t>Jacobson</t>
  </si>
  <si>
    <t>hij2</t>
  </si>
  <si>
    <t>Our exhibit will have our show robot that shoots frisbees and can drive around the area. We may also have other STEM crafts but that is TBD. We will shoot frisbees for people to catch and maybe have LEGO activities for others to do. We will also be doing robot demos possibly of both our show robot and former competition robots. Most of this is still TBD, but we will for sure have at least one robot to show off.</t>
  </si>
  <si>
    <t>Our robot shoots frisbees that could damage things indoors. The robot can also leave skid marks on floors so being outside would make sure there is no damage.</t>
  </si>
  <si>
    <t>Our robot is able to shoot at a lower power, so we’ll be able to still showcase it indoors. We would also plan backup activities to have more engagement.</t>
  </si>
  <si>
    <t>hij2@illinois.edu</t>
  </si>
  <si>
    <t>hannahjacobson43@gmail.com</t>
  </si>
  <si>
    <t>Community Robotics Team mentored by Grainger Students</t>
  </si>
  <si>
    <t>Champaign-Urbana Community/ FIRST Robotics</t>
  </si>
  <si>
    <t>http://team4096.org/</t>
  </si>
  <si>
    <t>We will need to have access to charge our robot batteries and computer. We may not need it to be directly by our exhibit, but would need to be able to use power outlets just in case.</t>
  </si>
  <si>
    <t xml:space="preserve">Ctrl-Z Robotics </t>
  </si>
  <si>
    <t>I may have submitted another form, please disregard that one. Thanks!</t>
  </si>
  <si>
    <t>I have completed the safety course</t>
  </si>
  <si>
    <t>1v_KZjRR4Jnw7KVPn5clKpfbDEi8dZHCZNOasBt3-dpI</t>
  </si>
  <si>
    <t>https://docs.google.com/open?id=1v_KZjRR4Jnw7KVPn5clKpfbDEi8dZHCZNOasBt3-dpI</t>
  </si>
  <si>
    <t>Doc Created @ Mon Jan 13 2025 07:40:01 GMT-0500 (EST); Doc Merged @ Mon Jan 13 2025 07:40:02 GMT-0500 (EST)</t>
  </si>
  <si>
    <t>Talbot 206</t>
  </si>
  <si>
    <t>Exploring the Future with NASA</t>
  </si>
  <si>
    <t>THIS IS SUBJECT TO CHANGE IF NASA ACCEPTS OUR EVENT PROPOSAL. The description below is for the breakout activity.
NASA’s Artemis: To the Moon, Mars, and Beyond
Get ready to crack the code of humanity’s future in space! Dive into the excitement of NASA’s Artemis Program with an interactive breakout room experience. Solve puzzles, decipher clues, and unlock the secrets of how Artemis will:
 - Land the first woman and the next man on the Moon.
 - Build the technologies needed for a sustainable lunar presence.
 - Prepare for the next great leap: sending astronauts to Mars.
This hands-on adventure will challenge your mind while teaching you about the incredible science, innovation, and teamwork driving Artemis forward. Whether you're an aspiring astronaut or a curious explorer, this activity will ignite your imagination as we journey "To the Moon, Mars, and Beyond."</t>
  </si>
  <si>
    <t>Heidi</t>
  </si>
  <si>
    <t>Bjerke</t>
  </si>
  <si>
    <t>hbjerke2</t>
  </si>
  <si>
    <t>hrb2</t>
  </si>
  <si>
    <t xml:space="preserve">I have applied to have NASA Outreach from Glenn  attend the event but will not know until Dec 31 if it was accepted. This is great opportunity to NASA to the EOH.  I do not know how much room will be required for this. They would expect to be established in a prominent place to get the maximum exposure.
If NASA does not accept the above proposal, we plan to do a Breakout Activity (like an escape room) with groups to learn about the NASA Artemis Program as they compete in groups to solve the puzzles in small groups. We will feature a leaderboard for the event, and groups will be given some NASA swag as takeaways. We will need a room with a whiteboard  and large enough that we can have 3-4 groups in there at a time. We would want to have some space between each groups so I feel a larger classroom would help with this. </t>
  </si>
  <si>
    <t>We need the space for the items we will be using for the activities.</t>
  </si>
  <si>
    <t>hbjerke2@illinois.edu</t>
  </si>
  <si>
    <t>hbjerke@gmail.com</t>
  </si>
  <si>
    <t xml:space="preserve">Heather </t>
  </si>
  <si>
    <t>Arnett</t>
  </si>
  <si>
    <t>hrb2@illinois.edu</t>
  </si>
  <si>
    <t>Alana</t>
  </si>
  <si>
    <t xml:space="preserve">NASA Event - https://www.nasa.gov/centers-and-facilities/glenn/submit-your-2025-event-proposal-to-nasa/#hds-sidebar-nav-2
Illinois Space Grant - https://isgc.aerospace.illinois.edu/
</t>
  </si>
  <si>
    <t>We may need to show a countdown timer on a screen.</t>
  </si>
  <si>
    <t>We may want to show a short NASA video.</t>
  </si>
  <si>
    <t>Electricity and space for movement.</t>
  </si>
  <si>
    <t>https://drive.google.com/open?id=1Q_llbp5ld9ZDwItFLIOnZ8SGzFCe7Y44, https://drive.google.com/open?id=15W6b2wnHtb0rs_s12AAkyJHx8EKDFG4w</t>
  </si>
  <si>
    <t>I will let you know immediately when I hear from NASA our event application. Please contact me if you have any questions or concerns.</t>
  </si>
  <si>
    <t>not at this time</t>
  </si>
  <si>
    <t>A large classroom would be best (preferably with movable tables so we could make groups/stations. (This may change if the NASA proposal is accepted as they may want to a more exposed location).</t>
  </si>
  <si>
    <t>10iNNFhUpbBeTs4HCL1kVJzwp53-vh69F8MvD2IBhZW0</t>
  </si>
  <si>
    <t>https://docs.google.com/open?id=10iNNFhUpbBeTs4HCL1kVJzwp53-vh69F8MvD2IBhZW0</t>
  </si>
  <si>
    <t>Doc Created @ Mon Jan 13 2025 07:40:07 GMT-0500 (EST); Doc Merged @ Mon Jan 13 2025 07:40:07 GMT-0500 (EST)</t>
  </si>
  <si>
    <t>The Chemistry of Slime</t>
  </si>
  <si>
    <t>You already know that slime is super fun to play with.  But what makes it act the way it does? And how can there be so many different types?  Experiment with the makeup of all sorts of slime (or even try making your own) and learn a little bit about chemistry along the way!</t>
  </si>
  <si>
    <t>Zoe</t>
  </si>
  <si>
    <t>Hannemann</t>
  </si>
  <si>
    <t>znh2</t>
  </si>
  <si>
    <t>We’ll place an assortment of slimes (five or six types) in a row across the tables.  Each type of slime (which will be in a sample tub and regularly replaced for sanitary reasons) will feature a plaque discussing its chemical properties.  Participants will be able to touch each type of slime and explore their physical differences.  In the middle of the exhibit, a larger bowl of slime ingredients will be showcased.  Participants can ask for a certain material to be added, and the exhibitor will add that material to the large bowl to show how it changes the makeup of the slime.  This bowl will also regularly be switched out.  The experiment will also feature an informational tri fold on materials chemistry.</t>
  </si>
  <si>
    <t>Chemical and Biomolecular Engineering</t>
  </si>
  <si>
    <t>https://docs.google.com/spreadsheets/d/1yHZEIYdmhRD5Wf9SvghBGmIlAtE6cfWQUeIMSpii3sA/edit?usp=sharing</t>
  </si>
  <si>
    <t>Chemistry</t>
  </si>
  <si>
    <t>znh2@illinois.edu</t>
  </si>
  <si>
    <t>815-382-6775</t>
  </si>
  <si>
    <t>znhannemann@gmail.com</t>
  </si>
  <si>
    <t>ALpha Chi Sigma</t>
  </si>
  <si>
    <t xml:space="preserve">https://www.alphachisigma.org/ </t>
  </si>
  <si>
    <t>None</t>
  </si>
  <si>
    <t>Engineers in Action</t>
  </si>
  <si>
    <t>https://drive.google.com/open?id=10jBA-8vmRG0tzaoA4Hme0Q2x7oQ-8N43</t>
  </si>
  <si>
    <t>I have completed the safety training and safety form.</t>
  </si>
  <si>
    <t>1WnvpNL5qSbJbtZ5ZIPzOtbnrNaQHQzJs22ABLNW9R0c</t>
  </si>
  <si>
    <t>https://docs.google.com/open?id=1WnvpNL5qSbJbtZ5ZIPzOtbnrNaQHQzJs22ABLNW9R0c</t>
  </si>
  <si>
    <t>Doc Created @ Mon Jan 13 2025 07:40:11 GMT-0500 (EST); Doc Merged @ Mon Jan 13 2025 07:40:11 GMT-0500 (EST)</t>
  </si>
  <si>
    <t>Everitt (2233, Left Half)</t>
  </si>
  <si>
    <t>Everitt 2101</t>
  </si>
  <si>
    <t>Care for the Air</t>
  </si>
  <si>
    <t>We will show air pollution research in an accessible way. Visitors could see the mini smog in a jar, air quality sensor, and way to “catch” them.</t>
  </si>
  <si>
    <t>Erin</t>
  </si>
  <si>
    <t>Emme</t>
  </si>
  <si>
    <t>emme2</t>
  </si>
  <si>
    <t>tahsina2</t>
  </si>
  <si>
    <t>manhop2</t>
  </si>
  <si>
    <t>The American Association for Aerosol Research student chapter (AAAR@UIUC) is hosting an interactive exhibit to showcase air pollution research, and teach students how to capture their own air pollution! This exhibit will have 4 main parts: 
1.     Smog in a jar. (Link: https://www.youtube.com/watch?v=RoAjQA6KJSA). We will make “smog” to showcase how air pollution and weather conditions can react to form smog (smoke + fog). This activity involves using a glass jar, aluminum foil lid, ice cubes, a piece of paper and matches. We will put the ice cubes on the aluminum foil lid, then light the piece of paper on fire and drop it in the jar and put it inside the jar. We will cover the jar with the aluminum foil lid with the ice. The ice cools the air in the jar and creates condensation, which will mix with the smoke and create smog. This experiment demonstrates how air pollution can reduce visibility. If there is safety concerns with the matches, we could do this portion outside or find an alternate experiment. 
2.     Now that attendees have learned about how air pollution can affect visibility as well as the air we breathe, we will show one of the ways we as scientists measure air quality by showcasing some of our air quality sensor. We will show QuantAQ, a low-cost particulate matter sensor.
3.     Make your own air pollution catcher! Anyone who is now curious to examine the air quality in the world around them will be able to make their own filter using petroleum jelly, paper plates and yarn (https://www.youtube.com/watch?v=x-61Z50WTFY; https://www.youtube.com/watch?time_continue=83&amp;v=9uVdi-3AqRE&amp;feature=emb_logo). We plan to do some of these DIY pollution catchers ourselves a week ahead of time so students can look using a magnifying glass and see what they might expect. Additional materials needed are a hole punch and Ziploc bags for students to keep the DIY air filter in.
4.     Visitors will be curious about how to clean those aerosols from our atmosphere. We will show a Corsi-Rosenthal box (C-R box), the recently developed air filter to remove indoor aerosol. We will show a C-R box and explain how to make it/how it works.
We were hoping to give out thematic candy (“Air” heads) to attract attention and for answering questions relating to air quality. We also will provide paper towels and hand sanitizer for attendees to clean their hands after making the DIY air pollution catcher.</t>
  </si>
  <si>
    <t>Civil and Environmental Engineering</t>
  </si>
  <si>
    <t>https://docs.google.com/spreadsheets/d/1rY384tW5Pi_idpTEhvTJkXYBKr-pGdkjqkxwverGpCc/edit?usp=sharing</t>
  </si>
  <si>
    <t>* The box filter requires a electrical connection to run
* To show the results from the air quality sensors, we need a projector
* Hand washing facilities are required for cleaning the vaseline with which the DIY pollution catcher is prepared</t>
  </si>
  <si>
    <t>manhop2@illinois.edu</t>
  </si>
  <si>
    <t>erinemme@yahoo.com</t>
  </si>
  <si>
    <t>Tahsina</t>
  </si>
  <si>
    <t>Alam</t>
  </si>
  <si>
    <t>+14479022484</t>
  </si>
  <si>
    <t>tahsinatazin@gmail.com</t>
  </si>
  <si>
    <t>Manho</t>
  </si>
  <si>
    <t>Park</t>
  </si>
  <si>
    <t>+1-217-200-6562</t>
  </si>
  <si>
    <t>mano0128@snu.ac.kr</t>
  </si>
  <si>
    <t>AAAR@UIUC</t>
  </si>
  <si>
    <t>Nicole Riemer and Vishal Verma</t>
  </si>
  <si>
    <t>nriemer@illinois.edu; vverma@illinois.edu</t>
  </si>
  <si>
    <t>https://aaaruiuc.wixsite.com/home</t>
  </si>
  <si>
    <t>Our exhibit includes four different stations and one poster board. So we would like to ask 5 tables for our exhibit.</t>
  </si>
  <si>
    <t>Our exhibit items including operating box filter and air quality sensor require electricity.</t>
  </si>
  <si>
    <t>We will show the real time air quality transmitted from air quality sensor. To show that we need Wi-Fi in the exhibit location.</t>
  </si>
  <si>
    <t>We will need a fire extinguisher near the exhibit to ensure safety from our "smog in a jar" exhibit.</t>
  </si>
  <si>
    <t>https://drive.google.com/open?id=1rADx8HHoQsQgwD21kdyjnbyMM0pNOvCm, https://drive.google.com/open?id=1uk1O_qwtm8ORyc04K-ku80sgTLRABxVA, https://drive.google.com/open?id=1ECHB0sTjx826nPUk_FvkSHVJ9ca5Kixm</t>
  </si>
  <si>
    <t>Until last year we used the NHB 2082 classroom. We may want to use a similar setting if any classroom is available.</t>
  </si>
  <si>
    <t>Thank you so much.</t>
  </si>
  <si>
    <t>We will prefer a classroom setting.</t>
  </si>
  <si>
    <t>Yes, we will do that before EOH 2025.</t>
  </si>
  <si>
    <t>18UqJrdQHSI6tzAtAL-tl1dej4DGeBf0EoZWH4APcWrc</t>
  </si>
  <si>
    <t>https://docs.google.com/open?id=18UqJrdQHSI6tzAtAL-tl1dej4DGeBf0EoZWH4APcWrc</t>
  </si>
  <si>
    <t>Doc Created @ Mon Jan 13 2025 07:40:20 GMT-0500 (EST); Doc Merged @ Mon Jan 13 2025 07:40:20 GMT-0500 (EST)</t>
  </si>
  <si>
    <t>Hydrosystems</t>
  </si>
  <si>
    <t>Little Big River</t>
  </si>
  <si>
    <t xml:space="preserve"> 
Real rivers are mobile and wavy. Our unique meandering flume will allow you to explore the hydrodynamics of big rivers. We will find out why rivers meander and the impact of river bends on human activities, from how we navigate through them to how sedimentation and erosion affect our infrastructure.</t>
  </si>
  <si>
    <t>Jason</t>
  </si>
  <si>
    <t>Lin</t>
  </si>
  <si>
    <t>tzuyaol2</t>
  </si>
  <si>
    <t>yiluo7</t>
  </si>
  <si>
    <t xml:space="preserve">The exhibit will take place in Ven Te Chow Hydrosystems Laboratory, specifically at the Kinoshita Flume. The flume is a meandering open channel about 0.6m wide and 20m long constructed with metal. We will demonstrate the flow structure in the flume and visualize it with rubber ducks. The audience will be able to participate in the duck race.  This exhibit has been held for many years and has been popular and educative based on previous feedback. </t>
  </si>
  <si>
    <t>Water</t>
  </si>
  <si>
    <t>It needs to be demonstrated with the flume, which is inside of the lab.</t>
  </si>
  <si>
    <t>tzuyaol2@illinois.edu</t>
  </si>
  <si>
    <t>jtylin6@gmail.com</t>
  </si>
  <si>
    <t>Yi</t>
  </si>
  <si>
    <t>Luo</t>
  </si>
  <si>
    <t>none</t>
  </si>
  <si>
    <t>IWRA</t>
  </si>
  <si>
    <t>To power the pump in the flume</t>
  </si>
  <si>
    <t>https://drive.google.com/open?id=1DSSMHuJSplO_gvLmkO3xnt7QnJtlyXct</t>
  </si>
  <si>
    <t>COMPLETE</t>
  </si>
  <si>
    <t>Ven Te Chow Hydrosystems Laboratory</t>
  </si>
  <si>
    <t>1kLbmIJFISijxr7c6UfwXZyScnM9yuJ9eH4IiyreX_gE</t>
  </si>
  <si>
    <t>https://docs.google.com/open?id=1kLbmIJFISijxr7c6UfwXZyScnM9yuJ9eH4IiyreX_gE</t>
  </si>
  <si>
    <t>Doc Created @ Mon Jan 13 2025 07:40:32 GMT-0500 (EST); Doc Merged @ Mon Jan 13 2025 07:40:32 GMT-0500 (EST)</t>
  </si>
  <si>
    <t>ECEB 2nd (C002)</t>
  </si>
  <si>
    <t>Society of Hispanic Professional Engineers (SHPE)</t>
  </si>
  <si>
    <t>Robotic Hand: Bridging Communication-Type a letter, spark a conversation—watch our robotic hand bring language to life!
AI Lotería Machine: Challenge the Mind-Are you lucky enough to beat the machine?</t>
  </si>
  <si>
    <t xml:space="preserve">Erick </t>
  </si>
  <si>
    <t>Ayala</t>
  </si>
  <si>
    <t>eayal5</t>
  </si>
  <si>
    <t>juanjf2</t>
  </si>
  <si>
    <t>ajtapia3</t>
  </si>
  <si>
    <t>Our booth will showcase two exciting projects. The first is a robotic hand equipped with a keyboard. Visitors can type letters, and the robotic hand will translate them into sign language, creating an engaging and interactive experience.
The second project is an AI-powered Lotería player, capable of competing against visitors in this traditional game of chance. Using advanced camera analysis and AI, the machine plays independently. Since Lotería is luck-based, participants have a fair chance to win and claim a prize!</t>
  </si>
  <si>
    <t>https://uillinoisedu-my.sharepoint.com/:x:/g/personal/eayal5_illinois_edu/ESZpwqSKvLFDjm7Gqf9obe8BHJ2kcm3wfxne_zsSOOnzcA?e=ProrMb</t>
  </si>
  <si>
    <t>eayal5@illinois.edu</t>
  </si>
  <si>
    <t>shpe.uiuc.technicalchair@gmail.com</t>
  </si>
  <si>
    <t>Juan</t>
  </si>
  <si>
    <t>Fragoso</t>
  </si>
  <si>
    <t>juanjf2@illinois.edu</t>
  </si>
  <si>
    <t xml:space="preserve">Antonio </t>
  </si>
  <si>
    <t>Tapia</t>
  </si>
  <si>
    <t>ajtapia3@illinois.edu</t>
  </si>
  <si>
    <t>Society of Hispanics Professional Engineers (SHPE)</t>
  </si>
  <si>
    <t>https://students.grainger.illinois.edu/shpe/home/</t>
  </si>
  <si>
    <t>Our Lotería AI and robotic hand require a significant amount of electricity to operate, making an electrical outlet essential.</t>
  </si>
  <si>
    <t>To establish a strong connection between our lotería machine and computer.</t>
  </si>
  <si>
    <t>https://drive.google.com/open?id=1N4mjS_t8U2Thh04EYLtgvMKPLXdPvIlK, https://drive.google.com/open?id=10jSBUcOcwslDc4_fQZOpNdTQViSjb5PD</t>
  </si>
  <si>
    <t>Engineering Hall</t>
  </si>
  <si>
    <t>Anywhere near the SHPE office, EH 103A</t>
  </si>
  <si>
    <t>1nE44u0W5ZzkgFhGaNYsBl11SqTZIgIP8dvEvjwOjr3U</t>
  </si>
  <si>
    <t>https://docs.google.com/open?id=1nE44u0W5ZzkgFhGaNYsBl11SqTZIgIP8dvEvjwOjr3U</t>
  </si>
  <si>
    <t>Doc Created @ Mon Jan 13 2025 07:40:37 GMT-0500 (EST); Doc Merged @ Mon Jan 13 2025 07:40:38 GMT-0500 (EST)</t>
  </si>
  <si>
    <t>LUMEB 2nd (in front of 2100)</t>
  </si>
  <si>
    <t>The Rheology Zoo</t>
  </si>
  <si>
    <t>We demonstrate simple and complex materials (water, honey, sand, therapy putty, polyethylene oxide solution) to show different rheological phenomena like how these materials under different conditions can behave like a solid or a liquid, and see these phenomena in daily life products such as toothpaste, hand sanitizer, moisturizing cream, ketchup, etc.</t>
  </si>
  <si>
    <t>Thomas</t>
  </si>
  <si>
    <t>Livesay</t>
  </si>
  <si>
    <t>livesay5</t>
  </si>
  <si>
    <t>playak2</t>
  </si>
  <si>
    <t xml:space="preserve">Our exhibit will feature 5 main areas. The first will include containers of sand, kinetic sand, water, and rocks. This allows us to describe the difference between solids and liquids at opposite ends of the spectrum. Next, we will have therapy putty (like Play-Doh), toothpaste, moisturizing cream, and allow the participants to play with them and feel the different material behavior. After that, we will use two stand mixers (laboratory mixing equipment from our research group) with water and polyethylene oxide solution to demonstrate a unique rheological phenomenon called rod climbing (see website URL below for visuals). We will use safety shields to protect the participants from any splatter of materials being mixed. Fourth, we will demonstrate extensional behavior of honey compared with polyethylene oxide solution with the use of a 3D-printed stressable structure and plastic syringe (no sharp parts, only operated by exhibitor). Finally, our exhibit will end with a slideshow presentation to highlight ongoing work in the lab (for our older audiences). </t>
  </si>
  <si>
    <t xml:space="preserve">Our exhibit must be indoors because the demonstration equipment and materials are sensitive to the elements including wind and rain. Additionally, we require several power outlets for stand mixers and display monitor, making an indoor exhibit necessary. </t>
  </si>
  <si>
    <t>livesay5@illinois.edu</t>
  </si>
  <si>
    <t>203-675-1225</t>
  </si>
  <si>
    <t>talreader708@gmail.com</t>
  </si>
  <si>
    <t>Pallab</t>
  </si>
  <si>
    <t>Layak</t>
  </si>
  <si>
    <t>447-902-0861</t>
  </si>
  <si>
    <t>pallab.layak@gmail.com</t>
  </si>
  <si>
    <t>Ewoldt Research Group</t>
  </si>
  <si>
    <t>Randy Ewoldt</t>
  </si>
  <si>
    <t>ewoldt@illinois.edu</t>
  </si>
  <si>
    <t>https://ewoldt.mechanical.illinois.edu/the-zoo/</t>
  </si>
  <si>
    <t xml:space="preserve">We require several (at least 3) power outlets for two stand mixers and display monitor for the slideshow. </t>
  </si>
  <si>
    <t>https://drive.google.com/open?id=1a9kwfkiAWZRd8nlaFrWYHq5TOmo-bf6f, https://drive.google.com/open?id=1h3Larw8OtU2b9kEHe177p93NUpgoCrL3, https://drive.google.com/open?id=1m2hBClqCkVdYgHInUJxrXWzBQY6n2DHY, https://drive.google.com/open?id=1k3hdDXI3okoi-k5un9x07ber928w_6m8</t>
  </si>
  <si>
    <t>I understand, and will fill out the form in a timely manner after this submission.</t>
  </si>
  <si>
    <t>1mRW58LejdWc3BikCd25uLYftF8ObTTrFUCovW-4qMYg</t>
  </si>
  <si>
    <t>https://docs.google.com/open?id=1mRW58LejdWc3BikCd25uLYftF8ObTTrFUCovW-4qMYg</t>
  </si>
  <si>
    <t>Doc Created @ Mon Jan 13 2025 07:40:41 GMT-0500 (EST); Doc Merged @ Mon Jan 13 2025 07:40:42 GMT-0500 (EST)</t>
  </si>
  <si>
    <t>Talbot 220</t>
  </si>
  <si>
    <t>Ion Thruster</t>
  </si>
  <si>
    <t>Ion propulsion harnesses electrical power and ionized air to generate thrust, like a fan without blades!</t>
  </si>
  <si>
    <t>Jack</t>
  </si>
  <si>
    <t>Gerrity</t>
  </si>
  <si>
    <t>gerrity3</t>
  </si>
  <si>
    <t>sachars2</t>
  </si>
  <si>
    <t>Tag7</t>
  </si>
  <si>
    <t>There will be a track on a table with the ion propulsion train going around it. There will be a poster describing how the train works. Participants will be able to watch the train, see how it manipulates wind, and ask questions about it.</t>
  </si>
  <si>
    <t>Nuclear, Plasma, and Radiological Engineering</t>
  </si>
  <si>
    <t>Electronic components that should not be outside.</t>
  </si>
  <si>
    <t>gerrity3@illinois.edu</t>
  </si>
  <si>
    <t>gerrityjack143@gmail.com</t>
  </si>
  <si>
    <t>Sacha</t>
  </si>
  <si>
    <t>Stickell Khazai</t>
  </si>
  <si>
    <t>847-224-3898</t>
  </si>
  <si>
    <t>sacha.stickellkhazai@gmail.com</t>
  </si>
  <si>
    <t>Gueriguian</t>
  </si>
  <si>
    <t>202-407-2366</t>
  </si>
  <si>
    <t>Tgueriguian@gmail.com</t>
  </si>
  <si>
    <t>American Nuclear Society</t>
  </si>
  <si>
    <t>Kathryn Huff</t>
  </si>
  <si>
    <t>kdhuff@illinois.edu</t>
  </si>
  <si>
    <t>https://ansatuiuc.web.engr.illinois.edu</t>
  </si>
  <si>
    <t>All times</t>
  </si>
  <si>
    <t>The other American Nuclear Society exhibits</t>
  </si>
  <si>
    <t>The safety form will be completed.</t>
  </si>
  <si>
    <t>Talbot</t>
  </si>
  <si>
    <t>1NN1QlImT28GNQz0pGpqk2gSObd60cAIOkMPQnVlJ5ho</t>
  </si>
  <si>
    <t>https://docs.google.com/open?id=1NN1QlImT28GNQz0pGpqk2gSObd60cAIOkMPQnVlJ5ho</t>
  </si>
  <si>
    <t>Doc Created @ Mon Jan 13 2025 07:40:45 GMT-0500 (EST); Doc Merged @ Mon Jan 13 2025 07:40:46 GMT-0500 (EST)</t>
  </si>
  <si>
    <t>Nuclear Enrichment Centrifuge and Diffusion</t>
  </si>
  <si>
    <t>Discover the science behind nuclear fuel enrichment! See the power of both centrifuge and diffusion methods!</t>
  </si>
  <si>
    <t>msayeed3</t>
  </si>
  <si>
    <t>davidrv2</t>
  </si>
  <si>
    <t>Exhibit will include a centrifuge that will be used to separate two different liquids. Participants will be able to hit a button to spin the centrifuge. There will also be a diffusion demonstration where participants will be able to pour liquid over a semi-permeable membrane and watch the substance split into two.</t>
  </si>
  <si>
    <t>Exhibit should be inside with other American Nuclear Society Demonstrations</t>
  </si>
  <si>
    <t>630-6873591</t>
  </si>
  <si>
    <t>Mustafa</t>
  </si>
  <si>
    <t>Sayeed</t>
  </si>
  <si>
    <t>224-231-7970</t>
  </si>
  <si>
    <t>darkstep20mcc@gmail.com</t>
  </si>
  <si>
    <t>Violette</t>
  </si>
  <si>
    <t>815-666-5373</t>
  </si>
  <si>
    <t>d.vio1218@gmail.com</t>
  </si>
  <si>
    <t>For the centrifuge motor.</t>
  </si>
  <si>
    <t>Other American Nuclear Society exhibits</t>
  </si>
  <si>
    <t>The training will be completed by all exhibitors.</t>
  </si>
  <si>
    <t>Talbot Laboratory</t>
  </si>
  <si>
    <t>17-5gG1HA2hGl5qDshzQVyRwGMZaWMbHoPrLYXvFp1WA</t>
  </si>
  <si>
    <t>https://docs.google.com/open?id=17-5gG1HA2hGl5qDshzQVyRwGMZaWMbHoPrLYXvFp1WA</t>
  </si>
  <si>
    <t>Doc Created @ Mon Jan 13 2025 07:40:50 GMT-0500 (EST); Doc Merged @ Mon Jan 13 2025 07:40:50 GMT-0500 (EST)</t>
  </si>
  <si>
    <t>EHall C0100</t>
  </si>
  <si>
    <t>Healing wounds with adhesive hydrogels</t>
  </si>
  <si>
    <t>Healing wounds with gelatin</t>
  </si>
  <si>
    <t>Dhyanesh</t>
  </si>
  <si>
    <t>Baskaran</t>
  </si>
  <si>
    <t>db17</t>
  </si>
  <si>
    <t>jiadiao2</t>
  </si>
  <si>
    <t>The exhibit will feature colored jello which we will use to make parallels to a sticky gelatin hydrogel that we use for wound healing. The participants can come and cut shapes out of the colored jello that we made and also touch the sticky hydrogel.</t>
  </si>
  <si>
    <t>Materials Science and Engineering</t>
  </si>
  <si>
    <t>https://docs.google.com/spreadsheets/d/1sM0XDrolgdpWGIoM5CURCmNurW4WoLAhCQC-S3BFeL0/edit?usp=sharing</t>
  </si>
  <si>
    <t>db17@illinois.edu</t>
  </si>
  <si>
    <t>dhyanbus@gmail.com</t>
  </si>
  <si>
    <t>Jiadiao</t>
  </si>
  <si>
    <t>Zhou</t>
  </si>
  <si>
    <t>jiadiao2@illinois.edu</t>
  </si>
  <si>
    <t>Wang Lab</t>
  </si>
  <si>
    <t>Hua Wang</t>
  </si>
  <si>
    <t>huawang3@illinois.edu</t>
  </si>
  <si>
    <t>1ozBoOFuj84SVKj9ZnSWoxWU81swYXRhbi0-dgJiYxrw</t>
  </si>
  <si>
    <t>https://docs.google.com/open?id=1ozBoOFuj84SVKj9ZnSWoxWU81swYXRhbi0-dgJiYxrw</t>
  </si>
  <si>
    <t>Doc Created @ Mon Jan 13 2025 07:40:54 GMT-0500 (EST); Doc Merged @ Mon Jan 13 2025 07:40:55 GMT-0500 (EST)</t>
  </si>
  <si>
    <t>AI, Extreme Scale Computng and Scientific Visualization for Gravitational Wave Astrophysics</t>
  </si>
  <si>
    <t>Visit our exhibit and learn how students are developing world class artificial intelligence solutions to study the universe through the observation of gravitational waves produced by the collision of black holes. Play black hole ping pong and take a selfie where you see yourself embedded in a black hole. It will be an out of the world experience!!</t>
  </si>
  <si>
    <t>Roland</t>
  </si>
  <si>
    <t>Haas</t>
  </si>
  <si>
    <t>rhaas</t>
  </si>
  <si>
    <t>We will showcase a number of computer based visualizations and have some interactive games for visitors to try. We will use laptops and LCD monitors. We will not have any hazardous substances or biological material present.</t>
  </si>
  <si>
    <t>NCSA</t>
  </si>
  <si>
    <t>no funding requested</t>
  </si>
  <si>
    <t>will use computer monitors and electronic devices, unless rain shelter is provided must be inside. If provided, can be outside.</t>
  </si>
  <si>
    <t>rhaas@illinois.edu</t>
  </si>
  <si>
    <t>rhaas80@gmail.com</t>
  </si>
  <si>
    <t>NCSA Gravity Group</t>
  </si>
  <si>
    <t>https://gravity.ncsa.illinois.edu</t>
  </si>
  <si>
    <t>power laptops and monitors</t>
  </si>
  <si>
    <t>visitors can take a selfie in front of a (simulated) black hole and mail themselves the result, one activity required network connection.</t>
  </si>
  <si>
    <t>any NCSA exhibits</t>
  </si>
  <si>
    <t>no</t>
  </si>
  <si>
    <t>In the NCSA atrium</t>
  </si>
  <si>
    <t>sure</t>
  </si>
  <si>
    <t>1hiuGLPlZzAtBK5C15HSJsAaPFGc9BOm5as7hLG5xuCw</t>
  </si>
  <si>
    <t>https://docs.google.com/open?id=1hiuGLPlZzAtBK5C15HSJsAaPFGc9BOm5as7hLG5xuCw</t>
  </si>
  <si>
    <t>Doc Created @ Mon Jan 13 2025 07:40:59 GMT-0500 (EST); Doc Merged @ Mon Jan 13 2025 07:41:00 GMT-0500 (EST)</t>
  </si>
  <si>
    <t>MSEB Atrium</t>
  </si>
  <si>
    <t>Shrinky Dinks Polymer Magic!</t>
  </si>
  <si>
    <t>Shrink Dink and Magic Tape
Have you ever wondered why shrinky dink plastic gets smaller while most things expand when heat is added? Or have you ever wondered how things such as "flex" tape and self-healing tape work? Come to our exhibit where you get to see hands on how both things work! You also have the ability to design a shrinky drink and tape home and Illini keychain!</t>
  </si>
  <si>
    <t xml:space="preserve">Sydney </t>
  </si>
  <si>
    <t>Pavlik</t>
  </si>
  <si>
    <t>spavlik2</t>
  </si>
  <si>
    <t>jts15</t>
  </si>
  <si>
    <t>anao2</t>
  </si>
  <si>
    <t xml:space="preserve">Participants will be given the opportunity to see how magic tape works and see its "self-healing" properties. They will also be given the opportunity to make a shrink dink by be given piece of polyethylene and colored pencils so they can draw and make designs and be allowed to take home a key chain. The main prop we will need is a heat source which can be either a toaster oven or anything that can simply heat things up. We plan on having a table that will have 2 different sides that can show how two thinks classified as polymers can act so differently. </t>
  </si>
  <si>
    <r>
      <rPr>
        <rFont val="Arial"/>
        <strike/>
        <color rgb="FF1155CC"/>
        <u/>
      </rPr>
      <t xml:space="preserve">https://docs.google.com/spreadsheets/d/1DuYrBCbvIPIJ83PgPcjHOC8S2Bz5Oanu01xLEeHgZLM/edit?usp=sharing </t>
    </r>
    <r>
      <rPr>
        <rFont val="Arial"/>
        <strike val="0"/>
        <color rgb="FF000000"/>
      </rPr>
      <t xml:space="preserve"> </t>
    </r>
    <r>
      <rPr>
        <rFont val="Arial"/>
        <strike val="0"/>
        <color rgb="FF1155CC"/>
        <u/>
      </rPr>
      <t>https://docs.google.com/spreadsheets/d/1KbhntCWUKK2ok8BF9bP8o8BBA8VPeHdcoBw4Mi6iN5U/edit?gid=0#gid=0</t>
    </r>
    <r>
      <rPr>
        <rFont val="Arial"/>
        <strike val="0"/>
        <color rgb="FF000000"/>
      </rPr>
      <t xml:space="preserve"> </t>
    </r>
  </si>
  <si>
    <t xml:space="preserve">Departments whats the exhibit to be inside at MSEB building </t>
  </si>
  <si>
    <t>spavlik2@illinois.edu</t>
  </si>
  <si>
    <t>630-605-6148</t>
  </si>
  <si>
    <t>sydneypavlik@icloud.com</t>
  </si>
  <si>
    <t>Joanna</t>
  </si>
  <si>
    <t>Sterczek</t>
  </si>
  <si>
    <t>708-237-9682</t>
  </si>
  <si>
    <t>jts@illinois.edu</t>
  </si>
  <si>
    <t>Ana</t>
  </si>
  <si>
    <t>309-415-1925</t>
  </si>
  <si>
    <t>anao2@illinois.edu</t>
  </si>
  <si>
    <t>Class Project</t>
  </si>
  <si>
    <t>MSE 183</t>
  </si>
  <si>
    <t>Laura Nagel</t>
  </si>
  <si>
    <t>ljnagel@illinois.edu</t>
  </si>
  <si>
    <t>We will need a heat source so will likely need a power outlet to be able to heat things up.</t>
  </si>
  <si>
    <r>
      <rPr>
        <strike/>
        <color rgb="FF1155CC"/>
        <u/>
      </rPr>
      <t xml:space="preserve">https://docs.google.com/spreadsheets/d/1DuYrBCbvIPIJ83PgPcjHOC8S2Bz5Oanu01xLEeHgZLM/edit?usp=sharing </t>
    </r>
    <r>
      <rPr>
        <strike val="0"/>
        <color rgb="FF000000"/>
      </rPr>
      <t xml:space="preserve"> </t>
    </r>
    <r>
      <rPr>
        <strike val="0"/>
        <color rgb="FF1155CC"/>
        <u/>
      </rPr>
      <t>https://docs.google.com/spreadsheets/d/1KbhntCWUKK2ok8BF9bP8o8BBA8VPeHdcoBw4Mi6iN5U/edit?gid=0#gid=0</t>
    </r>
    <r>
      <rPr>
        <strike val="0"/>
        <color rgb="FF000000"/>
      </rPr>
      <t xml:space="preserve"> </t>
    </r>
  </si>
  <si>
    <t>https://drive.google.com/open?id=1DhAPbKTiyUdu3Avi63b0tDyV51d3eymf</t>
  </si>
  <si>
    <t>MSEB 1st floor lobby</t>
  </si>
  <si>
    <t>sent to all group members!</t>
  </si>
  <si>
    <t>1mncmzCVJOZswpgA7OgNphJoD5nr1Q5HRjfZ9xw9mZsU</t>
  </si>
  <si>
    <t>https://docs.google.com/open?id=1mncmzCVJOZswpgA7OgNphJoD5nr1Q5HRjfZ9xw9mZsU</t>
  </si>
  <si>
    <t>Doc Created @ Mon Jan 13 2025 07:41:04 GMT-0500 (EST); Doc Merged @ Mon Jan 13 2025 07:41:04 GMT-0500 (EST)</t>
  </si>
  <si>
    <t>Hydrology Sandbox</t>
  </si>
  <si>
    <t>The exhibit will take place in the Ven Te Chow Hydrosystems Lab. The setup consists of a sandbox and a system of water spraying. This exhibit uses water. Caution tape will separate the areas of safe circulation. Tripping and slipping hazards will be minimized.</t>
  </si>
  <si>
    <t>Arushi</t>
  </si>
  <si>
    <t>Arnav</t>
  </si>
  <si>
    <t>aarnav2</t>
  </si>
  <si>
    <t>This educational sandbox + flow table model is all about how the shape of the land influences hydrological processes. We can design a sandy landscape to increase or decrease surface runoff, ponding areas, and infiltration rates to recharge the underlying aquifers.</t>
  </si>
  <si>
    <t>The exhibit is in the Ven Te Chow, Hydrosystems Building</t>
  </si>
  <si>
    <t>apurva2334@gmail.com</t>
  </si>
  <si>
    <t>aarnav2@illinois.edu</t>
  </si>
  <si>
    <t xml:space="preserve">to run the motor </t>
  </si>
  <si>
    <t>Hydrosystems Building</t>
  </si>
  <si>
    <t>Ven Tee Chow lab</t>
  </si>
  <si>
    <t>1ACa8UR8SGc0ytzoWfevkU9raDF7oBkze1GGL3iylT5M</t>
  </si>
  <si>
    <t>https://docs.google.com/open?id=1ACa8UR8SGc0ytzoWfevkU9raDF7oBkze1GGL3iylT5M</t>
  </si>
  <si>
    <t>Doc Created @ Mon Jan 13 2025 07:41:08 GMT-0500 (EST); Doc Merged @ Mon Jan 13 2025 07:41:09 GMT-0500 (EST)</t>
  </si>
  <si>
    <t>LUMEB 1100A</t>
  </si>
  <si>
    <t>Sugar Rush Spin Pinball Machine</t>
  </si>
  <si>
    <t>Play with our exciting Candyland themed pinball machine, handcrafted from wood with eye-catching 3D-printed and laser-cut details. Discover the mechanical engineering behind the this classic game with gears, springs, and more!</t>
  </si>
  <si>
    <t>Simi</t>
  </si>
  <si>
    <t>Kama</t>
  </si>
  <si>
    <t>smridhi3</t>
  </si>
  <si>
    <t>dpate383</t>
  </si>
  <si>
    <t>The Sugar Rush Spin exhibit is a medium-sized pinball machine that will sit on top of the given folding table. The pinball machine will mostly be made out of wood, and will have some 3D printed and laser cut components. We will bring a poster board to showcase skills and mechanical engineering principles present in the exhibit like woodworking, gear mechanisms, manufacturing, springs, and more. We will bring a small stool for smaller participants to stand on to interact with the exhibit. Participants will use a plunger (spring mechanism) and wooden handles that control movement within the machine. All of the moving parts are completely encased within the machine, visible only from the top through a see-through lid.</t>
  </si>
  <si>
    <t>https://docs.google.com/spreadsheets/d/1htOoQvzYM__L6_EZ6MM76BduHQX290CyJsjmqAI9J7k/edit?usp=sharing</t>
  </si>
  <si>
    <t>smridhi3@illinois.edu</t>
  </si>
  <si>
    <t>smridhikama@gmail.com</t>
  </si>
  <si>
    <t>Dhara</t>
  </si>
  <si>
    <t>Patel</t>
  </si>
  <si>
    <t>pateldhara1223@gmail.com</t>
  </si>
  <si>
    <t>Women in Mechanical Science and Engineering</t>
  </si>
  <si>
    <t>Melissa Biehl</t>
  </si>
  <si>
    <t>mbiehl@illinois.edu</t>
  </si>
  <si>
    <t>https://wim.mechse.illinois.edu/</t>
  </si>
  <si>
    <t>We would like to be placed near the exhibits of American Society of Mechanical Engineers (ASME) and Society of Engineering Mechanics (SEM) if possible.</t>
  </si>
  <si>
    <t>1m4bFDVRrqsU0qONMShBKpRqApn4_-q3hVO9DpILodRY</t>
  </si>
  <si>
    <t>https://docs.google.com/open?id=1m4bFDVRrqsU0qONMShBKpRqApn4_-q3hVO9DpILodRY</t>
  </si>
  <si>
    <t>Doc Created @ Mon Jan 13 2025 07:41:13 GMT-0500 (EST); Doc Merged @ Mon Jan 13 2025 07:41:13 GMT-0500 (EST)</t>
  </si>
  <si>
    <t>Biodiesel for the Future</t>
  </si>
  <si>
    <t>Biodiesel for a renewable future!</t>
  </si>
  <si>
    <t>Aidan</t>
  </si>
  <si>
    <t>Lindsay</t>
  </si>
  <si>
    <t>aidancl3</t>
  </si>
  <si>
    <t>wtrier2</t>
  </si>
  <si>
    <t>We will display a small plant, a sample of used vegetable oil, a sample of biodiesel, an Erlenmeyer flask containing used vegetable oil treated with an acid catalyst, a separatory funnel containing biodiesel and glycerol, and another separatory funnel with biodiesel and water. 
We will also have multiple displays showing our biodiesel being used. In the first display, biodiesel and diesel will be burned in a small wick lamp. The lamps will be surrounded by a plexiglass barrier to prevent spectators from inhaling fumes. The second display will be small Go-Kart containing a diesel engine that will be powered with our biodiesel and another small diesel engine powering a light above our plant. The third display will consist of soap bars made from vegetable oil that have different scents. The soap bars will be in cheesecloth bags for participants to smell the soaps through the bags. Finally, we will have a small tray of soapy water made from our glycerol that participants can use to blow bubbles.</t>
  </si>
  <si>
    <t>https://docs.google.com/spreadsheets/d/1K6cFyxDHWnuyjlooSRI6V8CmTnnEk292sGVV0CN9oz8/edit?usp=sharing</t>
  </si>
  <si>
    <t>Bio-Fuel</t>
  </si>
  <si>
    <t>Since we will be burning our biodiesel in a wick lamp and using it in a diesel generator, our exhibit must be outside.</t>
  </si>
  <si>
    <t>aidancl3@illinois.edu</t>
  </si>
  <si>
    <t>aclindsay737@gmail.com</t>
  </si>
  <si>
    <t>Wolfgang</t>
  </si>
  <si>
    <t>Trier</t>
  </si>
  <si>
    <t>wolfgangtrier04@gmail.com</t>
  </si>
  <si>
    <t>Illinois Biodiesel Initiative</t>
  </si>
  <si>
    <t>https://ibrl.aces.illinois.edu/ibi/</t>
  </si>
  <si>
    <t>two</t>
  </si>
  <si>
    <t>1ZA9aw7iy58qT0iGeaCcP8VlwK7UqmMW9BaDZKPCtJsE</t>
  </si>
  <si>
    <t>https://docs.google.com/open?id=1ZA9aw7iy58qT0iGeaCcP8VlwK7UqmMW9BaDZKPCtJsE</t>
  </si>
  <si>
    <t>Doc Created @ Mon Jan 13 2025 07:41:20 GMT-0500 (EST); Doc Merged @ Mon Jan 13 2025 07:41:21 GMT-0500 (EST)</t>
  </si>
  <si>
    <t>Scaled Down X-Ray Machine</t>
  </si>
  <si>
    <t>Homemade X-Ray Machine!</t>
  </si>
  <si>
    <t>Andy</t>
  </si>
  <si>
    <t>Guzman</t>
  </si>
  <si>
    <t>andyg3</t>
  </si>
  <si>
    <t>simong3</t>
  </si>
  <si>
    <t xml:space="preserve">Miniature Model of our X-Ray Machine / Bring our X-Ray but have it off
Trifold Poster: Overview of our Project
Pictures from our X-Ray Machine for Participants to See
Jig-Saw Activity of X-Ray Pictures
Make your own X-Ray: Q-Tips Activity </t>
  </si>
  <si>
    <t>https://docs.google.com/spreadsheets/d/1sj_1tLh5_VIAPKilIdVBm6LBUh3E0wd_gXMbw7eqhBY/edit?usp=sharing</t>
  </si>
  <si>
    <t>andyg3@illinois.edu</t>
  </si>
  <si>
    <t>(309) 404-5356</t>
  </si>
  <si>
    <t>andy.s.guzman@gmail.com</t>
  </si>
  <si>
    <t>Simon</t>
  </si>
  <si>
    <t>Greenblatt</t>
  </si>
  <si>
    <t>simongbb8@gmail.com</t>
  </si>
  <si>
    <t>Biomedical Engineering Society (BMES)</t>
  </si>
  <si>
    <t>Alexander Chang</t>
  </si>
  <si>
    <t>ac111@illinois.edu</t>
  </si>
  <si>
    <t>https://www.bmes-uiuc.com/</t>
  </si>
  <si>
    <t>https://drive.google.com/open?id=1vINtCB0t4oZivr1Kiz-XCp-kEb5N9pBR, https://drive.google.com/open?id=14aAT410VGcxPEq_Q_MUcjdmqJCpsu-oD</t>
  </si>
  <si>
    <t>For clarification, we won't have our x-ray machine on during the exhibit. There will be no exposure of x-rays to the public.</t>
  </si>
  <si>
    <t>Done.</t>
  </si>
  <si>
    <t>1IBSIuJIQCR__7gZeCz7SqJvOqnpLkyUoXKMf8L3BW2E</t>
  </si>
  <si>
    <t>https://docs.google.com/open?id=1IBSIuJIQCR__7gZeCz7SqJvOqnpLkyUoXKMf8L3BW2E</t>
  </si>
  <si>
    <t>Doc Created @ Mon Jan 13 2025 07:41:25 GMT-0500 (EST); Doc Merged @ Mon Jan 13 2025 07:41:26 GMT-0500 (EST)</t>
  </si>
  <si>
    <t>Students Pushing Innovation Internship Program (SPIN)</t>
  </si>
  <si>
    <t>The National Center for Supercomputing Applications (NCSA) has a rich history of fostering innovation, with many of the best ideas coming from motivated, creative undergraduates. NCSA launched the Students Pushing INnovation (SPIN) internship program in 2012. Our program’s mission is to provide University of Illinois undergraduates the opportunity to apply and develop skills that address real challenges aligned with their interests. SPIN interns work on cutting-edge research projects in areas such as AI, quantum computing, high-performance computing, data analysis and visualization, cybersecurity, and more topics that align with NCSA's mission. Want to know more about SPIN projects? Join us for in-person demos and meet the outstanding interns driving this program’s success!</t>
  </si>
  <si>
    <t>Olena</t>
  </si>
  <si>
    <t>Kindratenko</t>
  </si>
  <si>
    <t>kindrat2</t>
  </si>
  <si>
    <t>We will showcase a number of SPIN projects. We will use laptops and LCD monitors. We will not have any hazardous substances or biological material present.</t>
  </si>
  <si>
    <t>kindrat2@illinois.edu</t>
  </si>
  <si>
    <t>(217)898-9357</t>
  </si>
  <si>
    <t>olenakindr@hotmail.com</t>
  </si>
  <si>
    <t>https://spin.ncsa.illinois.edu</t>
  </si>
  <si>
    <t>to run some demos</t>
  </si>
  <si>
    <t>1oMtYOF1lKs66EIrxL53G838ylTFJ6nThBCBrpD7EtDY</t>
  </si>
  <si>
    <t>https://docs.google.com/open?id=1oMtYOF1lKs66EIrxL53G838ylTFJ6nThBCBrpD7EtDY</t>
  </si>
  <si>
    <t>Doc Created @ Mon Jan 13 2025 07:41:29 GMT-0500 (EST); Doc Merged @ Mon Jan 13 2025 07:41:30 GMT-0500 (EST)</t>
  </si>
  <si>
    <t>Visual Nutrition</t>
  </si>
  <si>
    <t>Through integrating AI technologies, such as machine learning, data analytics,
large language models, and computer vision personalized diet plans can now
be tailored to individual nutritional needs, preferences, and health goals with
unprecedented precision. This new app will allow a person to take a photo of
a meal, and it will log nutrients into their personalized nutrition platform which
will help design their own nutrition guidance plan.</t>
  </si>
  <si>
    <t>Kai</t>
  </si>
  <si>
    <t>Karadi</t>
  </si>
  <si>
    <t>kaick2</t>
  </si>
  <si>
    <t>Vblasko2</t>
  </si>
  <si>
    <t>Ak66</t>
  </si>
  <si>
    <t>The exhibit will consist of a poster, laptop running a chatbot, and a mobile device running the application. Also, a desk will have several samples of packaged food that the participants can scan with the mobile application as part of the demo setup.  The participants will be able to interact with the mobile application running on a mobile devise to scan different foods and then interact with a chatbot in the application.</t>
  </si>
  <si>
    <t>NCSA and Food Science &amp; Human Nutrition</t>
  </si>
  <si>
    <t>Equipment needed should be inside.</t>
  </si>
  <si>
    <t>sbrad77@illinois.edu</t>
  </si>
  <si>
    <t>650-564-7023</t>
  </si>
  <si>
    <t>kaikaradi23@gmail.com</t>
  </si>
  <si>
    <t>Victoria</t>
  </si>
  <si>
    <t>Blasko</t>
  </si>
  <si>
    <t>630-605-4919</t>
  </si>
  <si>
    <t>torriebla19@gmail.com</t>
  </si>
  <si>
    <t>Abraham</t>
  </si>
  <si>
    <t>Kim</t>
  </si>
  <si>
    <t>217-979-2756</t>
  </si>
  <si>
    <t>ak66@illinois.edu</t>
  </si>
  <si>
    <t>Grant Project</t>
  </si>
  <si>
    <t>NCSA and PNI</t>
  </si>
  <si>
    <t>Volodymyr Kindratenko &amp; Sharon Donovan</t>
  </si>
  <si>
    <t>kindrtnk@illinois.edu</t>
  </si>
  <si>
    <t>one</t>
  </si>
  <si>
    <t>computers and monitors</t>
  </si>
  <si>
    <t>The Nutrition App will be demoed and will need internet connection.  If anyone wants to try the app they will need to download the app.</t>
  </si>
  <si>
    <t>We will be participating on Friday at the NCSA location</t>
  </si>
  <si>
    <t>NCSA Location - UIUC.chat</t>
  </si>
  <si>
    <t>https://drive.google.com/open?id=1b2cynHWi9VtYgRzncV-0xFNq2zlQgmlf, https://drive.google.com/open?id=1RwF4t1ZrOkZZFpY1VKEHjS0YZwXzIA3l, https://drive.google.com/open?id=1cLlqfTey7W7GmyN5eXvU_IlDcZb1Mn1w, https://drive.google.com/open?id=1h_a-wTQfNa_-LDd7N-A825iAOXCVWSmd</t>
  </si>
  <si>
    <t>We may have one more person join the table/exhibit</t>
  </si>
  <si>
    <t>Understood</t>
  </si>
  <si>
    <t>1g69oydAPco06Dwyv07Gyb-_aRz8qwSW7sMOrn3bGHYA</t>
  </si>
  <si>
    <t>https://docs.google.com/open?id=1g69oydAPco06Dwyv07Gyb-_aRz8qwSW7sMOrn3bGHYA</t>
  </si>
  <si>
    <t>Doc Created @ Mon Jan 13 2025 07:41:33 GMT-0500 (EST); Doc Merged @ Mon Jan 13 2025 07:41:34 GMT-0500 (EST)</t>
  </si>
  <si>
    <t>LUMEB 2051</t>
  </si>
  <si>
    <t>IATP</t>
  </si>
  <si>
    <t>Come see devices designed to help people with disabilities do a variety of daily tasks. We will be hosting mini competitions to see who can wash dishes the fastest with our product.</t>
  </si>
  <si>
    <t>Jasinski</t>
  </si>
  <si>
    <t>ryanjj3</t>
  </si>
  <si>
    <t>hcho812</t>
  </si>
  <si>
    <t>evant3</t>
  </si>
  <si>
    <t>ASME's Product Development Committee will be showcasing devices developed with cooperation from the Illinois Assistive Technology Program (IATP), who develop open-source assistive technology. The projects we will be presenting include a one-handed ziplock bag closer, one-handed dishwashing device, and a walker with a moving white cane for people with both vision and mobility issues. 
The display booth will showcase the former two items doing their intended tasks. We will have a variety of dishware to show off versatility and different kinds of ziploc bags. We can host mini competitions for kids to see who can wash dishes the fastest with our product and give out pieces of candy as prizes. The white cane walker will be moving back and forth in front of the table, which will require some space (around 15 feet). We will set up some small obstacles and let the audience see how it feels to navigate using the walker.</t>
  </si>
  <si>
    <t>https://docs.google.com/spreadsheets/d/1XFbc2R03_45JRGagq3GyA4Z1w3Aid0MpejBwAZ706nY/edit?pli=1&amp;gid=0#gid=0</t>
  </si>
  <si>
    <t>ryanjj3@illinois.edu</t>
  </si>
  <si>
    <t>847-257-9280</t>
  </si>
  <si>
    <t>jasinskicollege@gmail.com</t>
  </si>
  <si>
    <t xml:space="preserve">Steve </t>
  </si>
  <si>
    <t>Cho</t>
  </si>
  <si>
    <t>847-204-7993</t>
  </si>
  <si>
    <t>hyungwooc120@gmail.com</t>
  </si>
  <si>
    <t>Evan</t>
  </si>
  <si>
    <t>Tonarelli</t>
  </si>
  <si>
    <t>evanrelli2006@comcast.net</t>
  </si>
  <si>
    <t>ASME</t>
  </si>
  <si>
    <t>Mickey Clemon</t>
  </si>
  <si>
    <t>lmclemon@illinois.edu</t>
  </si>
  <si>
    <t>https://asme.mechse.illinois.edu/</t>
  </si>
  <si>
    <t>ASME booths</t>
  </si>
  <si>
    <t>https://drive.google.com/open?id=17JDyoWTtfz8_lRAwPfN3cXxazel7YMsi, https://drive.google.com/open?id=1PDkYVb4zxq8WGlkdhrsdvthJsQPq4FKb, https://drive.google.com/open?id=1SPdM9b5dagnBxYV8LRTs9d7S2YFR4jI1</t>
  </si>
  <si>
    <t>Form has been completed</t>
  </si>
  <si>
    <t>1ivl55eaFAOM4PsMXr4QnfUlhQJYuj3RRZeNIKCd7lOM</t>
  </si>
  <si>
    <t>https://docs.google.com/open?id=1ivl55eaFAOM4PsMXr4QnfUlhQJYuj3RRZeNIKCd7lOM</t>
  </si>
  <si>
    <t>Doc Created @ Mon Jan 13 2025 07:41:38 GMT-0500 (EST); Doc Merged @ Mon Jan 13 2025 07:41:38 GMT-0500 (EST)</t>
  </si>
  <si>
    <t>TB 203</t>
  </si>
  <si>
    <t>egg drop</t>
  </si>
  <si>
    <t>Put your design skills to the test with this exciting egg drop challenge! With a limited budget, your mission is to construct a "spacecraft" capable of delivering your fragile supplies safely to the target zone. The most resourceful and egg-fficient designs will earn a spot on the leaderboard!</t>
  </si>
  <si>
    <t>Krishna</t>
  </si>
  <si>
    <t>Prabhakar</t>
  </si>
  <si>
    <t>Kprab2</t>
  </si>
  <si>
    <t>povilus3</t>
  </si>
  <si>
    <t>maggoon2</t>
  </si>
  <si>
    <t>We will have 2 rooms. There will be the assembly room where students will get materials to make a device to make the egg survive the drop. This will be materials such as straw, napkins and foam. In the second room, is the drop room where a griper arm will release the egg outside the window with a livestream showing the drop. This is a legacy exhibit for IISE.</t>
  </si>
  <si>
    <t>Industrial and Enterprise Systems Engineering</t>
  </si>
  <si>
    <t>For ease, all funding for all IISE events are here:  https://docs.google.com/spreadsheets/d/18FjMvE2QyMsdHR5kiuZOamROIDtUo1p1blRPFk3yfMw/edit?usp=sharing</t>
  </si>
  <si>
    <t>Construction</t>
  </si>
  <si>
    <t xml:space="preserve">While the egg drop takes place outside, where we drop it from the second floor, we need a classroom with at least 20 seats so students can make the egg safety contraption. </t>
  </si>
  <si>
    <t>kprab2@illinois.edu</t>
  </si>
  <si>
    <t>Krishnaprabhakar25@gmail.com</t>
  </si>
  <si>
    <t>Povilus</t>
  </si>
  <si>
    <t>povilus3@illinois.edu</t>
  </si>
  <si>
    <t>Hisan</t>
  </si>
  <si>
    <t>Maggoon</t>
  </si>
  <si>
    <t>‭+1 (447) 902-2465‬</t>
  </si>
  <si>
    <t>mgantonio811@icloud.com</t>
  </si>
  <si>
    <t>IISE</t>
  </si>
  <si>
    <t>https://iiseengineering.web.illinois.edu</t>
  </si>
  <si>
    <t>To livestream the egg drops.</t>
  </si>
  <si>
    <t xml:space="preserve">All other IISE exibits, supply chain maze, 3d scanner, shark tank and senior design . </t>
  </si>
  <si>
    <t>This is a legacy exhibit for IISE. We are very egg cited for EOH.</t>
  </si>
  <si>
    <t>Inside classroom of transportation building</t>
  </si>
  <si>
    <t xml:space="preserve">Yes, done. </t>
  </si>
  <si>
    <t>Transportation Building</t>
  </si>
  <si>
    <t>second floor</t>
  </si>
  <si>
    <t>1rEMm_mUBDgMPnZBpY3vgI7dz6eY2D9VHVo8DiFPnUWA</t>
  </si>
  <si>
    <t>https://docs.google.com/open?id=1rEMm_mUBDgMPnZBpY3vgI7dz6eY2D9VHVo8DiFPnUWA</t>
  </si>
  <si>
    <t>Doc Created @ Mon Jan 13 2025 07:41:43 GMT-0500 (EST); Doc Merged @ Mon Jan 13 2025 07:41:43 GMT-0500 (EST)</t>
  </si>
  <si>
    <t>TB 204</t>
  </si>
  <si>
    <t>Photogrammetry 3D scanner</t>
  </si>
  <si>
    <t xml:space="preserve">Participants will get to take part in a fun demonstration of how 3d technology is used. They will be able to be scanned into a 3d model and see how a 2d image can be converted into a 3d model. </t>
  </si>
  <si>
    <t>kprab2</t>
  </si>
  <si>
    <t>jmill90</t>
  </si>
  <si>
    <t>sonalim2</t>
  </si>
  <si>
    <t xml:space="preserve">This exhibit will use a rotating arm with a camera to 3d scan a person in the middle of the scanner. Think of it as a 360 photobooth but with the purpose of outputting a 3d scan. As this process is not as fast, ample space in the room is required to form a line and not create a crowd. </t>
  </si>
  <si>
    <t>for ease, all IISE funding request are one one doc: https://docs.google.com/spreadsheets/d/18FjMvE2QyMsdHR5kiuZOamROIDtUo1p1blRPFk3yfMw/edit?usp=sharing</t>
  </si>
  <si>
    <t xml:space="preserve">Requires electronics which cannot get wet. </t>
  </si>
  <si>
    <t xml:space="preserve">Students will get to take part in a fun demonstration of how photogrammetry technology is used. Students will stand in a “scanning booth” that revolves around them and takes photos. The photos get processed into a virtual, 3D model. </t>
  </si>
  <si>
    <t>Josh</t>
  </si>
  <si>
    <t>Miller</t>
  </si>
  <si>
    <t>(708) 963-8079</t>
  </si>
  <si>
    <t>josh.miller130@yahoo.com</t>
  </si>
  <si>
    <t>Sonali</t>
  </si>
  <si>
    <t>Manjunath</t>
  </si>
  <si>
    <t>925-549-7378</t>
  </si>
  <si>
    <t>power for the scanner and computers</t>
  </si>
  <si>
    <t xml:space="preserve">to connect computers to 3d software. </t>
  </si>
  <si>
    <t>large room for clearance.</t>
  </si>
  <si>
    <t>all other IISE exibits: egg drop, supply chain maze, shark tank and senior design.</t>
  </si>
  <si>
    <t xml:space="preserve">While scanning has been done in other clubs before, our technique is new, as we are building the scanner for EOH, will demonstrate how scans can help with engineering design and ergonomics. </t>
  </si>
  <si>
    <t>yes, done.</t>
  </si>
  <si>
    <t>Transportation building</t>
  </si>
  <si>
    <t>19GSdFcD3M0Yo4L7EMjMcmeJhcBMYS_eDflKgE0d_mN8</t>
  </si>
  <si>
    <t>https://docs.google.com/open?id=19GSdFcD3M0Yo4L7EMjMcmeJhcBMYS_eDflKgE0d_mN8</t>
  </si>
  <si>
    <t>Doc Created @ Mon Jan 13 2025 07:41:47 GMT-0500 (EST); Doc Merged @ Mon Jan 13 2025 07:41:47 GMT-0500 (EST)</t>
  </si>
  <si>
    <t>TB 303</t>
  </si>
  <si>
    <t>Supply Chain/Optimization Maze</t>
  </si>
  <si>
    <t>Participants must decide on the shortest path between two points (to resemble supply chain operations/optimizations). Cameras will be set up in the room to capture the maze, and a computer vision program will analyze participant traffic and optimal routes. Participants will learn about the industrial applications of AI, automation and supply chain.</t>
  </si>
  <si>
    <t>mramoju2</t>
  </si>
  <si>
    <t xml:space="preserve">Life-sized maze to resemble UIUC campus. Participants must decide on the shortest path between two points (to resemble supply chain operations/optimizations). Cameras will be set up in the room to capture the maze, and a python program developed with AI principles to analyse participant traffic. Participants can learn about AI and supply chain through this interactive activity.
Room Setup:
Camera Fixed to ceiling 
Table setup w/ computer to show AI analysis
Most of floor space taken up by maze
Participants will wait at the beginning of the maze (near door), go through the maze, and finish near the computer so they can see the results
</t>
  </si>
  <si>
    <t>For ease, all IISE funding is in one doc: https://docs.google.com/spreadsheets/d/18FjMvE2QyMsdHR5kiuZOamROIDtUo1p1blRPFk3yfMw/edit?usp=sharing</t>
  </si>
  <si>
    <t xml:space="preserve">Will require a ceiling so we can hang camera to. </t>
  </si>
  <si>
    <t xml:space="preserve">IISE is proud to present our annual Supply Chain Maze! Enter our life-sized supply chain maze and find the fastest route from start to finish while AI overhead tracks your moves. Discover clues, learn shortest paths, and see how big companies save time. At the end, receive feedback to improve next time. </t>
  </si>
  <si>
    <t>Meghana</t>
  </si>
  <si>
    <t>Ramoju</t>
  </si>
  <si>
    <t>309-326-8117</t>
  </si>
  <si>
    <t>meg.ramoju@gmail.com</t>
  </si>
  <si>
    <t>To power computer</t>
  </si>
  <si>
    <t>To access internet for computer simulation</t>
  </si>
  <si>
    <t xml:space="preserve">All other IISE exibits, egg drop, human scale 3d scanner, shark tank, ISE senior design, </t>
  </si>
  <si>
    <t xml:space="preserve">Adding on to our previous legacy project of supply chain maze. </t>
  </si>
  <si>
    <t>yes, done</t>
  </si>
  <si>
    <t>Second Floor</t>
  </si>
  <si>
    <t>1pOqUIDuBOdGNZLitusZtKsXtUpl1C_ZKF5XocQKaqEk</t>
  </si>
  <si>
    <t>https://docs.google.com/open?id=1pOqUIDuBOdGNZLitusZtKsXtUpl1C_ZKF5XocQKaqEk</t>
  </si>
  <si>
    <t>Doc Created @ Mon Jan 13 2025 07:41:51 GMT-0500 (EST); Doc Merged @ Mon Jan 13 2025 07:41:51 GMT-0500 (EST)</t>
  </si>
  <si>
    <t>TB 206</t>
  </si>
  <si>
    <t>Shark Tank Challenge</t>
  </si>
  <si>
    <t>Participate in a recreation of the Shark Tank show by solving a given problem and pitching the potential solution to a group of judges. This interactive game will allow students to practice entrepreneurship and sales, while using engineering skills to explore creative solutions.</t>
  </si>
  <si>
    <t>In this exhibit, we will be having a game, sort of like shark tank, to make a fun competitive game between parents and students. This will be highlighting ISE students entrepreneurial spirit and design abilities. Room setup will be similar to a shark tank like room.</t>
  </si>
  <si>
    <t>for ease, all ISE funding is in this document:https://docs.google.com/spreadsheets/d/18FjMvE2QyMsdHR5kiuZOamROIDtUo1p1blRPFk3yfMw/edit?usp=sharing</t>
  </si>
  <si>
    <t xml:space="preserve">Classroom needed. </t>
  </si>
  <si>
    <t>All other ISE exhibits. Supply chain maze, egg drop, 3d scanner and ISE capstone.</t>
  </si>
  <si>
    <t>Yes, done</t>
  </si>
  <si>
    <t>1fW1tDgW9zYqIgGzn-2f2n4qj6gOizyL0RE6muxoO_rY</t>
  </si>
  <si>
    <t>https://docs.google.com/open?id=1fW1tDgW9zYqIgGzn-2f2n4qj6gOizyL0RE6muxoO_rY</t>
  </si>
  <si>
    <t>Doc Created @ Mon Jan 13 2025 07:41:55 GMT-0500 (EST); Doc Merged @ Mon Jan 13 2025 07:41:56 GMT-0500 (EST)</t>
  </si>
  <si>
    <t>TB 103</t>
  </si>
  <si>
    <t>ISE Senior capstone</t>
  </si>
  <si>
    <t>Senior ISE students will proudly present their Senior Design Projects, developed over the course of the Fall semester. The event will feature a variety of engaging poster displays, complemented by physical models of designs where applicable. Guests are invited to explore the room, interact with the exhibits, and gain insight into the innovative solutions crafted by the students.</t>
  </si>
  <si>
    <t xml:space="preserve">small room needed to show off posters and 3d printed projects designed by ISE students. </t>
  </si>
  <si>
    <t>No Funding is needed for this room. However all other IISE funding are attached: https://docs.google.com/spreadsheets/d/18FjMvE2QyMsdHR5kiuZOamROIDtUo1p1blRPFk3yfMw/edit?usp=sharing</t>
  </si>
  <si>
    <t>Posters and projects must be inside for protection</t>
  </si>
  <si>
    <t>All other IISE exibits: supply chain maze, shark tank, egg drop, 3d scanner,</t>
  </si>
  <si>
    <t>Yes, done.</t>
  </si>
  <si>
    <t>Second floor</t>
  </si>
  <si>
    <t>1dgmaf5CwQNJbyYxkNkOfKEZI0-yPZDgtHyadIDl3J08</t>
  </si>
  <si>
    <t>https://docs.google.com/open?id=1dgmaf5CwQNJbyYxkNkOfKEZI0-yPZDgtHyadIDl3J08</t>
  </si>
  <si>
    <t>Doc Created @ Mon Jan 13 2025 07:41:59 GMT-0500 (EST); Doc Merged @ Mon Jan 13 2025 07:42:00 GMT-0500 (EST)</t>
  </si>
  <si>
    <t>Freedom Machine: Adaptive Gravel E-Trike</t>
  </si>
  <si>
    <t>Our adjustable trike takes the idea of a normal trike and makes it custom to anyone on the market looking to take a stroll in nature. Having an adjustable seat bucket, back plate, and foot plate accommodates anyone, especially our clients who have limited mobility below the waist. Our motorized hitch simplifies loading and unloading an e-trike, making the process effortless and fully independent. This practical solution empowers individuals with mobility challenges to explore and enjoy greater freedom. Come see our product live in action through a fun obstacle course!</t>
  </si>
  <si>
    <t xml:space="preserve">Elizabeth </t>
  </si>
  <si>
    <t>shimkim2</t>
  </si>
  <si>
    <t>jgomez78</t>
  </si>
  <si>
    <t>The motorized hitch demonstration will feature a mock car bumper made out of 2x4 wood with a tow hitch system to simulate real-life usage on a vehicle. This system is designed to make loading and unloading the adaptive e-trike independent and effortless. For the presentation, we will position the trike on the hitch, activate the motorized mechanism (a trailer jack), and let observers see how the hitch lifts, lowers, and secures the trike with minimal physical effort from the user. As exhibitors we will describe and demonstrate our product, safety features, and highlight the user-friendly design of our hitch. For the actual trike itself, we want to demonstrate the load-bearing capabilities, as well as the user-experience during operation, which can be simulated using a trail, such as a whale-tail. The purpose of this type of platform is to show the comfort, safety, and ergonomics of the trike (including the adjustable seat-bucket, foot plate, and overall frame).</t>
  </si>
  <si>
    <t>https://docs.google.com/spreadsheets/d/1INWlviP9r924uHCrj65_4Qm2DCjdS8H5e5YxtQH_oyM/edit?usp=sharing</t>
  </si>
  <si>
    <t xml:space="preserve">We have developed an adaptive e-trike, and a motorized hitch designed for easy loading and unloading from a car. Due to the size and functionality of the trike and hitch, an outdoor space is preferable for the demonstration. Our goal is to setup a sunset shape bike obstacle  to demonstrate fun usage of the bike with our user Josh riding it. This setup allows us to display the trike's mobility and the hitch's full range of motion, including attaching and detaching from a car/or mock setup, which requires ample room. </t>
  </si>
  <si>
    <t xml:space="preserve">If weather requires us to present indoors, we will demonstrate the trike and hitch functionality in a stationary setup. The hitch will be securely mounted on a stable platform to simulate attachment to a car, allowing us to showcase its motion safely. The trike's features, including accessibility and ergonomics, will be highlighted without riding it. We will supplement the usage and implementation of the trike and hitch via videos. If possible, with a big enough room in Syndey Lu we could set up a small obstacle and ride the bike if allotted. </t>
  </si>
  <si>
    <t>esinger4@illinois.edu</t>
  </si>
  <si>
    <t>Joyce</t>
  </si>
  <si>
    <t>Shim Kim</t>
  </si>
  <si>
    <t>joyceshimkim@gmail.com</t>
  </si>
  <si>
    <t>Jasmine</t>
  </si>
  <si>
    <t>Gomez</t>
  </si>
  <si>
    <t>gomezjasmine352@gmail.com</t>
  </si>
  <si>
    <t>American Society of Mechanical Engineers (ASME)</t>
  </si>
  <si>
    <t>American Society of Mechanical Engineers (ASME) Exhibits</t>
  </si>
  <si>
    <t>https://drive.google.com/open?id=1BILlG0kE7IEyNzwLdFcoc5n9E6QUIsub, https://drive.google.com/open?id=1kRqx_vWbsg4qxPjvCTlz9dsvXQ47Dg4y, https://drive.google.com/open?id=11NsJv1KnKEJAlgahMMpIqBq1vyasbgKl, https://drive.google.com/open?id=1gzB2gcykNvg57ayYIMfPu05wIshYZP-H, https://drive.google.com/open?id=1hQOSno5w6YeLi7Ed82W-xLpAk7TSXWA7, https://drive.google.com/open?id=16155KEk-dLS60bw_3mjPtEobwGe1cWj-, https://drive.google.com/open?id=1R_EnW0xJi6T_csAJNNEablYkOJulA2r3, https://drive.google.com/open?id=1FY3IIkNnoOC1oF0DmbLrBgRxABSfltCS</t>
  </si>
  <si>
    <t>1MN29orU5J_fzP9-PQHDtA7rAMXsG3FeJ6UF4hm0HBVM</t>
  </si>
  <si>
    <t>https://docs.google.com/open?id=1MN29orU5J_fzP9-PQHDtA7rAMXsG3FeJ6UF4hm0HBVM</t>
  </si>
  <si>
    <t>Doc Created @ Mon Jan 13 2025 07:42:03 GMT-0500 (EST); Doc Merged @ Mon Jan 13 2025 07:42:04 GMT-0500 (EST)</t>
  </si>
  <si>
    <t>Water You Afraid Of?</t>
  </si>
  <si>
    <t>We've always learnt that water is shapeless, so how about we make shapes out of it today? Make your favorite 2-D shapes out of water and solve water droplet mazes while exploring and learning about an interesting property called hydrophobicity!</t>
  </si>
  <si>
    <t>Jiya</t>
  </si>
  <si>
    <t>Shekhar</t>
  </si>
  <si>
    <t>jshek3</t>
  </si>
  <si>
    <t>raemsch2</t>
  </si>
  <si>
    <t>2-D Shaped Liquids:
A surface has a superhydrophobic coating on all regions except a closed shape in the center (star, circle etc.). The spectators get to participate by pouring a colored liquid onto the surface. As a result, the water collects on the non-coated region (the shape). This results in a 2-D shape formed by liquid. 
Execution: 
i. A plastic board (the surface) is sprayed with a hydrophobic spray to create the outline of a shape. 
ii. The board is placed on a rack placed in a tray (to catch water overflow). 
iii. Water with food coloring is poured onto the center of the board. 
iv. Water collects in the non-coated region and can be pushed around on the board to either join the shape or roll off the board. 
What visitors will do?: 
i. They can pick one of the shapes available. 
ii. They can pick a color of water to pour into the center. 
iii. They can also play around with the water on the board and explore the hydrophobic properties of the coating. 
Hydrophobicity Maze 
1. Players will be a droplet on the starting point of hydrophobic board, with a maze constructed on it
2. Players should go through a maze by tilting the board using handles 
3. Players should go through 4 checkpoints without making the droplet fall in those small holes / or coming in contact with absorbing regions. 
As this exhibit deals with pouring water, we would prefer to not be placed around open electrical points or near staircases / platforms.</t>
  </si>
  <si>
    <t>https://docs.google.com/spreadsheets/d/1wNgHA29H5km2JeqXTPr5pDfHKoicTr5w99hpiyhKxu4/edit?usp=sharing</t>
  </si>
  <si>
    <t>Molecular Scale</t>
  </si>
  <si>
    <t>jshek3@illinois.edu</t>
  </si>
  <si>
    <t>jiyashekhar04@gmail.com</t>
  </si>
  <si>
    <t>Regina</t>
  </si>
  <si>
    <t>Raemsch</t>
  </si>
  <si>
    <t>rtraemsch2@gmail.com</t>
  </si>
  <si>
    <t>Material Advantage</t>
  </si>
  <si>
    <t>Other Material Advantage exhibits.</t>
  </si>
  <si>
    <t>https://drive.google.com/open?id=1J9TBdRsoFpG4mXIBXFeOIrxnsnLRyyAA</t>
  </si>
  <si>
    <t>Material Science and Engineering Building (MSEB)</t>
  </si>
  <si>
    <t>I have filled out the form.</t>
  </si>
  <si>
    <t>14cUHwkqqhlNq-Y9HcrSe5iL2U8O_OtBHsj5bfTbxXe0</t>
  </si>
  <si>
    <t>https://docs.google.com/open?id=14cUHwkqqhlNq-Y9HcrSe5iL2U8O_OtBHsj5bfTbxXe0</t>
  </si>
  <si>
    <t>Doc Created @ Mon Jan 13 2025 07:42:08 GMT-0500 (EST); Doc Merged @ Mon Jan 13 2025 07:42:08 GMT-0500 (EST)</t>
  </si>
  <si>
    <t>Bardeen (Not Tent)</t>
  </si>
  <si>
    <t xml:space="preserve">Stomp Rockets!! ft.Women in Aerospace </t>
  </si>
  <si>
    <t xml:space="preserve">Blast Off with Women in Aerospace!
Join us at the Women in Aerospace booth and launch your imagination sky-high! Design and build your very own paper rocket, then feel the thrill as you stomp on the foot pump and send it soaring into the air. Discover the science behind flight and celebrate the amazing contributions of women in aerospace engineering and exploration. </t>
  </si>
  <si>
    <t>Grzyb</t>
  </si>
  <si>
    <t>epgrzyb2</t>
  </si>
  <si>
    <t>emilymd3</t>
  </si>
  <si>
    <t>iavilla2</t>
  </si>
  <si>
    <t xml:space="preserve">Participants are given materials (i.e. paper, scissors, and tape) to build a paper rocket. Those rockets will then be launched from a bucket-made stomp launcher. The force of the stomp will propel the rockets out of the bucket system and into the air. There should be no one in front of these buckets for safety reasons. </t>
  </si>
  <si>
    <t>https://docs.google.com/spreadsheets/d/1NdbZ2DZ5tllMVYePmBPdJsfxXxS7DwjHB6JllHjs8IQ/edit?gid=0#gid=0</t>
  </si>
  <si>
    <t>For optimal launches and safety reasons, we prefer this activity to be done in an outside setting. With this area, the rockets will be able to launch very high and not injure someone in the process.</t>
  </si>
  <si>
    <t xml:space="preserve">We can still do the stomp rockets if we get placed in a big indoor area with high ceilings but if we see that it would not be fit or safe for the activity we can switch our activity. We would do wind powered cars most likely in the case of a switch up with locations which is the kids making cars out of paper, straws, wood, and wheels then using a fan to propel it forward. </t>
  </si>
  <si>
    <t>epgrzyb2@illinois.edu</t>
  </si>
  <si>
    <t>egrzyb25@gmail.com</t>
  </si>
  <si>
    <t xml:space="preserve">Douglas </t>
  </si>
  <si>
    <t>emdouglas079@gmail.com</t>
  </si>
  <si>
    <t xml:space="preserve">Isabela </t>
  </si>
  <si>
    <t xml:space="preserve">Villa </t>
  </si>
  <si>
    <t>iavilla2@illinois.edu</t>
  </si>
  <si>
    <t>Women in Aerospace</t>
  </si>
  <si>
    <t xml:space="preserve">https://wiauiuc.github.io/about.html </t>
  </si>
  <si>
    <t>https://drive.google.com/open?id=15PNEq0GVI1J09a-RhqMeGDktXCAaBC58, https://drive.google.com/open?id=18u8kMUHgKRX46GuVIa4u_nAftH_jpjNL, https://drive.google.com/open?id=1cjemDDwR6alZAhylaVDvxIQq4LyFqWlg, https://drive.google.com/open?id=18hPsC5RgsvUJ1gZ1qAhwzRCXJLzMweyB, https://drive.google.com/open?id=1h6ffE2NtHtatZckf4643PMOM4fCyahAO</t>
  </si>
  <si>
    <t>Completed!</t>
  </si>
  <si>
    <t>1nuaG1r01NKC0v9ZafDliovIC06PFcQOehy9xC9Uwtbc</t>
  </si>
  <si>
    <t>https://docs.google.com/open?id=1nuaG1r01NKC0v9ZafDliovIC06PFcQOehy9xC9Uwtbc</t>
  </si>
  <si>
    <t>Doc Created @ Mon Jan 13 2025 07:42:13 GMT-0500 (EST); Doc Merged @ Mon Jan 13 2025 07:42:13 GMT-0500 (EST)</t>
  </si>
  <si>
    <t>MEL 1421</t>
  </si>
  <si>
    <t>Novel Mobile Robots Lab</t>
  </si>
  <si>
    <t>See nimble robots walk, jump, and balance at the Novel Mobile Robots Lab (NMbL)!</t>
  </si>
  <si>
    <t>Justin</t>
  </si>
  <si>
    <t>Yim</t>
  </si>
  <si>
    <t>jkyim</t>
  </si>
  <si>
    <t>Small legged robot research platforms will be demoed in the Novel Mobile Robots Lab facility, MEL 1421.  Three to five robots will be on display or running around on worktables and the ground.</t>
  </si>
  <si>
    <t>MEL 1421 lab</t>
  </si>
  <si>
    <t>jkyim@illinois.edu</t>
  </si>
  <si>
    <t>yim@berkeley.edu</t>
  </si>
  <si>
    <t>Reserch lab in MechSE</t>
  </si>
  <si>
    <t>Justin Yim</t>
  </si>
  <si>
    <t>https://publish.illinois.edu/novelmobilerobotslab/</t>
  </si>
  <si>
    <t>No, demos will run nearly continuously</t>
  </si>
  <si>
    <t>None -- the MEL 1421 lab has tables</t>
  </si>
  <si>
    <t>The MEL 1421 lab has electrical outlets</t>
  </si>
  <si>
    <t>Some robots run over wifi connections</t>
  </si>
  <si>
    <t>Safety course and form completed</t>
  </si>
  <si>
    <t>Mechanical Engineering Laboratory</t>
  </si>
  <si>
    <t>14BwfvIF1EssRjgkDfDgbXB6e2HfW2xixznRsB8NNKvg</t>
  </si>
  <si>
    <t>https://docs.google.com/open?id=14BwfvIF1EssRjgkDfDgbXB6e2HfW2xixznRsB8NNKvg</t>
  </si>
  <si>
    <t>Doc Created @ Mon Jan 13 2025 07:42:16 GMT-0500 (EST); Doc Merged @ Mon Jan 13 2025 07:42:17 GMT-0500 (EST)</t>
  </si>
  <si>
    <t>The Strongest Glass You've Ever Seen</t>
  </si>
  <si>
    <t>Strongest Glass You've Ever Seen!</t>
  </si>
  <si>
    <t>Arjun</t>
  </si>
  <si>
    <t>Bharadwaj</t>
  </si>
  <si>
    <t>arjunnb2</t>
  </si>
  <si>
    <t>nayan2</t>
  </si>
  <si>
    <t>ajurman2</t>
  </si>
  <si>
    <t>In corning’s demo they drop a steel ball attached to a stand onto a phone that does not have a gorilla glass display and then they compare the results to a phone that does use the gorilla glass display. It may be more effective to just obtain these types of glass not from phones and do the demonstrations with sheets of glass. I think that the same demo could be done for the EOH project since it is safe, and the students would be able to do it themselves with supervision. We would have a plexiglass shield to avoid any broken glass being sprayed at our guests and to keep everything tidy at our exhibit, along with safety measures like goggles and gloves for the exhibitors.</t>
  </si>
  <si>
    <t>https://docs.google.com/spreadsheets/d/1b5D7_C60UTUnmtrMkZzbh0mOMd7BrS0kkqaOxYsklbg/edit?gid=0#gid=0</t>
  </si>
  <si>
    <t>arjunnb2@illinois.edu</t>
  </si>
  <si>
    <t>Arjun.n.bharadwaj@gmail.com</t>
  </si>
  <si>
    <t>Nayan</t>
  </si>
  <si>
    <t>Bajaj</t>
  </si>
  <si>
    <t>bajajnayan3@gmail.com</t>
  </si>
  <si>
    <t>Allie</t>
  </si>
  <si>
    <t>Jurman</t>
  </si>
  <si>
    <t>561-757-0998</t>
  </si>
  <si>
    <t>alliejurman@gmail.com</t>
  </si>
  <si>
    <t>MSE 182/183</t>
  </si>
  <si>
    <t>Laptop demo and for graphics we want to show to participants</t>
  </si>
  <si>
    <t>MatSE exhibits, MSE 183</t>
  </si>
  <si>
    <t>https://drive.google.com/open?id=1qjKDcke8Z5uVWjL1gm6PJQn1lBTGI5zr, https://drive.google.com/open?id=136gvexS3jANJBBZOYSuIV9-IUDcndAsz, https://drive.google.com/open?id=1Gp5iJ6qI3AX7dk07HnL6kiBia6TjVE9o, https://drive.google.com/open?id=1c7Pd1ZA4ctjIolPQgmrcHFqQqUCNGPhA, https://drive.google.com/open?id=1R4zipkW3FgkJCbGI1GYBfzQ-ErUK6IdB</t>
  </si>
  <si>
    <t>Anywhere with wifi</t>
  </si>
  <si>
    <t>Ok!</t>
  </si>
  <si>
    <t>1pVerp1b_uZt5vXuuJMYfWJQipTq17-A5-8bFUFldXxE</t>
  </si>
  <si>
    <t>https://docs.google.com/open?id=1pVerp1b_uZt5vXuuJMYfWJQipTq17-A5-8bFUFldXxE</t>
  </si>
  <si>
    <t>Doc Created @ Mon Jan 13 2025 07:42:22 GMT-0500 (EST); Doc Merged @ Mon Jan 13 2025 07:42:22 GMT-0500 (EST)</t>
  </si>
  <si>
    <t>Everitt 1rst Atrium (1301)</t>
  </si>
  <si>
    <t>THUNDERSCI</t>
  </si>
  <si>
    <t xml:space="preserve">K-12 Students / Teachers / Parents or who are seeking for some fun introductory STEM activities </t>
  </si>
  <si>
    <t xml:space="preserve">Anh </t>
  </si>
  <si>
    <t xml:space="preserve">Nguyen </t>
  </si>
  <si>
    <t>Amn</t>
  </si>
  <si>
    <t>THUNDERSCI is a community project which we introduce some applicable STEM fun experience to K-12 visitors of EOH. The exhibit will be presented as a booth with a front tables and activities on the sides, which groups of members are divided to carry on each areas. Our tasks are to instruct the visitors to do the activities (fold scope building, DNA extracting, breadboard making) and explain to them the mechanism of each reaction/tools/etc. Our sub activity is Q and A panel in which participants can ask for advices or just simply connect to us by leaving their emails. More details are included in the slides link below!</t>
  </si>
  <si>
    <r>
      <rPr>
        <rFont val="Arial"/>
        <color rgb="FF1155CC"/>
        <u/>
      </rPr>
      <t>https://drive.google.com/file/d/1x_VBW5QIaPB15SohBmjq9rRZb0D6hviN/view?usp=drivesdk</t>
    </r>
    <r>
      <rPr>
        <rFont val="Arial"/>
      </rPr>
      <t xml:space="preserve"> / Sorry I can’t access the link</t>
    </r>
  </si>
  <si>
    <t xml:space="preserve">Our activities contain a lot of small materials so we hope to be inside to avoid the windy weather which can blow them away. </t>
  </si>
  <si>
    <t>m4nh.nn@gmail.com</t>
  </si>
  <si>
    <t xml:space="preserve">Amn@illinois.edu </t>
  </si>
  <si>
    <t>M4nh.nn@gmail.com</t>
  </si>
  <si>
    <t xml:space="preserve">Student group </t>
  </si>
  <si>
    <t xml:space="preserve">Centennial High school Community of Science-oriented Students </t>
  </si>
  <si>
    <t>https://drive.google.com/file/d/1nc73eU1tkUMLTZhy934O6Snh-BezTCE-/view?usp=drivesdk</t>
  </si>
  <si>
    <t xml:space="preserve">We will have several QR code that they can scan to see the information better. </t>
  </si>
  <si>
    <t xml:space="preserve">Campus Instructional Facility </t>
  </si>
  <si>
    <r>
      <rPr>
        <color rgb="FF1155CC"/>
        <u/>
      </rPr>
      <t>https://drive.google.com/file/d/1x_VBW5QIaPB15SohBmjq9rRZb0D6hviN/view?usp=drivesdk</t>
    </r>
    <r>
      <rPr/>
      <t xml:space="preserve"> / Sorry I can’t access the link</t>
    </r>
  </si>
  <si>
    <t>https://drive.google.com/open?id=1lsQpctBhq8YQ55z77pfX1MQNNyhn3ubu, https://drive.google.com/open?id=1DFPypTInzU-5FSSlD5bS--FY6EXO1Gdd, https://drive.google.com/open?id=1kkWWthg6OZ8Rfa8qFLv-ZeMzDhsAUGxb, https://drive.google.com/open?id=1F6SuiskWHbNPSCe-DQTnmph3pIbE7XIz, https://drive.google.com/open?id=1YKiemQJuTGXKLihkgIaoELI63aujcqKF, https://drive.google.com/open?id=1eh7B3qp364obJJ2rqUMo6demmprFXUM9</t>
  </si>
  <si>
    <t>We are willing to work with EOH team for further detail! Thank you!</t>
  </si>
  <si>
    <t xml:space="preserve">We are a group of HIGHSCHOOL students, therefore we don’t have NETID, except for me (Anh) because I work in a lab. How can we complete the safety training? </t>
  </si>
  <si>
    <t xml:space="preserve">Maybe </t>
  </si>
  <si>
    <t>Got it!</t>
  </si>
  <si>
    <t>1aF2Svlh3MeVWxhZdcoi61WQiJSmX2KUS4FFj46-yxC0</t>
  </si>
  <si>
    <t>https://docs.google.com/open?id=1aF2Svlh3MeVWxhZdcoi61WQiJSmX2KUS4FFj46-yxC0</t>
  </si>
  <si>
    <t>Doc Created @ Mon Jan 13 2025 07:42:26 GMT-0500 (EST); Doc Merged @ Mon Jan 13 2025 07:42:26 GMT-0500 (EST)</t>
  </si>
  <si>
    <t>Hot Ice</t>
  </si>
  <si>
    <t xml:space="preserve">Salt, sugar, and everything nice, crystals are everywhere, even HOT ice! </t>
  </si>
  <si>
    <t xml:space="preserve">Shruti </t>
  </si>
  <si>
    <t>Mukhopadhyay</t>
  </si>
  <si>
    <t>shrutim6</t>
  </si>
  <si>
    <t>nqb</t>
  </si>
  <si>
    <t xml:space="preserve">Our project will be about phase diagrams and solubility. We will create an oversaturated liquid solution of sodium acetate and put it into a dish. We will then plant a seed crystal (sodium acetate in its crystal phase) in the dish, off of which “hot ice” will start to grow. Kids can partake in the activity by pouring the solution on top of a seed crystal in handed-out petri dishes, building their own little ice towers/sculptures. The major materials for this activity include petri dishes, a beaker, a hot plate, baking soda, vinegar, and plastic pipettes. </t>
  </si>
  <si>
    <t>https://docs.google.com/spreadsheets/d/1ksCUTC37fuG9pOkdRn3_7KikQMu2glW3_KV8gaduNUg/edit?gid=0#gid=0</t>
  </si>
  <si>
    <t xml:space="preserve">We will need access to an outlet to keep the hotplate running inside, and for temperature control for our super-saturated solution. </t>
  </si>
  <si>
    <t>shrutim6@illinois.edu</t>
  </si>
  <si>
    <t>4.shrutim@gmail.com</t>
  </si>
  <si>
    <t>Nola</t>
  </si>
  <si>
    <t>Brandmeyer</t>
  </si>
  <si>
    <t>nolaqb0607@gmail.com</t>
  </si>
  <si>
    <t xml:space="preserve">We will need access to an outlet to keep the hotplate running. </t>
  </si>
  <si>
    <t>https://drive.google.com/open?id=18Wf6fDNY5KNRD8UyRgX9juEIDBg23sbH, https://drive.google.com/open?id=15moMuMev60WtUuqthx0Rwf0T3dhIWaLf</t>
  </si>
  <si>
    <t>we agree</t>
  </si>
  <si>
    <t>MSEB</t>
  </si>
  <si>
    <t>1st floor lobby</t>
  </si>
  <si>
    <t>1nV1cSiy2cPSX4BWcGbaCSTfdg-j4dwmr0HUSJRv8AYA</t>
  </si>
  <si>
    <t>https://docs.google.com/open?id=1nV1cSiy2cPSX4BWcGbaCSTfdg-j4dwmr0HUSJRv8AYA</t>
  </si>
  <si>
    <t>Doc Created @ Mon Jan 13 2025 07:42:30 GMT-0500 (EST); Doc Merged @ Mon Jan 13 2025 07:42:30 GMT-0500 (EST)</t>
  </si>
  <si>
    <t>Exploring Conductivity with Color-Changing Paint</t>
  </si>
  <si>
    <t>Choose a material and test its conductivity! Will the paint change color?</t>
  </si>
  <si>
    <t>Esmee</t>
  </si>
  <si>
    <t>Newton</t>
  </si>
  <si>
    <t>esmeeen2</t>
  </si>
  <si>
    <t>dylancb2</t>
  </si>
  <si>
    <t xml:space="preserve">The exhibit will include a circuit with a voltage applied through material and across a glass slide of conductive thermochromic paint in order to test the conductivity of different objects. We will have a poster board allowing for visitors to choose the object cut-outs and place them on a picture of the open circuit that will be on the poster board. However, only the exhibitors will be working with the actual circuit and objects being tested. </t>
  </si>
  <si>
    <t>https://docs.google.com/spreadsheets/d/1izd_QQApJTBwxC0XH-g8iMlG5YJNcVtMsoe4uXdULwQ/edit?gid=0#gid=0</t>
  </si>
  <si>
    <t xml:space="preserve">We want to be in a controllable environment for the circuit. The outside temperature could affect the presentation. </t>
  </si>
  <si>
    <t>esmeeen2@illinois.edu</t>
  </si>
  <si>
    <t>708-759-6538</t>
  </si>
  <si>
    <t>esmee.eliza.newton@gmail.com</t>
  </si>
  <si>
    <t>Dylan</t>
  </si>
  <si>
    <t>Brown</t>
  </si>
  <si>
    <t>217-417-8708</t>
  </si>
  <si>
    <t>dylancbrown2@gmail.com</t>
  </si>
  <si>
    <t xml:space="preserve">Laura Nagel </t>
  </si>
  <si>
    <t>1st Floor Lobby</t>
  </si>
  <si>
    <t>1NiMAoDAWxbQScFmCw8F3y7i2pR2qi_8rACfroPPN2VM</t>
  </si>
  <si>
    <t>https://docs.google.com/open?id=1NiMAoDAWxbQScFmCw8F3y7i2pR2qi_8rACfroPPN2VM</t>
  </si>
  <si>
    <t>Doc Created @ Mon Jan 13 2025 07:42:34 GMT-0500 (EST); Doc Merged @ Mon Jan 13 2025 07:42:35 GMT-0500 (EST)</t>
  </si>
  <si>
    <t>Polymers in Action: Make a Keychain</t>
  </si>
  <si>
    <t>Come create your own custom keychains with Shrinky Dinks while discovering the fascinating science behind plastics. Learn how we can take the same plastic and manipulate it to have different properties.</t>
  </si>
  <si>
    <t>Andrew</t>
  </si>
  <si>
    <t>Lum</t>
  </si>
  <si>
    <t>aklum2</t>
  </si>
  <si>
    <t xml:space="preserve">This EOH booth would focus on the statistical nature of plastics and how we can change their properties through different processing steps. We will look at different polymer densities and the main event would be making key chains with shrinky dinks. This is a polymer sheet that is pre stretched. Visitors would then draw and cut out a design, put a hole in it for the key chain ring. Then these designs would be baked, shrinking the design and therefore increasing the resolution of the device in the process. While, they wait for their design to warm up we can have people learn about statistics and the normal distribution and how it occurs in real life and in this demonstration with plastics and their statistical nature. </t>
  </si>
  <si>
    <t>https://docs.google.com/spreadsheets/d/1W0zAGhhH0DYnhTjaXJ2__r2uknQz7xnGi2c5aS0klJE/edit?usp=sharing</t>
  </si>
  <si>
    <t xml:space="preserve">Drawing with the markers is difficult in the cold. I need an outlet for the oven. Also, I don't want things blowing off the table. </t>
  </si>
  <si>
    <t>aklum2@illinois.edu</t>
  </si>
  <si>
    <t>andrewlum2003@gmail.com</t>
  </si>
  <si>
    <t xml:space="preserve">Keramos </t>
  </si>
  <si>
    <t>https://matse.illinois.edu/academics/undergraduate-programs/student-societies/material-advantage</t>
  </si>
  <si>
    <t>na</t>
  </si>
  <si>
    <t>https://drive.google.com/open?id=1yDQTXsukNlCkA_NzfpxVL45w9zGvbpSx</t>
  </si>
  <si>
    <t>MSE Building</t>
  </si>
  <si>
    <t>Hallway near a door leading outside for the oven, or somewhere with a fume hood for the oven</t>
  </si>
  <si>
    <t>1i8Efq5zCt8C3TmAcO4caCy28ey68cj2XuAdWQqUIiag</t>
  </si>
  <si>
    <t>https://docs.google.com/open?id=1i8Efq5zCt8C3TmAcO4caCy28ey68cj2XuAdWQqUIiag</t>
  </si>
  <si>
    <t>Doc Created @ Mon Jan 13 2025 07:42:39 GMT-0500 (EST); Doc Merged @ Mon Jan 13 2025 07:42:39 GMT-0500 (EST)</t>
  </si>
  <si>
    <t>UIUC.chat</t>
  </si>
  <si>
    <t>Your Own Personal AI teaching assistant - plus many more applicaitons</t>
  </si>
  <si>
    <t>Roham</t>
  </si>
  <si>
    <t>Marwaha</t>
  </si>
  <si>
    <t>rohan13</t>
  </si>
  <si>
    <t>minum</t>
  </si>
  <si>
    <t>avd6</t>
  </si>
  <si>
    <t>The CAII team at NCSA is built an AI-powered chatbot platform capable of rapidly ingesting college course materials, such as professor’s lectures, videos, textbook, and becoming an effective AI teaching assistant that can answer factual questions, explain course materials, and even help with homework problems, while providing links to the primary sources, within the context of the course. The chatbot utilizes GPT-4 model via OpenAI API as well as
other large language models and databases hosted on AWS.</t>
  </si>
  <si>
    <t>Requires access to power and wifi</t>
  </si>
  <si>
    <t>331-806-9411</t>
  </si>
  <si>
    <t>rohan.marwaha.us@gmail.com</t>
  </si>
  <si>
    <t>Minu</t>
  </si>
  <si>
    <t>Mathew</t>
  </si>
  <si>
    <t>minumpmathews@gmail.com</t>
  </si>
  <si>
    <t xml:space="preserve">Asmita </t>
  </si>
  <si>
    <t>Dabholkar</t>
  </si>
  <si>
    <t>217-200-3064</t>
  </si>
  <si>
    <t>dabholkar.asmita@gmail.com</t>
  </si>
  <si>
    <t>NCSA/CAII</t>
  </si>
  <si>
    <t>Volodymyr Kindratenko</t>
  </si>
  <si>
    <t>https://www.uiuc.chat/</t>
  </si>
  <si>
    <t>laptops, computer, monitors, power for cell phones</t>
  </si>
  <si>
    <t>This is an app that requires an internet connection</t>
  </si>
  <si>
    <t>https://drive.google.com/open?id=1ChD11RkLEVAfZTLdm6Hc3sOxPtrliZtR, https://drive.google.com/open?id=1yAqctN3s0CVYSPVGqGuul4K5g4B3VnPn, https://drive.google.com/open?id=1wZxZ7hVHPUNC9zGJBS7G-UH0cPehD8Tm, https://drive.google.com/open?id=19G2TYHra87N7OEkbov34TnOd-1__6AQp, https://drive.google.com/open?id=1-k01h_sQqncBfm4KHo0mwPa5S8DiiLY6</t>
  </si>
  <si>
    <t>Please let me know if there are any issues - Shannon Bradley</t>
  </si>
  <si>
    <t>understood</t>
  </si>
  <si>
    <t>Atrium</t>
  </si>
  <si>
    <t>1aoBACo9r4hmP1ydVOpFekWDPW4zdxVDjsS1FM8P6lX0</t>
  </si>
  <si>
    <t>https://docs.google.com/open?id=1aoBACo9r4hmP1ydVOpFekWDPW4zdxVDjsS1FM8P6lX0</t>
  </si>
  <si>
    <t>Doc Created @ Mon Jan 13 2025 07:42:43 GMT-0500 (EST); Doc Merged @ Mon Jan 13 2025 07:42:43 GMT-0500 (EST)</t>
  </si>
  <si>
    <t>Oobleck!</t>
  </si>
  <si>
    <t>Have you ever heard of liquid that turns solid when you punch it? Ever wondered why ketchup and honey flow faster when you squeeze them? Explore the world of Non-Newtonian fluids with Oobleck!</t>
  </si>
  <si>
    <t>Alice</t>
  </si>
  <si>
    <t>Gao</t>
  </si>
  <si>
    <t>alicezg2</t>
  </si>
  <si>
    <t>laurafk2</t>
  </si>
  <si>
    <t>The exhibit will be interactive to demonstrate the non-Newtonian properties of oobleck. We will have oobleck-filled balloons (at least double-wrapped so they don't pop when they get squeezed) and small tubs (~2 quarts - 1 liter) with wooden rods that participants can move up and down. We will have gloves and paper towels in case there is any mess, but likely there will not be. There will be a poster to illustrate the science behind non-Newtonian fluids.</t>
  </si>
  <si>
    <t>https://docs.google.com/spreadsheets/d/13WFJsDSHRr2Bm7TRjv0CnVZvbHUvcnE4Y_fPG0hpQXY/edit?usp=sharing</t>
  </si>
  <si>
    <t>alicezg2@illinois.edu</t>
  </si>
  <si>
    <t>404-513-6901</t>
  </si>
  <si>
    <t>alice.zy.gao@gmail.com</t>
  </si>
  <si>
    <t>Laura</t>
  </si>
  <si>
    <t>Klusendorf</t>
  </si>
  <si>
    <t>708-595-4942</t>
  </si>
  <si>
    <t>laurafklusendorf@gmail.com</t>
  </si>
  <si>
    <t>Keramos Honors Fraternity</t>
  </si>
  <si>
    <t>Nicola Perry</t>
  </si>
  <si>
    <t>nhperry@illinois.edu</t>
  </si>
  <si>
    <t>All of the Material Advantage and MatSE department exhibits.</t>
  </si>
  <si>
    <t>Ok I filled it out</t>
  </si>
  <si>
    <t>Materials Science and Engineering Building</t>
  </si>
  <si>
    <t>First floor lobby area</t>
  </si>
  <si>
    <t>1NrrT2JfuFcjfhiKtNZc1wyZyHvxiRxO9Ihziqrl6occ</t>
  </si>
  <si>
    <t>https://docs.google.com/open?id=1NrrT2JfuFcjfhiKtNZc1wyZyHvxiRxO9Ihziqrl6occ</t>
  </si>
  <si>
    <t>Doc Created @ Mon Jan 13 2025 07:42:47 GMT-0500 (EST); Doc Merged @ Mon Jan 13 2025 07:42:48 GMT-0500 (EST)</t>
  </si>
  <si>
    <t>LUMEB 1rst (Outside 1043)</t>
  </si>
  <si>
    <t>C1040 (1rst Hallway)</t>
  </si>
  <si>
    <t>Robotic Hand</t>
  </si>
  <si>
    <t>This is an interactive robot hand controlled by audiences.</t>
  </si>
  <si>
    <t>Eungi</t>
  </si>
  <si>
    <t>Youn</t>
  </si>
  <si>
    <t>eungiy2</t>
  </si>
  <si>
    <t>lw29</t>
  </si>
  <si>
    <t>The exhibit might interact with participants by controlling either motor system or potentiometers connecto to the exhibit, which is a robotic hand</t>
  </si>
  <si>
    <t>https://docs.google.com/spreadsheets/d/1m1J872LtQ-T7wfcuqyWIAVMhRqlDm9V2YayjPny9XCE/edit?usp=sharing</t>
  </si>
  <si>
    <t>Prosthetics</t>
  </si>
  <si>
    <t>eungiy2@illinois.edu</t>
  </si>
  <si>
    <t xml:space="preserve">Lyukangcheng </t>
  </si>
  <si>
    <t>(217) 974-9857</t>
  </si>
  <si>
    <t>lw29@illinois.edu</t>
  </si>
  <si>
    <t>Pi Tau Sigma</t>
  </si>
  <si>
    <t>https://drive.google.com/open?id=1Iq7xCZBd6F7kgLL-QAAr0-LlXEdsR5Uj, https://drive.google.com/open?id=1flE7zJReDYBLxfhuw5vg96ZYsHyblnvY</t>
  </si>
  <si>
    <t xml:space="preserve"> </t>
  </si>
  <si>
    <t>1gYT2Rn9tJlwwt2xwgrP80OEpprD7n_MoK3N8R2ECO6Y</t>
  </si>
  <si>
    <t>https://docs.google.com/open?id=1gYT2Rn9tJlwwt2xwgrP80OEpprD7n_MoK3N8R2ECO6Y</t>
  </si>
  <si>
    <t>Doc Created @ Mon Jan 13 2025 07:42:51 GMT-0500 (EST); Doc Merged @ Mon Jan 13 2025 07:42:52 GMT-0500 (EST)</t>
  </si>
  <si>
    <t>ArachnoBot</t>
  </si>
  <si>
    <t>Nature’s Mechanics in Motion! Take control of ArachnoBot, a spider-inspired robot showcasing the mechanics of multi-legged motion. Learn how nature's designs enhance stability and adaptability in robotics, with applications in search-and-rescue and space exploration. Explore the robot’s code, design process, and interactive demos in this hands-on exhibit!</t>
  </si>
  <si>
    <t>Grace</t>
  </si>
  <si>
    <t>Carsello</t>
  </si>
  <si>
    <t>gracelc4</t>
  </si>
  <si>
    <t>mle13</t>
  </si>
  <si>
    <t>ArachnoBot is an interactive, spider-inspired robot designed to display robotic multi-limbed movement. Participants can remotely control the robot’s motion and learn about the mechanics of legged motion. A table (6’ by 5’) will serve as the surface for ArachnoBot’s demonstrations. On one end, there will be laptops and a robot controller for participants to operate ArachnoBot. The station will also display the robot’s code, iterative prototyping process, and development photos/videos. We will also present an informational poster on the design process and the components of the exhibit.</t>
  </si>
  <si>
    <t>https://docs.google.com/spreadsheets/d/1o1jjCz6ZQ6c27F0efyqUqrfvyjCkSCKsCIFbjduNeY4/edit?usp=sharing</t>
  </si>
  <si>
    <t xml:space="preserve">We have a robotics/electronics exhibit so we want to be inside of a building. </t>
  </si>
  <si>
    <t>gracelc4@illinois.edu</t>
  </si>
  <si>
    <t>glcarsello@gmail.com</t>
  </si>
  <si>
    <t>Marilyn</t>
  </si>
  <si>
    <t>Le</t>
  </si>
  <si>
    <t>mle13@illinois.edu</t>
  </si>
  <si>
    <t xml:space="preserve">We need to have access to power for our laptops and any batteries that need to be charged on the electronics. </t>
  </si>
  <si>
    <t xml:space="preserve">We will present on our laptops and need connection therefore. </t>
  </si>
  <si>
    <t>All ASME exhibits: StrandBeest, 6-Axis Robotic Arm, VoxLink, Smores machine, etc. (Exact names might be slightly different)</t>
  </si>
  <si>
    <t>https://drive.google.com/open?id=1ivAfJzbjDWt-v6YZnbVJ-FexAcxP4_wq, https://drive.google.com/open?id=1DzcTC-EYgL2POITO4ShR4MdRA3gEUHvs, https://drive.google.com/open?id=1_WGwTMU_b_5jg6hqb1PPutCcf-8joqww, https://drive.google.com/open?id=1IIZc5L2TIZcAgJFeAuBu-WaJJIsAJ7dO, https://drive.google.com/open?id=1Nx9cn-h4oP9aWqRoCLGv7JL8xH5UUe8h, https://drive.google.com/open?id=1gKafO3Hk4AOdbucOkGcuVFdRHrQYdrJr, https://drive.google.com/open?id=1iF56q0YfhZJKgCR5NDFk-C71YqhOvnVq</t>
  </si>
  <si>
    <t>Both Marilyn and I have completed the safety form</t>
  </si>
  <si>
    <t>1yoia3u5QzKCvSUCYfOQCGpeUUmFA1tVq01KCTnPpfxY</t>
  </si>
  <si>
    <t>https://docs.google.com/open?id=1yoia3u5QzKCvSUCYfOQCGpeUUmFA1tVq01KCTnPpfxY</t>
  </si>
  <si>
    <t>Doc Created @ Mon Jan 13 2025 07:42:55 GMT-0500 (EST); Doc Merged @ Mon Jan 13 2025 07:42:56 GMT-0500 (EST)</t>
  </si>
  <si>
    <t>Intelligent Mattress Topper</t>
  </si>
  <si>
    <t xml:space="preserve">Tagline: Revolutionizing Comfort and Care: The Intelligent Mattress Pad for Patients!
Description: This is an intelligent mattress pad for patients. The goal is to minimize pressure injuries in hospitals and reduce load on work staff. This pad automatically detects abnormalities and works to relieve patients from pain. </t>
  </si>
  <si>
    <t>Khushi</t>
  </si>
  <si>
    <t>kpate506</t>
  </si>
  <si>
    <t>sg97</t>
  </si>
  <si>
    <t>zosiaao2</t>
  </si>
  <si>
    <t xml:space="preserve">Exhibit Setup:
In general
The exhibit offers an informative experience for visitors to understand and possibly interact with an intelligent mattress pad for hospital beds and commercial use. Various props listed will bring engagement and showcase the product itself. 
Description of Product
Many patients in hospitals face pressure ulcer injuries due to immobility issues, often the injury being undetected and hence affecting the patient’s health. To resolve this common problem, we are working with the Carle College of Medicine to detect and prevent these issues to assist patients and reduce the workload on nurses, who oftentimes are unable to deal with these situations. We are implementing various (pressure and temperature) sensors into a mattress pad to detect and map where areas of concern occur and proceed to solve this issue through moving the patient using air pockets.  Additionally, we are working on an interface to display data to nurses and doctors to create a history for them to see where problem areas are as well as monitoring the patient. Currently, we know how pressure in different areas directly causes injuries, but there is no substantive research and documentation on how temperature variations across the body may affect this, so by implementing temperature sensor data, we are also able to gather data on this so doctors can make more informed decisions in the future. 
Physical Setup
The full-scale mattress pad (36” x 80”) will be placed on a table for demonstration and display. This will allow visitors to see the product demonstration and possibly test it as well. As it is an interactive demonstration area with the mattress pad equipped with a pressure sensor system, it will be connected to a screen that displays pressure levels in real-time as visitors interact with the mattress pad. Additionally, there will be a presentation board on the side that features key information about the mattress pad (features, benefits, research behind it, images, etc.)
Demonstration for EOH Exhibit
For the live demonstration, visitors may apply pressure on the pad and sit on it as it is a full scaled mattress topper, reacting to weight distribution with the target pressure points. We will also use props (weights, heating pad) to show the limits of the sensors. Exhibitors will be trained in order to demonstrate the product for visitor safety. 
Significant Exhibit Props:
Mattress Pad, equipped with pressure and temperature sensors
Screen Display
Display board will include:
Key features
How it works
FAQ
Monitor that visually maps the pressure changes
Weights
</t>
  </si>
  <si>
    <t>https://docs.google.com/spreadsheets/d/16diqfOcbF-cGnAcMp7PzdJee-AW1toQCnp0RsigoEj8/edit?usp=sharing</t>
  </si>
  <si>
    <t>This is due to having electronic components that may get damaged if exposed to rain/wind.</t>
  </si>
  <si>
    <t>kpate506@illinois.edu</t>
  </si>
  <si>
    <t>ksptl2005@gmail.com</t>
  </si>
  <si>
    <t>Siddharth</t>
  </si>
  <si>
    <t>Gummadapu</t>
  </si>
  <si>
    <t>siddharthgssg@gmail.com</t>
  </si>
  <si>
    <t>Zosia</t>
  </si>
  <si>
    <t>Okinczyc</t>
  </si>
  <si>
    <t>zokincz@gmail.com</t>
  </si>
  <si>
    <t>American Society of Mechanical Engineers, Illini MediMech, Carle College of Medicine</t>
  </si>
  <si>
    <t>We need to power the project for the electronic components.</t>
  </si>
  <si>
    <t xml:space="preserve">We have a interface linked with the physical product that will be demonstrated. </t>
  </si>
  <si>
    <t>ASME exhibits</t>
  </si>
  <si>
    <t>https://drive.google.com/open?id=10n_cCmo1RGNTjQ61OyO_bJ1WRfKGSgpU, https://drive.google.com/open?id=1zYrejU0wDogtxy2kqa878Vy2d9JRvflw, https://drive.google.com/open?id=1_hOB8T02Agzs73z7PwHYJJQoabaNmBko, https://drive.google.com/open?id=117kEox10JvleqN6FLZDO-ZVBwo9-6p7F</t>
  </si>
  <si>
    <t>MEB</t>
  </si>
  <si>
    <t>Starbucks Area</t>
  </si>
  <si>
    <t>1wrYbX3sTz0lyLw8KzUTynGTJUUFc4vT8vstgTvLkXkE</t>
  </si>
  <si>
    <t>https://docs.google.com/open?id=1wrYbX3sTz0lyLw8KzUTynGTJUUFc4vT8vstgTvLkXkE</t>
  </si>
  <si>
    <t>Doc Created @ Mon Jan 13 2025 07:42:59 GMT-0500 (EST); Doc Merged @ Mon Jan 13 2025 07:42:59 GMT-0500 (EST)</t>
  </si>
  <si>
    <t>Everitt 2200</t>
  </si>
  <si>
    <t>Robotic Shoulder Joint</t>
  </si>
  <si>
    <t>Interact with our anatomy and watch how we move our shoulders everyday!</t>
  </si>
  <si>
    <t>Drew</t>
  </si>
  <si>
    <t>Gura</t>
  </si>
  <si>
    <t>ahgura2</t>
  </si>
  <si>
    <t>rlaw7</t>
  </si>
  <si>
    <t>We are creating a robotic shoulder and elbow joint to show the movements of the arm</t>
  </si>
  <si>
    <t>https://docs.google.com/spreadsheets/d/1TKBLuERXmZPRgSQCKTvXFgPqGGHsUPLS5LFzfJvhivk/edit?gid=0#gid=0</t>
  </si>
  <si>
    <t>ahgura2@illinois.edu</t>
  </si>
  <si>
    <t>815-600-4631</t>
  </si>
  <si>
    <t>drew.gura@gmail.com</t>
  </si>
  <si>
    <t>Rebecca</t>
  </si>
  <si>
    <t>Law</t>
  </si>
  <si>
    <t>rlaw7@illinois.edu</t>
  </si>
  <si>
    <t>Biomedical Engineering Society</t>
  </si>
  <si>
    <t>Power for the robotic components</t>
  </si>
  <si>
    <t>Other BMES exhibits, in Everitt</t>
  </si>
  <si>
    <t>https://drive.google.com/open?id=1-SUAtNhcr0QK2QZAEj56SivZ5o53JtxF, https://drive.google.com/open?id=1yCfii2xPfGSE0HDKVAAJ22Lwkv056B0A, https://drive.google.com/open?id=1yuNE9OFjJ2ZV1xOW077tNpeFXL0UJhLW, https://drive.google.com/open?id=1JWnNBIp0YR1-DL_2GCfoRmiTmIBLTjMB, https://drive.google.com/open?id=1k16Y3RzxXJsDQlsugReIVEnyuRV6_Uhz, https://drive.google.com/open?id=1Ez-PPgZ4Ct3ZRqNR-nb9yzF_LwDq8YLv</t>
  </si>
  <si>
    <t>Everitt</t>
  </si>
  <si>
    <t xml:space="preserve">We have moving robotic parts. They will be moving at slow enough speeds to not cause harm should incidental contact occur </t>
  </si>
  <si>
    <t>National Center for Supercomputing Applications (NCSA)</t>
  </si>
  <si>
    <t>At NCSA, we aim to bring the brightest minds together to solve the grandest challenges and advance humanity. We do this by harnessing the transformative power of computing, software and data sciences, and fostering a united community dedicated to advancing human knowledge and addressing critical societal challenges through research.</t>
  </si>
  <si>
    <t xml:space="preserve">Olena </t>
  </si>
  <si>
    <t>hellothu</t>
  </si>
  <si>
    <t>[FRIDAY ONLY from 9 am - 4 pm] NCSA welcome booth. We will have NCSA giveaway goody bags at the booth and will run two demos there. This booth will be in the NCSA Lobby on the 1st floor.</t>
  </si>
  <si>
    <t xml:space="preserve"> NCSA</t>
  </si>
  <si>
    <t xml:space="preserve">(217)300-0247 </t>
  </si>
  <si>
    <t>Thu</t>
  </si>
  <si>
    <t>Nguyen</t>
  </si>
  <si>
    <t>https://www.ncsa.illinois.edu/</t>
  </si>
  <si>
    <t>Only on Friday form 9 am - 4 pm</t>
  </si>
  <si>
    <t>with other NCSA exhibits</t>
  </si>
  <si>
    <t>This exhibit will be in the NCSA building</t>
  </si>
  <si>
    <t>Lobby</t>
  </si>
  <si>
    <t>Levitating Superconductor</t>
  </si>
  <si>
    <t xml:space="preserve">Trains of the future are here
Our exhibit is a superconductor “train”, powered by the piezoelectric properties of quartz, levitating over a magnetic track. </t>
  </si>
  <si>
    <t>Mohannad</t>
  </si>
  <si>
    <t>Alghamdi</t>
  </si>
  <si>
    <t>maa38</t>
  </si>
  <si>
    <t>lsw4</t>
  </si>
  <si>
    <t xml:space="preserve">Our exhibit is a superconductor “train”, powered by the piezoelectric properties of quartz, levitating over a magnetic track. The superconductor will be cooled with liquid nitrogen
</t>
  </si>
  <si>
    <t>https://docs.google.com/spreadsheets/d/1uek_G5IjEQnpZhLoRnlw0t6TP_uU1_zV0OCd9BT0B8g/edit?gid=0#gid=0</t>
  </si>
  <si>
    <t xml:space="preserve">We're using liquid nitrogen and we think it's safe to use it outside especially with kids around  </t>
  </si>
  <si>
    <t xml:space="preserve">We'll try to minimize the amount of  liquid nitrogen we use or find a place with proper ventilation </t>
  </si>
  <si>
    <t>maa38@illinois.edu</t>
  </si>
  <si>
    <t>alghamdi.m.a63@gmail.com</t>
  </si>
  <si>
    <t xml:space="preserve">Landon </t>
  </si>
  <si>
    <t>Wrigley</t>
  </si>
  <si>
    <t>lsw4@illinois.edu</t>
  </si>
  <si>
    <t>Please note many of these items (Including the Superconductor kit) can be borrowed from the university or are already available</t>
  </si>
  <si>
    <t>I agree</t>
  </si>
  <si>
    <t>HMNTL</t>
  </si>
  <si>
    <t>Learn about Light with iOptics</t>
  </si>
  <si>
    <t>Discover amazing properties of light and matter, from polarization and diffraction to fluorescence and chirality with a variety of demos assembled by iOptics!</t>
  </si>
  <si>
    <t>Nikita</t>
  </si>
  <si>
    <t>Duggar</t>
  </si>
  <si>
    <t>nduggar2</t>
  </si>
  <si>
    <t xml:space="preserve">Tables will include a variety of small demos showcasing various properties of light. These will include colored LEDs, lenses, (weak) UV flashlights, (hazard-free) fluorescent samples, a transparent tube filled with sugar water for a polarization demonstration, and more depending on what we can borrow this year. Volunteers staffing the exhibit will walk participants through the setups and allow participants to handle equipment designed for untrained use. </t>
  </si>
  <si>
    <t>https://docs.google.com/spreadsheets/d/1c4citcys2a4Oxz5TVKVKW96SN22gwjLC-8M_cz74j0Y/edit?usp=sharing</t>
  </si>
  <si>
    <t>We don't want to compete with the sun directly for illumination</t>
  </si>
  <si>
    <t>nduggar2@illinois.edu</t>
  </si>
  <si>
    <t>nbduggar@gmail.com</t>
  </si>
  <si>
    <t>Not-R SO</t>
  </si>
  <si>
    <t>iOptics</t>
  </si>
  <si>
    <t>Prof. Kent Choquette</t>
  </si>
  <si>
    <t>choquett@illinois.edu</t>
  </si>
  <si>
    <t>https://iopticsuiuc.web.illinois.edu/</t>
  </si>
  <si>
    <t>We are planning on getting plug-in lamps for a polarization demonstration</t>
  </si>
  <si>
    <t>We would very much like to be placed in the HMNTL lobby again this year! It's much more convenient than other locations.</t>
  </si>
  <si>
    <t>https://drive.google.com/open?id=1-SFYaAwe7flhCNfcPt0sY_WfcNX-hGGT</t>
  </si>
  <si>
    <t>Prefer not to say</t>
  </si>
  <si>
    <t>Done - not sure what y'all want in this box</t>
  </si>
  <si>
    <t>Newmark</t>
  </si>
  <si>
    <t>ASCE</t>
  </si>
  <si>
    <t>Answer engineering trivia for a treat!</t>
  </si>
  <si>
    <t>Charles</t>
  </si>
  <si>
    <t>Verkoulen</t>
  </si>
  <si>
    <t>cfv4</t>
  </si>
  <si>
    <t>tbojic2</t>
  </si>
  <si>
    <t>still brainstorming but ideas include concrete corn hole, spin the wheel with trivia, and high school bridge competition. The booth will likely have 2 activities: concrete cornhole and a spin the wheel trivia activity. For concrete cornhole we will have cornhole made from concrete and bags for people to play. For the spin the wheel, we plan to buy and decorate a wheel with civil engineering disciplines/categories and prepare many questions for each category that suit participants of all ages and relate to engineering.
 Another fundamental component of EOH for ASCE is the bridge competition which has been held yearly for the past few years. We collaborate with a local high school physics teacher who has a project for his students to build balsa wood bridges. The morning of EOH the class reports to our booth in crane bay where we facilitate the competition to see whose bridge can withstand the most force.</t>
  </si>
  <si>
    <t>https://docs.google.com/spreadsheets/d/1hbKqOSMaoil7GSSfc_QbHlpfn9QAPEV9MpFmDTJ3cz0/edit</t>
  </si>
  <si>
    <t>must have access to equipment in crane bay</t>
  </si>
  <si>
    <t>tbojic2@illinois.edu</t>
  </si>
  <si>
    <t>charles.verkoulen@gmail.com</t>
  </si>
  <si>
    <t>Tiana</t>
  </si>
  <si>
    <t>Bojic</t>
  </si>
  <si>
    <t>tiana2003@yahoo.com</t>
  </si>
  <si>
    <t>dietary restrictions for candy rewards</t>
  </si>
  <si>
    <t xml:space="preserve">Newmark </t>
  </si>
  <si>
    <t>crane bay east side</t>
  </si>
  <si>
    <t>LUMEB 1rst (outside 1056)</t>
  </si>
  <si>
    <t>C1040 (Hallway)</t>
  </si>
  <si>
    <t>pAInt me a picture photo booth</t>
  </si>
  <si>
    <t>Combining two AI concepts to bring you a emotions-based photo booth!</t>
  </si>
  <si>
    <t>Anna</t>
  </si>
  <si>
    <t>Grigorescu</t>
  </si>
  <si>
    <t>annacg4</t>
  </si>
  <si>
    <t>kx11</t>
  </si>
  <si>
    <t>There will be a laptop and monitor; the laptop will take a photo of participants and the monitor will show an AI generated photo that fits their mood.</t>
  </si>
  <si>
    <t>Computer Science</t>
  </si>
  <si>
    <t>https://docs.google.com/spreadsheets/d/1A_ctG6qa-sYhocf7oRHQOtlopzZw7l756OcbdhAxLFg/edit?usp=sharing</t>
  </si>
  <si>
    <t>annagcollege2024@gmail.com</t>
  </si>
  <si>
    <t>Kassie</t>
  </si>
  <si>
    <t>Xue</t>
  </si>
  <si>
    <t>kexinx21@gmail.com</t>
  </si>
  <si>
    <t>Alpha Omega Epsilon</t>
  </si>
  <si>
    <t>One</t>
  </si>
  <si>
    <t>For the laptop and monitor.</t>
  </si>
  <si>
    <t>Our program needs wifi to access an API.</t>
  </si>
  <si>
    <t>https://drive.google.com/open?id=1kXB6AU03YcgYFNzJ9lQF8FZv0RnSVl5O, https://drive.google.com/open?id=1yhaONjEzGxtS56gOAaBQmwAp-KgNOxUZ</t>
  </si>
  <si>
    <t>EOH is an officer position that wasn't elected until last week, so we were not at any of the town hall meetings, but someone else from our organization (Brooke Mickey) was.</t>
  </si>
  <si>
    <t>Will do</t>
  </si>
  <si>
    <t>CT Scanner</t>
  </si>
  <si>
    <t>See Through Anything: How Light Brings the Inside Out!</t>
  </si>
  <si>
    <t>loganwc2</t>
  </si>
  <si>
    <t>park472</t>
  </si>
  <si>
    <t>Exhibit will take CT scan images of semitransparent objects demonstrating how images are taken and how images are reconstructed from the measured light.</t>
  </si>
  <si>
    <t>Exhibit requires wall power</t>
  </si>
  <si>
    <t>630-687-3591</t>
  </si>
  <si>
    <t>Logan</t>
  </si>
  <si>
    <t>Carlson</t>
  </si>
  <si>
    <t>logan.w.carlson@gmail.com</t>
  </si>
  <si>
    <t>Derek</t>
  </si>
  <si>
    <t>derekpark0227@gmail.com</t>
  </si>
  <si>
    <t>To power the electronics</t>
  </si>
  <si>
    <t>The other American Nuclear Society Exhibits</t>
  </si>
  <si>
    <t>All exhibitor will complete the mandatory training</t>
  </si>
  <si>
    <t>Plasma Speaker</t>
  </si>
  <si>
    <t>Experience music made by pure electrifing plasma</t>
  </si>
  <si>
    <t>kellenv2</t>
  </si>
  <si>
    <t>paulk4</t>
  </si>
  <si>
    <t>Speaker will take song requests and play songs with plasma arcs.</t>
  </si>
  <si>
    <t>Music</t>
  </si>
  <si>
    <t>Must be plugged in</t>
  </si>
  <si>
    <t>Kellen</t>
  </si>
  <si>
    <t>Valancius</t>
  </si>
  <si>
    <t>847-702-3334</t>
  </si>
  <si>
    <t>kellenv2@illinois.edu</t>
  </si>
  <si>
    <t>Paul</t>
  </si>
  <si>
    <t>Kang</t>
  </si>
  <si>
    <t>paulkang0927@gmail.com</t>
  </si>
  <si>
    <t>All Times</t>
  </si>
  <si>
    <t>Exhibit has electronics that need power</t>
  </si>
  <si>
    <t>Next to the other American Nuclear Society Exhibits</t>
  </si>
  <si>
    <t>All exhibitors will complete the training</t>
  </si>
  <si>
    <t>Model Train Switching and Sorting</t>
  </si>
  <si>
    <t>Come see (and maybe operate) a functional model railroad and learn about the aspects that are involved in successfully operating a profitable railroad!</t>
  </si>
  <si>
    <t>Alex</t>
  </si>
  <si>
    <t>Roskov</t>
  </si>
  <si>
    <t>aroskov</t>
  </si>
  <si>
    <t>rmkhan2</t>
  </si>
  <si>
    <t>Model railroad setup ran for attendees to provide physical demonstrations and explanations of how model railroads work, railroad turnouts, railcar switching &amp; sorting, railroad customers and train types.</t>
  </si>
  <si>
    <t>aroskov@illinois.edu</t>
  </si>
  <si>
    <t>(217) 904-6380</t>
  </si>
  <si>
    <t>aremauiuc@gmail.com</t>
  </si>
  <si>
    <t>Rahat</t>
  </si>
  <si>
    <t>Khan</t>
  </si>
  <si>
    <t>(217) 200-1445</t>
  </si>
  <si>
    <t>American Railway Engineering and Maintenance-of-Way Association Student Chapter at UIUC</t>
  </si>
  <si>
    <t>J. Riley Edwards</t>
  </si>
  <si>
    <t>jedward2@illinois.edu</t>
  </si>
  <si>
    <t>Model railroad needs to be plugged into power.</t>
  </si>
  <si>
    <t>Any other American Railway Engineering and Maintenance-of-Way Association Student Chapter at UIUC exhibits.</t>
  </si>
  <si>
    <t>Will do!</t>
  </si>
  <si>
    <t>Newmark Civil Engineering Laboratory</t>
  </si>
  <si>
    <t>Crane Bay</t>
  </si>
  <si>
    <t>Highway/Rail Crossing</t>
  </si>
  <si>
    <t>Come learn more about railroad crossings, find out how they work with a scaled down model of one!</t>
  </si>
  <si>
    <t>Model railway setup which includes a grade crossing used in demonstrations to explain how grade crossings work to the public.</t>
  </si>
  <si>
    <t>Model railway setup needs to be connected to power.</t>
  </si>
  <si>
    <t>Railroad Signalling System</t>
  </si>
  <si>
    <t>Ever wondered how trains are able to stay apart from each other on the railroad? Come find out how a railroad signalling system works from an actual railroad!</t>
  </si>
  <si>
    <t>Monitor setup of live signalling system of the local railroad network with explanations of how the system works.</t>
  </si>
  <si>
    <t>Computers and monitors need to be plugged into power.</t>
  </si>
  <si>
    <t>Signalling system monitoring data is fed through internet.</t>
  </si>
  <si>
    <t>Newmark Civil Engineering Laboratory Crane Bay</t>
  </si>
  <si>
    <t>Train Simulator</t>
  </si>
  <si>
    <t>Come drive a virtual train simulating real conditions with a controller based on real train controls!</t>
  </si>
  <si>
    <t>Video game Train Simulator which participants can drive between stations in using a controller modelled after real train controls.</t>
  </si>
  <si>
    <t>Computer and controls need to be kept dry.</t>
  </si>
  <si>
    <t>Computer needs power.</t>
  </si>
  <si>
    <t>Train Simulator has some online functionality that needs the internet.</t>
  </si>
  <si>
    <t>Intermodal Game</t>
  </si>
  <si>
    <t>Who's better at delivering cargo long distances, trains or trucks? Come and play the Intermodal Game and see if you can deliver the most cargo in the shortest amount of time!</t>
  </si>
  <si>
    <t>Painted wooden boards with "roads" and "train tracks". Using wooden trains and trucks participants race to deliver wooden cargo blocks from one place to another. The result is usually the train winning, teaching players the great efficiency and benefits of trains over trucks.</t>
  </si>
  <si>
    <t>4 - Wooden boards are long enough to require 4 tables to fully setup the game.</t>
  </si>
  <si>
    <t>Train &amp; Track Dynamics Demo</t>
  </si>
  <si>
    <t>Come learn about the incredible engineering decisions behind the design of train wheels and tracks that ensure trains can stay on track even if there's a curve!</t>
  </si>
  <si>
    <t>Model track and wheelsets with varying elevation, superelevation and wheel conicities used to teach people about how trains actually run on rails and how different designs cause different behaviour.</t>
  </si>
  <si>
    <t>Model setup cannot handle outdoor (wind) conditions.</t>
  </si>
  <si>
    <t>Cloud Chamber</t>
  </si>
  <si>
    <t>Come see radiation with your own eyes! A cloud chamber uses differences in temperature to create a cloud of supersaturated alcohol, allowing for the trails left by subatomic particles to become visible. Cosmic background radiation, or the subatomic particles that are all around us, become visible within the chamber, as well as radiation emitted from certain elements.</t>
  </si>
  <si>
    <t>todorov3</t>
  </si>
  <si>
    <t>jljia2</t>
  </si>
  <si>
    <t>This exhibit will involve putting thorium mantles in a vacuum chamber which will demonstrate streaks as the alpha particles travel through them.</t>
  </si>
  <si>
    <t>Needs power</t>
  </si>
  <si>
    <t>Mikey</t>
  </si>
  <si>
    <t>Todorov</t>
  </si>
  <si>
    <t>847-530-3229</t>
  </si>
  <si>
    <t>michaelktodorov@gmail.com</t>
  </si>
  <si>
    <t>Jia</t>
  </si>
  <si>
    <t>justinjiajr@gmail.com</t>
  </si>
  <si>
    <t>To power the pumps and electronics</t>
  </si>
  <si>
    <t>The other American Nuclear Society projects</t>
  </si>
  <si>
    <t>All Exhibitors will complete the canvas safety training</t>
  </si>
  <si>
    <t>Build a Reactor Simulation</t>
  </si>
  <si>
    <t>Get a look under the hood of a nuclear reactor using an interactive simulation!</t>
  </si>
  <si>
    <t>Rickyp3</t>
  </si>
  <si>
    <t>Participants will be able to select on a computer what materials, shape, etc. their reactor will be and then real nuclear reactor code will calculate the performance of their reactor live on the big screen.</t>
  </si>
  <si>
    <t>It needs to be on a large screen and will need wifi.</t>
  </si>
  <si>
    <t>Pickering</t>
  </si>
  <si>
    <t>theironcove@gmail.com</t>
  </si>
  <si>
    <t>To charge the computer</t>
  </si>
  <si>
    <t>We need a big monitor (there are two in Talbot 220)</t>
  </si>
  <si>
    <t>The other American Nuclear Society Projects</t>
  </si>
  <si>
    <t>All exhibitors will complete the canvas safety training</t>
  </si>
  <si>
    <t>Plasma Toroid</t>
  </si>
  <si>
    <t>Glowing spinning donut -- It's not magic, it's plasma</t>
  </si>
  <si>
    <t>Matts5</t>
  </si>
  <si>
    <t>aidanr5</t>
  </si>
  <si>
    <t>Exhibit will showcase magnetohydrodynamics by curling an arc in a circle inside of a contained glass ball. Exhibitors can affect the arc with magnets</t>
  </si>
  <si>
    <t>Exhibit needs power to create magnetic field</t>
  </si>
  <si>
    <t>Salek</t>
  </si>
  <si>
    <t>(904)303-1085</t>
  </si>
  <si>
    <t>matthew.e.salek@gmail.com</t>
  </si>
  <si>
    <t>Rogers</t>
  </si>
  <si>
    <t>arogers1453@gmail.com</t>
  </si>
  <si>
    <t>To power the coils</t>
  </si>
  <si>
    <t>All exhibitors will complete the Canvas Safety Training</t>
  </si>
  <si>
    <t>(Exhibit 1) Piezoelectric Materials &amp; Sound, (Exhibit 2) 2D &amp; Moire Materials</t>
  </si>
  <si>
    <t>Piezoelectric Materials &amp; Sound: Discover materials that can convert mechanical motion into electricity! Learn how this fascinating behavior is used in industries like medicine and music, then generate and view signals you create with your own voice or an instrument!
2D &amp; Moire Materials: Imagine a material just one atom thick! Believe it or not, you could create this yourself with just a pencil and tape. Come learn about the thinnest of material systems, how they are fabricated, and how they may be stacked to create devices with unique properties!</t>
  </si>
  <si>
    <t>Zachary</t>
  </si>
  <si>
    <t>Martin</t>
  </si>
  <si>
    <t>zmartin3</t>
  </si>
  <si>
    <t>annali3</t>
  </si>
  <si>
    <t>If possible, we plan to host 2 exhibits again this year. The first will be an interactive demo of piezoelectric materials and soundwaves, including an oscilloscope, ukelele, and piezoelectric pickup. Participants will be able to tap the pickup, speak/sing, or play an instrument and learn how the material converts these mechanical vibrations into electrical signals (visible on oscilloscope). The second exhibit will be on 2D materials, as well as the moire patterns created by stacking them under different twists / strain. We have several moire pattern books for participants to view, material to make two-layer pinwheels that look like stacked and twisted graphene layers (which participants can take home), and our reach goal is to have tape, graphite, and wafers available for participants to make few-layer graphene and view it under micropscope. Both setups can be done on tabletop.</t>
  </si>
  <si>
    <t>In the case of inclement weather, do not want oscilloscope or optical microscope outside. Additionally, will need access to an outlet for power.</t>
  </si>
  <si>
    <t>zmartin3@illinois.edu</t>
  </si>
  <si>
    <t>0zachmartin0@gmail.com</t>
  </si>
  <si>
    <t>Li</t>
  </si>
  <si>
    <t>UIUC I-MRSEC</t>
  </si>
  <si>
    <t>https://mrsec.illinois.edu/</t>
  </si>
  <si>
    <t>2 Tables</t>
  </si>
  <si>
    <t>Oscilloscope, microscope need an outlet.</t>
  </si>
  <si>
    <t>Ideally we can be located by other Materials Science exhibits.</t>
  </si>
  <si>
    <t>Understood, sent to all exhibitors.</t>
  </si>
  <si>
    <t>CSL Studio</t>
  </si>
  <si>
    <t>Center for Autonomy Robotics Showcase</t>
  </si>
  <si>
    <t>Center for Autonomy Showcase:  Our research focuses on designing innovative robots and drones that can function autonomously and interact with humans in a safe and reliable ways.  Come and see the things they can do.</t>
  </si>
  <si>
    <t>John</t>
  </si>
  <si>
    <t>Hart</t>
  </si>
  <si>
    <t>jmhart3</t>
  </si>
  <si>
    <t>Conducted in CSL Studio, various exhibits throughout.</t>
  </si>
  <si>
    <t>CSL Studio on Clark St.</t>
  </si>
  <si>
    <t>We will have both inside and outside exhibits along Clark St (FYI:  This is CSL Studio not the Main Building).</t>
  </si>
  <si>
    <t>irl1.uiuc@gmail.com</t>
  </si>
  <si>
    <t>jmhart3@illinois.edu</t>
  </si>
  <si>
    <t>GCOE Center</t>
  </si>
  <si>
    <t>Coordinated Science Laboratory (CSL Studio)</t>
  </si>
  <si>
    <t>autonomy.illinois.edu</t>
  </si>
  <si>
    <t>Continuous</t>
  </si>
  <si>
    <t>We will supply our own.</t>
  </si>
  <si>
    <t>We would like to be highlighted on the map in your brochure.  Also, having some signs directing people for the north quad to the CSL Studio would be great.</t>
  </si>
  <si>
    <t>I have been participating since the 90s.  Thanks for keeping EOH going!</t>
  </si>
  <si>
    <t>CSL Studio  (FYI:  This is CSL Studio not the Main CSL Building).</t>
  </si>
  <si>
    <t>Will do.</t>
  </si>
  <si>
    <t>East End Labs</t>
  </si>
  <si>
    <t>NHB 2027 (Personal Lab)</t>
  </si>
  <si>
    <t>Frontiers of Geospatial Data Science</t>
  </si>
  <si>
    <t>Let's explore the fusion of computer science and geography! Play GeoGuessr and VR games to use your spatial thinking skills. Explore pandemic stories and environmental health data, and make a paper globe to bring home!</t>
  </si>
  <si>
    <t>Catherine</t>
  </si>
  <si>
    <t>Discenza</t>
  </si>
  <si>
    <t>cd43</t>
  </si>
  <si>
    <t>We will share GIS research projects led by the Healthy Regions and Policies Lab, including the interactive maps of COVID-19 stories, Social Determinants of Health, and environmental health. In addition, we will also provide visitors with fun activities such as playing GeoGuessr, a virtual world tour using Google Earth VR, and so forth. Some computers, displays, and tables are needed. We will request funding for small rewards to participants such as stickers.</t>
  </si>
  <si>
    <t>Geography &amp; GIScience</t>
  </si>
  <si>
    <t>https://docs.google.com/spreadsheets/d/14_k0pkVPOmzfQ6iaD6Jx61n_B0Ivq5PO4ElaMIfbz-4/edit?usp=sharing</t>
  </si>
  <si>
    <t>Use of electronics and access to power are best suited to indoors, as well as the ability to make use of our lab space</t>
  </si>
  <si>
    <t>cdiscenza01@gmail.com</t>
  </si>
  <si>
    <t>cd43@illinois.edu</t>
  </si>
  <si>
    <t>Dept of Geography &amp; GIScience, Healthy Regions and Policies Lab</t>
  </si>
  <si>
    <t>Dr Marynia Kolak</t>
  </si>
  <si>
    <t>mkolak@illinois.edu</t>
  </si>
  <si>
    <t>https://healthyregions.org/</t>
  </si>
  <si>
    <t>Computers, monitors, and VR activities</t>
  </si>
  <si>
    <t>All interactive maps are accessed online, as are Geoguessr and VR activities</t>
  </si>
  <si>
    <t>https://drive.google.com/open?id=10OBqSuE4nhs3ss7kyeWZ0cvACrUydPei</t>
  </si>
  <si>
    <t>NHB room 2027 and the immediate outside area</t>
  </si>
  <si>
    <t>Natural History Building</t>
  </si>
  <si>
    <t xml:space="preserve">2nd floor in front of room 2027 (our lab) </t>
  </si>
  <si>
    <t>LUMEB Atrium (1100A)</t>
  </si>
  <si>
    <t>Sigma Phi Delta Engineers</t>
  </si>
  <si>
    <t>Come and join the Sigma Phi Delta Engineers to earn a high score on a self made claw machine game and learn about the engineering principles necessary to create it!</t>
  </si>
  <si>
    <t>Samuel</t>
  </si>
  <si>
    <t>Royer</t>
  </si>
  <si>
    <t>sroyer2</t>
  </si>
  <si>
    <t>canyuew2</t>
  </si>
  <si>
    <t>We will be making an interactive claw machine game with styrofoam boxes to grab labeled with different numbers for different amounts of points. The claw will be driven by multiple sets of motors, which will be controlled via WASD or arrow inputs from my laptop.</t>
  </si>
  <si>
    <t>https://docs.google.com/spreadsheets/d/1Ffwlw-9bFt4aOx26MBvyzuaAoNfXM_LJrduiVcT59ms/edit?gid=0#gid=0</t>
  </si>
  <si>
    <t>If there were to be any rain or other such weather, our project would be in danger of being damaged, and it could potentially be dangerous depending on how we set up our motors</t>
  </si>
  <si>
    <t>sroyer2@illinois.edu</t>
  </si>
  <si>
    <t>708 435 1925</t>
  </si>
  <si>
    <t>royersam11@gmail.com</t>
  </si>
  <si>
    <t>Canyue</t>
  </si>
  <si>
    <t>217 721 9125</t>
  </si>
  <si>
    <t>canyuewang@gmail.com</t>
  </si>
  <si>
    <t>Engineering Fraternity</t>
  </si>
  <si>
    <t>Sigma Phi Delta Fraternity</t>
  </si>
  <si>
    <t>https://sigphis.org/</t>
  </si>
  <si>
    <t>To charge my computer and to supply a source voltage for our arduino</t>
  </si>
  <si>
    <t>https://drive.google.com/open?id=1MsDvomeR-f49lurvu8fqVVIFexHKYJk9, https://drive.google.com/open?id=1NYbbXmot68e5bV_E9MTOskjebeZQIGTE</t>
  </si>
  <si>
    <t>Safety training has been done</t>
  </si>
  <si>
    <t>Efficiency in Transportation</t>
  </si>
  <si>
    <t>This exhibit is designed to make our transportation more efficient and faster. Less traffic, clean air, fast travel.</t>
  </si>
  <si>
    <t>Arhan</t>
  </si>
  <si>
    <t>Menon</t>
  </si>
  <si>
    <t>arhanam2</t>
  </si>
  <si>
    <t>shangs2</t>
  </si>
  <si>
    <t xml:space="preserve">Takes place in a classroom. We need two projectors and two screens because there are two parts to the exhibit. Any interaction will be via computers. Open class space with minimal desks.Our exhibit needs to be a mostly empty classroom. We have two different parts to the exhibit (one is waste management and the other is high speed rail), and they are both online. As such, we would like to have two screens where we can connect our computers to (or two projectors if that is the technology available). As we would like to accommodate as many people as possible during one time, having desks would be a hindrance to that. We would also like to have two tables to help keep our computers and any physical placards we bring to the exhibit for people to read. Please let me know if you need any more details on our exhibit.
</t>
  </si>
  <si>
    <t>https://docs.google.com/spreadsheets/d/152IFPVyUQ6qT7hyY3IYVybzymXYbhOtT0uaxyPqvXAc/edit?gid=0#gid=0</t>
  </si>
  <si>
    <t>It needs a computer to work, so a classroom would be ideal</t>
  </si>
  <si>
    <t>arhanam2@illinois.edu</t>
  </si>
  <si>
    <t>862-246-1994</t>
  </si>
  <si>
    <t>arhan.menon@gmail.com</t>
  </si>
  <si>
    <t>Shang</t>
  </si>
  <si>
    <t>Sai</t>
  </si>
  <si>
    <t>217-991-2466</t>
  </si>
  <si>
    <t>1412897421@qq.com</t>
  </si>
  <si>
    <t>Institute of Transportation Engineers</t>
  </si>
  <si>
    <t>Professor Lewis Lehe</t>
  </si>
  <si>
    <t>lehe@illinois.edu</t>
  </si>
  <si>
    <t>https://ite.cee.illinois.edu/</t>
  </si>
  <si>
    <t>There needs to be power for the computers and projectors.</t>
  </si>
  <si>
    <t>The presentations need internet access to function.</t>
  </si>
  <si>
    <t>https://drive.google.com/open?id=1z9IEp6sa9zyKi1MKj07nHSORdYfVR_5b, https://drive.google.com/open?id=1vUwg-l2jZFwjBMqaIaATdDvanHzWF2KK</t>
  </si>
  <si>
    <t>Can we change the name of our exhibit later on if we have a better one? Can we submit another budget application later? Currently our budgeting needs are not very specific.</t>
  </si>
  <si>
    <t>Preferably transportation building</t>
  </si>
  <si>
    <t>LUMEB (Outside 2051)</t>
  </si>
  <si>
    <t>C2040 (Hallway)</t>
  </si>
  <si>
    <t>VoxLink</t>
  </si>
  <si>
    <t>"Step into the future of voice and translation technology—try it, feel it, shape it!" / Explore our AI translator product in action! Discover the innovation behind the device with live demos and the chance to try it yourself. Don't be afraid of sharing your feedback and ideas. This is your chance to be part of the future of AI-powered communication.</t>
  </si>
  <si>
    <t>Ivy</t>
  </si>
  <si>
    <t>Yoon</t>
  </si>
  <si>
    <t>ivyyoon2</t>
  </si>
  <si>
    <t>coonley4</t>
  </si>
  <si>
    <t>Lanchen4</t>
  </si>
  <si>
    <t xml:space="preserve">The exhibit will feature a table showcasing our AI translator/vocalizer product. We will present the motivation behind our initiative and explain how the system functions through a presentation slides, live demonstrations of the Python code on a laptop connected to the monitor, and hands-on interaction. Visitors will have the opportunity to try the device and provide feedback. To foster engagement, we will ask visitors reflective questions to find the direction of potential improvements. Additionally, we will periodically walk through the building wearing/holding the device. When approached by curious individuals, we will distribute small cards to direct them to our booth. </t>
  </si>
  <si>
    <t>https://docs.google.com/spreadsheets/d/106qR3s-M1Af8khj5saNc0UDs5C51u-KxOky-XPBJkkE/edit?gid=0#gid=0</t>
  </si>
  <si>
    <t>It is necessary for my exhibit to be inside to ensure a controlled environment for the equipment, including protection from weather conditions, stable power supply for the electrical components, and usage of WiFi. Also, the visitors will experience the more effective interaction in the quieter, less crowded environment, which allows clearer audio demonstrations.</t>
  </si>
  <si>
    <t>ivyyoon2@illinois.edu</t>
  </si>
  <si>
    <t>217-778-7630</t>
  </si>
  <si>
    <t>smyy1013@gmail.com</t>
  </si>
  <si>
    <t>Jon</t>
  </si>
  <si>
    <t>Coonley</t>
  </si>
  <si>
    <t>773-372-6160</t>
  </si>
  <si>
    <t>jcoonle01@gmail.com</t>
  </si>
  <si>
    <t>Lan</t>
  </si>
  <si>
    <t>Chen</t>
  </si>
  <si>
    <t>lanchen4@illinois.edu</t>
  </si>
  <si>
    <t xml:space="preserve"> https://asme.mechse.illinois.edu/ </t>
  </si>
  <si>
    <t>Power access is required to operate the essential electric components of the exhibit.</t>
  </si>
  <si>
    <t>A WiFi connection is essential to enable data exchange and communication between the Raspberry Pi and other devices. It also allows exhibitors to showcase the integrated Python code, enhancing visitors' understanding and engagement.</t>
  </si>
  <si>
    <t>The S'mores machine, ArachnoBot</t>
  </si>
  <si>
    <t>https://drive.google.com/open?id=1ycxy6KVDlLLqr5kwWn7C2DSAiMG1s0kT, https://drive.google.com/open?id=1nuqz1z3BViu-e3AN1HPR4qYmx8gSd4Os</t>
  </si>
  <si>
    <t>Mechanical Engineering Building</t>
  </si>
  <si>
    <t>https://docs.google.com/forms/u/2/d/e/1FAIpQLSfH-SGiAkDJbS294sudRVJE4TGzcXdyPRjxEJ_qoms4Ix593A/formResponse</t>
  </si>
  <si>
    <t>ECEB 2013</t>
  </si>
  <si>
    <t>LUMEB 2043</t>
  </si>
  <si>
    <t>Illini Vex Robotics Software R&amp;D</t>
  </si>
  <si>
    <t>Smart Sampling for Smarter AI: Efficiently Mastering Atari with Multi-Task Training</t>
  </si>
  <si>
    <t>Shaan</t>
  </si>
  <si>
    <t>shaanom2</t>
  </si>
  <si>
    <t>We will use our exhibit to showcase the results of research we have done throughout the year to train reinforcement learning models to multitask at playing different games (mostly Atari games).
Our setup will include two components:
1. A poster explaining the research behind our model, our methodology, possible applications for the VEX competition team, acknowledgements, etc.
2. An interactive computer setup where visitors can play games against our model to see if they can beat it. That setup will include a laptop, monitor, keyboard and mouse. Visitors can wait in a line to interact with the game for a set period of time before their turn is up.
Our exhibit will require some table space for the computer setup and will also require someplace to hang our poster (either a stand or a wall to tape it onto).</t>
  </si>
  <si>
    <t>shaanom2@illinois.edu</t>
  </si>
  <si>
    <t>shaanop22@gmail.com</t>
  </si>
  <si>
    <t>Illini Vex Robotics</t>
  </si>
  <si>
    <t>https://illinivex.web.illinois.edu/</t>
  </si>
  <si>
    <t>Illini VEXU, Illini Vex Robotics R&amp;D Mechanical</t>
  </si>
  <si>
    <t>https://drive.google.com/open?id=1TYw64tkOWWe1lHkAUAksip4D9eQdoSc5</t>
  </si>
  <si>
    <t>TB Lawn</t>
  </si>
  <si>
    <t xml:space="preserve">CACMS (Center for Autonomous Construction and Manufacturing at Scale) </t>
  </si>
  <si>
    <t>"Autonomous Engineering— No Strings Attached!"</t>
  </si>
  <si>
    <t>Jiatian</t>
  </si>
  <si>
    <t>Yuan</t>
  </si>
  <si>
    <t>yuan41</t>
  </si>
  <si>
    <t>sahejts2</t>
  </si>
  <si>
    <t>smath24</t>
  </si>
  <si>
    <t>Our exhibit will showcase autonomous vehicles from our research lab, featuring robots, drones, and an underwater vehicle. Visitors will get an up-close look at each vehicle and possibly view a demonstration of team members controlling a robotic arm. The exhibit will also include posters and videos illustrating the capabilities of our vehicles and systems. Last year, our exhibit took place in front of the Transportation building, where we set up our vehicles and a few tables on the lawn.</t>
  </si>
  <si>
    <t xml:space="preserve">We plan to exhibit several large wheeled vehicles that will be very difficult to move indoors. </t>
  </si>
  <si>
    <t>We will remove the largest vehicles and display small ones like the Clearpath Jackal or Boston Dynamics Spot. Posters and videos can remain unchanged. Since the smaller vehicles, drones, and underwater vehicle would still take up a significant amount of space together, access to a classroom would be nice.</t>
  </si>
  <si>
    <t>yuan41@illinois.edu</t>
  </si>
  <si>
    <t>yuan.jiatian@gmail.com</t>
  </si>
  <si>
    <t xml:space="preserve">Sahej </t>
  </si>
  <si>
    <t>Singh</t>
  </si>
  <si>
    <t>sahej3526@gmail.com</t>
  </si>
  <si>
    <t>Shrey</t>
  </si>
  <si>
    <t>Mathur</t>
  </si>
  <si>
    <t>shreym01@gmail.com</t>
  </si>
  <si>
    <t>UIUC Autonomous and Unmanned Vehicle Systems Lab (AUVSL)</t>
  </si>
  <si>
    <t>Bob Norris</t>
  </si>
  <si>
    <t>wrnorris@illinois.edu</t>
  </si>
  <si>
    <t>https://cacms.grainger.illinois.edu/</t>
  </si>
  <si>
    <t>No, demos will be ongoing</t>
  </si>
  <si>
    <t>5 tables (3 for posters and screens to play to video on, 1 for the underwater vehicle, 1 for drones)</t>
  </si>
  <si>
    <t>We will need to power the display to play the video. Also, some of our exhibited vehicles might need occasional access to power</t>
  </si>
  <si>
    <t>To play the video</t>
  </si>
  <si>
    <t>https://drive.google.com/open?id=1-ihkJGauGAGTwL_-WBA6y8LxEdoWNIIK</t>
  </si>
  <si>
    <t>Lawn in front of Transportation Building</t>
  </si>
  <si>
    <t>ok</t>
  </si>
  <si>
    <t>Lawn in front of TB main entrance</t>
  </si>
  <si>
    <t>Hazards of Modern Spillways</t>
  </si>
  <si>
    <t>Spillways are an essential part of dams. During big storm events, they move enormous amounts of water over dams in a controlled way. But these structures, created to keep us safe, can sometimes become dangerous. Do you know why?</t>
  </si>
  <si>
    <t>Anav</t>
  </si>
  <si>
    <t>Vora</t>
  </si>
  <si>
    <t>amvora3</t>
  </si>
  <si>
    <t>The exhibit will take place in the Ven Te Chow Hydrosystems Lab. The setup consists of an acrylic tank in the sape of a flume where water is pumped. This exhibit uses water and electricity. Caution tape will separate the areas of safe circulation. Tripping and slipping hazards will be minimized.</t>
  </si>
  <si>
    <t xml:space="preserve">The flume needed to demonstrate the exhibit is inside a lab building in the Civil Engineering Department </t>
  </si>
  <si>
    <t>amvora3@illinois.edu</t>
  </si>
  <si>
    <t>anavvora@gmail.com</t>
  </si>
  <si>
    <t xml:space="preserve">International Water Resources Association </t>
  </si>
  <si>
    <t>The exhibit equipment needs to be connected to power to pump water</t>
  </si>
  <si>
    <t>Completed requirements</t>
  </si>
  <si>
    <t>Civil and Environmental Engineering Building</t>
  </si>
  <si>
    <t>Ven Te Chow Hydrosystems Lab</t>
  </si>
  <si>
    <t>Understanding Personalized Nutrition</t>
  </si>
  <si>
    <t>Let's do an activity to help understand the importance of a balanced diet and healthy eating, informed by novel research done here at U of I!</t>
  </si>
  <si>
    <t>Bianchi</t>
  </si>
  <si>
    <t>davidmb2</t>
  </si>
  <si>
    <t>paigef2</t>
  </si>
  <si>
    <t>wge2</t>
  </si>
  <si>
    <t>A board/story-board for children to interact with to understand nutrition and health connections</t>
  </si>
  <si>
    <t>Food</t>
  </si>
  <si>
    <t>If it is outside and there is inclement weather this could cause issues.</t>
  </si>
  <si>
    <t>davidmb2@illinois.edu</t>
  </si>
  <si>
    <t>716-912-4713</t>
  </si>
  <si>
    <t>davidbianchi460@gmail.com</t>
  </si>
  <si>
    <t>Paige</t>
  </si>
  <si>
    <t>Duncan</t>
  </si>
  <si>
    <t>paigef2@illinois.edu</t>
  </si>
  <si>
    <t>TBD</t>
  </si>
  <si>
    <t>Weihao</t>
  </si>
  <si>
    <t>Ge</t>
  </si>
  <si>
    <t>wge2@illinois.edu</t>
  </si>
  <si>
    <t>NCSA SPIN</t>
  </si>
  <si>
    <t>Olena Kindratenko</t>
  </si>
  <si>
    <t>https://researchops.web.illinois.edu/opportunity/students-pushing-innovation-spin-internship-program-national-center-supercomputing</t>
  </si>
  <si>
    <t>LUMEB 1rst (Outside 1056)</t>
  </si>
  <si>
    <t>WCS Dev Ada</t>
  </si>
  <si>
    <t>Description: Discover the transformative projects developed by participants of WCS' Dev Ada project cycle. This exhibit highlights innovative software solutions crafted by aspiring developers who have collaborated throughout the year to bring these ideas to life.
Tagline: Code. Collaborate. Create</t>
  </si>
  <si>
    <t>Annapoorna</t>
  </si>
  <si>
    <t>Narayan</t>
  </si>
  <si>
    <t>an77</t>
  </si>
  <si>
    <t>karenyg2</t>
  </si>
  <si>
    <t>mn33</t>
  </si>
  <si>
    <t>This exhibit will provide a means to showcase Dev Ada projects developed over the course of the semester. These projects are software projects, and will be showcased on a laptop screen for viewers to see and try out.</t>
  </si>
  <si>
    <t>We require access to charging ports.</t>
  </si>
  <si>
    <t>an77@illinois.edu</t>
  </si>
  <si>
    <t>Karen</t>
  </si>
  <si>
    <t>karenyg2@illinois.edu</t>
  </si>
  <si>
    <t>Madhumita</t>
  </si>
  <si>
    <t>mn33@illinois.edu</t>
  </si>
  <si>
    <t>Women in Computer Science</t>
  </si>
  <si>
    <t>https://wcs.illinois.edu/</t>
  </si>
  <si>
    <t>Since we will be showcasing projects on a laptop, we would require charging ports nearby.</t>
  </si>
  <si>
    <t>Since Dev Ada is involved with creating websites/apps/etc. we would require internet connection to showcase the projects.</t>
  </si>
  <si>
    <t>https://drive.google.com/open?id=1xKeMfIKLfNr1-EwJs23f8Q5brgJQ_hSC, https://drive.google.com/open?id=1dAiuj32JsHvDVK5GAuuCIS8foigjUIoo</t>
  </si>
  <si>
    <t>Illinois Science Explorers</t>
  </si>
  <si>
    <t xml:space="preserve">Visit the Illinois Science Explorers table geared toward ages K-8 for an exciting, hands-on science experience! Play our Science Matching Game where you’ll match scientific fields with their corresponding images—like pairing astronomy with a scientist using a telescope. It’s a fun and interactive way to challenge your current science knowledge while learning about vastly different fields, ranging from sociology to microbiology.  
Our program, based at the University of Illinois Urbana-Champaign, brings together expertise from five diverse, interdisciplinary research institutes: the Beckman Institute, Cancer Center at Illinois (CCIL), Center for Social &amp; Behavioral Science (CSBS), Institute for Sustainability, Energy, and Environment (iSEE), and the National Center for Supercomputing Applications (NCSA). We partner with community organizations, including the Champaign Park District’s Martens Center, to bring interactive STEM programming to local families. Stop by to try the game, learn more about what we do, and get inspired by the fascinating world of science! </t>
  </si>
  <si>
    <t>For this exhibit, we will need a table positioned facing the public, where we can set up items, such as a poster, for people to see and interact with.</t>
  </si>
  <si>
    <t>paige.duncan820@gmail.com</t>
  </si>
  <si>
    <t>Outreach Group</t>
  </si>
  <si>
    <t>https://csbs.research.illinois.edu/public-engagement/illinois-science-explorers/</t>
  </si>
  <si>
    <t>Illinois Science Explorers NCSA Science Activities</t>
  </si>
  <si>
    <t>Illinois Science Explorers NCSA Activities</t>
  </si>
  <si>
    <t xml:space="preserve">Stop by our table to explore a variety of K-8 activities developed by the Illinois Science Explorers! These quick, hands-on activities showcase exciting research and innovations from the National Center for Supercomputing Applications (NCSA). Try all three activities, each lasting just 5 minutes! These activities make complex computing concepts engaging and accessible for young learners. </t>
  </si>
  <si>
    <t>We will need one table with a little space around it so that kids can come up to play games around it.</t>
  </si>
  <si>
    <t>6-Axis Robotic Arm</t>
  </si>
  <si>
    <t>6-Axis Robotic Arm: Draw your own picture with light or sand!</t>
  </si>
  <si>
    <t>Christopher</t>
  </si>
  <si>
    <t>Egly</t>
  </si>
  <si>
    <t>cegly</t>
  </si>
  <si>
    <t>ajpark6</t>
  </si>
  <si>
    <t>This will be a 6-axis robotic arm, which will be roughly 2 feet fully extended. The robot will be surrounded by sand for "Zen garden" style drawing patterns. A tablet will be offered to participants for drawing replication, displayed using long exposure light paintings. This will require a black backdrop and an LED. Tape on the ground will mark the area where participants must stand behind. There are no other significant props, and the arm will not directly interact with the audience for safety reasons.</t>
  </si>
  <si>
    <t>https://docs.google.com/spreadsheets/d/1z-SSbWssT5nicbzFvUkretZrDxczsPD_t5XXAOZqFa8/edit?usp=sharing</t>
  </si>
  <si>
    <t>The 6-axis robot arm is not waterproof and should not be outside if it begins to rain. There will be electronics exposed that could short circuit in the rain. The robot will also need to have access to an outlet for power.</t>
  </si>
  <si>
    <t>cegly@illinois.edu</t>
  </si>
  <si>
    <t>630-277-1524</t>
  </si>
  <si>
    <t>cegly2444@gmail.com</t>
  </si>
  <si>
    <t>630-779-0765</t>
  </si>
  <si>
    <t>apark6514@gmail.com</t>
  </si>
  <si>
    <t>The robot must have access to an outlet to function properly.</t>
  </si>
  <si>
    <t>arachnarobot, vocalizer, and smores machine</t>
  </si>
  <si>
    <t>https://drive.google.com/open?id=1lFQr1gD25BSVghcAXdDvmRwcOrkfgmjy, https://drive.google.com/open?id=1EyWUZQsIvxhJet8b2qdOi1nA4W-mFitS, https://drive.google.com/open?id=1zizZ9POjnI4gP0pbXSR32IARtQy4QRLi, https://drive.google.com/open?id=1UIRudL8Pd7xIcYWDs88Q0YoRv9BsZ_0Q, https://drive.google.com/open?id=1raSVybKMOaS8yB4MVHKl9ijKrRnZu_KK, https://drive.google.com/open?id=1zJh4_1RFESbg-VVc8Qpe-bG8LXgp7LJg, https://drive.google.com/open?id=1QHGpHckRtpjFZS_eMItAqvEh1ws4cNFK, https://drive.google.com/open?id=1dl2oK_YUMCahSuW2wNMfmoFOUhKFyTbE, https://drive.google.com/open?id=1Zeu0jXgySgdgRhtXsFAQIbaFy00STh69, https://drive.google.com/open?id=1U09s1x0QyDIsoTza9OIAhFRULcSzebf-</t>
  </si>
  <si>
    <t>Complete</t>
  </si>
  <si>
    <t xml:space="preserve">Molten Metallics </t>
  </si>
  <si>
    <t>Come see the fascinating properties of gallium and based alloys!</t>
  </si>
  <si>
    <t>Miao</t>
  </si>
  <si>
    <t>Joshua53</t>
  </si>
  <si>
    <t>We will be demonstrating the low melting temperatures of some metallic alloys and elements including Gallium, Indium and an alloy Galinstan (68.5, 21.5, 10.0 weight percent Ga, In, Sn). The demonstration will include an insulated cooler with ice to allow the gallium (inside polyethylene bottles) to reach its solidification temperature and allow the Galinstan (also in polyethylene bottles) to become viscous. The Indium will serve as a separate demonstration as indium is naturally extremely malleable and also non-toxic so it will serve as a hands on demonstration for the booth. additionally after each cooled bottle of metal is brought out of the cooler, the bottles will be given to the visitors and their body heat will melt the metals back into liquids. To reduce the required cooling time, multiple bottles of each will be produced (bottles are 1 oz large so making more won't be any additional cost).</t>
  </si>
  <si>
    <t>https://docs.google.com/spreadsheets/d/17Fzf1WVFJ57e4Nz2WTXk3SYnGVVhZuAXwTrhnwS9gSE/edit?usp=sharing</t>
  </si>
  <si>
    <t>I would prefer to not be outside as it may hinder the solidification/melting of the metals if it is too hot or cold.</t>
  </si>
  <si>
    <t>joshua53@illinois.edu</t>
  </si>
  <si>
    <t>(781)7613144</t>
  </si>
  <si>
    <t>Joshuamiao04@gmail.com</t>
  </si>
  <si>
    <t>Material Advantage (MA)</t>
  </si>
  <si>
    <t>No, it will be held throughout the duration of EOH</t>
  </si>
  <si>
    <t>https://drive.google.com/open?id=1NeBFFNw3Ann-E4ooLlzs6gQU8L-yFvL9</t>
  </si>
  <si>
    <t>I have filled out the safety training and safety form</t>
  </si>
  <si>
    <t>Main Lobby</t>
  </si>
  <si>
    <t>The Fusor</t>
  </si>
  <si>
    <t>Witness the creation of a high-energy plasma inside of a miniature fusion reactor and learn about fusion energy.</t>
  </si>
  <si>
    <t>Exhibit will be an inertial electrostatic confinement fusion device on a cart that will create a plasma and demonstrate one of the first types of nuclear fusion device configurations. Dry Ice might be used to change the color of the plasma.</t>
  </si>
  <si>
    <t>It needs wall power</t>
  </si>
  <si>
    <t>To power the pumps and power supply</t>
  </si>
  <si>
    <t>All Exhibitors will complete the safety training</t>
  </si>
  <si>
    <t>TB 207</t>
  </si>
  <si>
    <t>Product Design Laboratory</t>
  </si>
  <si>
    <t xml:space="preserve">Explore the intersection of technology and engineering in our interactive 3D modeling exhibit. </t>
  </si>
  <si>
    <t xml:space="preserve">Elliot </t>
  </si>
  <si>
    <t xml:space="preserve">Finn </t>
  </si>
  <si>
    <t>enfinn2</t>
  </si>
  <si>
    <t xml:space="preserve">Exhibit will display the advanced digital prototyping tools the lab has to offer, such as industrial 3D printer, 3D scanners, and various product dissection and precision measurement tools. Mini displays showcasing the projects completed in SE101A,B and SE402 will be present, with various physical prototypes to share the cool engineering design skills students are learning and applying. An interactive 3D pen area will be monitored by trained lab assistants and will give (all aged) visitors a chance to experience the advanced capabilities of additive manufacturing. Premade templates will be made and visitors will have the opportunity to design something of their own that they can take as a souvenir. </t>
  </si>
  <si>
    <t xml:space="preserve">Lab equipment and interactive opportunities require the lab space they are currently in. </t>
  </si>
  <si>
    <t>enfinn2@illinois.edu</t>
  </si>
  <si>
    <t>elliotfinn0987@gmail.com</t>
  </si>
  <si>
    <t>Department of Industrial and Enterprise Systems Engineering</t>
  </si>
  <si>
    <t xml:space="preserve">Molly Goldstein </t>
  </si>
  <si>
    <t>mhg3@illinois.edu</t>
  </si>
  <si>
    <t>https://productdesignlab.ise.illinois.edu/</t>
  </si>
  <si>
    <t>Lab equipment requires specific lab space (EOH does not need to supply this)</t>
  </si>
  <si>
    <t xml:space="preserve">Must be alone in 207 Transportation Building </t>
  </si>
  <si>
    <t>https://drive.google.com/open?id=1XNARa2dsDbdxL9T7PQE_tJO23gaMveiY, https://drive.google.com/open?id=1FIXykW_coKTI_WVqQuSuokI52MgcB_-R</t>
  </si>
  <si>
    <t>We must be alone in 207 Transportation Building.</t>
  </si>
  <si>
    <t>Completed 12/20</t>
  </si>
  <si>
    <t xml:space="preserve">Transportation Building </t>
  </si>
  <si>
    <t>DC Glow</t>
  </si>
  <si>
    <t>An up-close demonstration of a plasma, the fourth state of matter, being created and manipulated using electric fields and permanent magnets</t>
  </si>
  <si>
    <t>dhruv16</t>
  </si>
  <si>
    <t>fatnani2</t>
  </si>
  <si>
    <t>Exhibit will have a plasma in a glass containment which can be moved around and changed with magnets. There will be many different settings to demonstrate different plasma modes.</t>
  </si>
  <si>
    <t>Needs to be plugged into the wall</t>
  </si>
  <si>
    <t>Sharma</t>
  </si>
  <si>
    <t>408-745-9927</t>
  </si>
  <si>
    <t>lagumists@gmail.com</t>
  </si>
  <si>
    <t>Aarav</t>
  </si>
  <si>
    <t>Fatnani</t>
  </si>
  <si>
    <t>217-761-7008</t>
  </si>
  <si>
    <t>aarav.fatnani@gmail.com</t>
  </si>
  <si>
    <t>All exhibitors will complete the safety training</t>
  </si>
  <si>
    <t>IMMERSE: Center for Immersive Computing</t>
  </si>
  <si>
    <t>Immerse Yourself in the Future. Imagine What’s Possible</t>
  </si>
  <si>
    <t>Bryan</t>
  </si>
  <si>
    <t>bpcwang</t>
  </si>
  <si>
    <t>For the exhibit, we will set up VR research demonstrations from the IMMERSE community. Participants will have the opportunity to engage directly with the virtual environment, interacting with various research-based scenarios in an immersive, hands-on way. The setup will include VR headsets and controllers, creating a fully interactive experience that allows participants to explore the cutting-edge research and technologies being developed within the community.</t>
  </si>
  <si>
    <t>bpcwang@illinois.edu</t>
  </si>
  <si>
    <t>614-256-8327</t>
  </si>
  <si>
    <t>bryanwang1222@gmail.com</t>
  </si>
  <si>
    <t>https://immerse.illinois.edu</t>
  </si>
  <si>
    <t>1-2</t>
  </si>
  <si>
    <t>Computer &amp; charging station</t>
  </si>
  <si>
    <t>connecting VR headsets and computers</t>
  </si>
  <si>
    <t>Cinematic Visualizations</t>
  </si>
  <si>
    <t xml:space="preserve">Award-winning, cinematic-style visualizations of science data in our stereo theater </t>
  </si>
  <si>
    <t>Berry</t>
  </si>
  <si>
    <t>mjberry</t>
  </si>
  <si>
    <t>salevy</t>
  </si>
  <si>
    <t>Exhibit is in a dim room with couches/chairs and a large display. Participants will wear
lightweight stereo glasses while watching computer-generated animations, representing
astronomical, earth science, molecular etc. scientific data presented in a cinematic way.</t>
  </si>
  <si>
    <t>National Center for Supercomputing Applications</t>
  </si>
  <si>
    <t>NCSA 1005 is a visualization demonstration theater</t>
  </si>
  <si>
    <t>mjberry@illinois.edu</t>
  </si>
  <si>
    <t>217-300-0439</t>
  </si>
  <si>
    <t>Stuart</t>
  </si>
  <si>
    <t>Levy</t>
  </si>
  <si>
    <t>217-244-1543</t>
  </si>
  <si>
    <t>salevy@illinois.edu</t>
  </si>
  <si>
    <t>NCSA Advanced Visualization Lab</t>
  </si>
  <si>
    <t>Fri., April 4, 2025 9 am - 4 pm</t>
  </si>
  <si>
    <t>the theater equipment requires power; the demonstration room includes all necessary power supplies</t>
  </si>
  <si>
    <t>NCSA Visualization Demonstrations</t>
  </si>
  <si>
    <t>Model Nuclear Reactor</t>
  </si>
  <si>
    <t>Witness the inner workings of a model nuclear fission reactor, where flowing lights and spinning motors bring the nuclear power generation to life</t>
  </si>
  <si>
    <t>pragunj2</t>
  </si>
  <si>
    <t>seriosa2</t>
  </si>
  <si>
    <t>Model of a nuclear reactor with buttons that affect lights, motors, and moving parts on the reactor.</t>
  </si>
  <si>
    <t>Needs wall power</t>
  </si>
  <si>
    <t>Pragun</t>
  </si>
  <si>
    <t>447-902-6635</t>
  </si>
  <si>
    <t>pragun30mt@gmail.com</t>
  </si>
  <si>
    <t>Rain</t>
  </si>
  <si>
    <t>Seriosa</t>
  </si>
  <si>
    <t>rain.ielle323@gmail.com</t>
  </si>
  <si>
    <t>To power the motors and arduinos</t>
  </si>
  <si>
    <t>The other American Nuclear society exhibits</t>
  </si>
  <si>
    <t>NCSA Visualization Demonstration</t>
  </si>
  <si>
    <t>A wide variety of visualizations created at NCSA as part of important research in astronomy, earth science, biology, and many other fields</t>
  </si>
  <si>
    <t>Visitors see a variety of visualizations created at NCSA: computer-generated animations representing astronomical, earth science, molecular, biological etc. scientific and informational data presented in a variety of ways.</t>
  </si>
  <si>
    <t>visualizations will be displayed on a large display screen</t>
  </si>
  <si>
    <t>NCSA Visualization Program Office</t>
  </si>
  <si>
    <t>display screen requires power</t>
  </si>
  <si>
    <t>some interactive visualizations require a internet access</t>
  </si>
  <si>
    <t>large display screen to be provided by NCSA</t>
  </si>
  <si>
    <t>NCSA atrium outside room 1005</t>
  </si>
  <si>
    <t>atrium outside room 1005</t>
  </si>
  <si>
    <t>LUMEB 2nd (Outside 2058)</t>
  </si>
  <si>
    <t>Automated Ball Sorting Robot</t>
  </si>
  <si>
    <t>Rapid, efficient, and accurate organization! Watch a robot automatically sort 6 different types of materials. With inspiration from assembly lines, industry can be revolutionized!</t>
  </si>
  <si>
    <t>Tommy</t>
  </si>
  <si>
    <t>Kunka</t>
  </si>
  <si>
    <t>tkunka2</t>
  </si>
  <si>
    <t>avs12</t>
  </si>
  <si>
    <t>We will likely use a table with the machine set on top of it. Sample ball bearings will be randomly placed into machine to be sorted, viewable by the audience. Participants could also choose random ball bearings to be sorted. Outlet may be needed close by for charging batteries that run machine.</t>
  </si>
  <si>
    <t>https://docs.google.com/spreadsheets/d/1KaJsgGhZLxxaXPgJSK95z6L7X_HnDRDSEP6-RMMDYFA/edit?usp=sharing</t>
  </si>
  <si>
    <t>Outlets close by would be nice for charging rechargeable batteries.</t>
  </si>
  <si>
    <t>tkunka2@illinois.edu</t>
  </si>
  <si>
    <t>708-378-1888</t>
  </si>
  <si>
    <t>Stadelman</t>
  </si>
  <si>
    <t>815-329-8267</t>
  </si>
  <si>
    <t>avs12@illinois.edu</t>
  </si>
  <si>
    <t xml:space="preserve">Jacob </t>
  </si>
  <si>
    <t>Kolano</t>
  </si>
  <si>
    <t>Rechargeable batteries operate the ball sorting robot</t>
  </si>
  <si>
    <t>Other ASME competitions projects</t>
  </si>
  <si>
    <t>https://drive.google.com/open?id=1I-RlqGK93EXc8NWM8MD-o2FEVoGfarwy</t>
  </si>
  <si>
    <t>The shape of our rivers and coast</t>
  </si>
  <si>
    <t>We know the shape of the land tells water where it should go. But water also moves land around. This interaction forms the Earth’s everchanging landscape. Our stream table shows how waves and rivers move through land and how they also can change the land.</t>
  </si>
  <si>
    <t>Jaeyoung</t>
  </si>
  <si>
    <t>jl197</t>
  </si>
  <si>
    <t>The shape of our rivers and coasts</t>
  </si>
  <si>
    <t>jaeyoung97411@gmail.com</t>
  </si>
  <si>
    <t>jl197@illinois.edu</t>
  </si>
  <si>
    <t>ECEB 1rst Hallway</t>
  </si>
  <si>
    <t xml:space="preserve">ECESAC </t>
  </si>
  <si>
    <t>ECESAC presents an exciting booth featuring a racetrack and a booth for questions!</t>
  </si>
  <si>
    <t>Ina</t>
  </si>
  <si>
    <t>Pudipeddi</t>
  </si>
  <si>
    <t>inap2</t>
  </si>
  <si>
    <t>jamilyy2</t>
  </si>
  <si>
    <t>We'll have a booth (maybe two) presenting ECESAC, what we are etc. We'll also be answering questions about the ECE department asked by prospective students as well as having small race track for kids to race light-seeking cars. We will also likely have a individual presenting a personal project.</t>
  </si>
  <si>
    <t xml:space="preserve">Because we are closely related to the ECE department and also because sunlight might interfere with how the cars work. </t>
  </si>
  <si>
    <t>inap2@illinois.edu</t>
  </si>
  <si>
    <t>inac2023@gmail.com</t>
  </si>
  <si>
    <t>Jamil</t>
  </si>
  <si>
    <t>Yeung</t>
  </si>
  <si>
    <t>650-208-9110</t>
  </si>
  <si>
    <t>jamilyy2@illinois.edu</t>
  </si>
  <si>
    <t>ECESAC</t>
  </si>
  <si>
    <t>https://sac.ece.illinois.edu/</t>
  </si>
  <si>
    <t xml:space="preserve">All times </t>
  </si>
  <si>
    <t>For the cars.</t>
  </si>
  <si>
    <t>For prospective students that may be scanning QR codes</t>
  </si>
  <si>
    <t>https://drive.google.com/open?id=1aPAsVCJ5AbVh1BTREmOEe2u1UGfvfitV, https://drive.google.com/open?id=1sRknjQizep-yOr5X7vMCltuOHG0U4CsW, https://drive.google.com/open?id=1eLziTKBdEyJQkEzu8kk2GOseUaEQp0N0, https://drive.google.com/open?id=1QrC5UkqadJmoZjE7BP_AoBSXnr5xbvnQ, https://drive.google.com/open?id=1E9jwS7eDkbwa2NJ34q73pWbMbseGgjmk, https://drive.google.com/open?id=1_l2CDYQBQKZxBGpA4mHnU5ESYSu_IHS9, https://drive.google.com/open?id=1gnFp7LRhmB0hu45ngLwIFtaeNGAnxKil</t>
  </si>
  <si>
    <t>Is it all right to email you with additional resumes next semester?</t>
  </si>
  <si>
    <t>Nope! Thanks for hosting.</t>
  </si>
  <si>
    <t>Electrical and Computer Engineering Building</t>
  </si>
  <si>
    <t>LUMEB 2nd (C2100)</t>
  </si>
  <si>
    <t>Transit Taujectory Marble Wall</t>
  </si>
  <si>
    <t>Roll Through Campus: A Human-Sized Marble Run Mapping Urbana-Champaign's Bus Routes at UIUC!</t>
  </si>
  <si>
    <t xml:space="preserve">Nicholas </t>
  </si>
  <si>
    <t>Karamanian</t>
  </si>
  <si>
    <t>Nk34</t>
  </si>
  <si>
    <t>myleslj2</t>
  </si>
  <si>
    <t>ishadev2</t>
  </si>
  <si>
    <t>Our exhibit is a 4' wide, 1' deep, and 6' tall marble run display that traces out three main bus routes on campus. The display has interactive elements such as buildings that light up when a marble passes, an Alma Cam display, and all of the "bells and whistles" you would expect from a children's museum display.</t>
  </si>
  <si>
    <t>https://docs.google.com/spreadsheets/d/1ytUiU7hQobRT8PswwWyNwKZ0CzNUuRTo--M0gkLu3QI/edit?usp=sharing</t>
  </si>
  <si>
    <t>nk34@illinois.edu</t>
  </si>
  <si>
    <t>Nkarman329@gmail.com</t>
  </si>
  <si>
    <t>Myles</t>
  </si>
  <si>
    <t>Johnson</t>
  </si>
  <si>
    <t>myles@existence.com</t>
  </si>
  <si>
    <t>Isha</t>
  </si>
  <si>
    <t>Dev</t>
  </si>
  <si>
    <t>isha.dev890@gmail.com</t>
  </si>
  <si>
    <t>Theta Tau</t>
  </si>
  <si>
    <t>kappathetatau.org</t>
  </si>
  <si>
    <t>Our exhibit has lights, a DC motor to control a marble elevator, and servos to control the path.</t>
  </si>
  <si>
    <t>We need access to the Alma Cam stream</t>
  </si>
  <si>
    <t>https://drive.google.com/open?id=1s85TkL7r7eciaViTQkPlkv5FNpmNrxxG, https://drive.google.com/open?id=1wS77S00Je-qyt-goRyh9Pd8LShHrwmVG, https://drive.google.com/open?id=1KE8N2Kph9iTixgtjTyQ1U3w_y8JbXLuI</t>
  </si>
  <si>
    <t>Atalanta: The Space Argonaut</t>
  </si>
  <si>
    <t>Exploring the Unknown, Six Steps at a Time</t>
  </si>
  <si>
    <t>Varnika</t>
  </si>
  <si>
    <t>vj13</t>
  </si>
  <si>
    <t>eroth8</t>
  </si>
  <si>
    <t>sigrior2</t>
  </si>
  <si>
    <t>Our project is a hexapod, which is a 6-legged mechanical robotic vehicle that has a great deal of flexibility with how it can move. It can be utilized in industrial and scientific research purposes in difficult terrain, geared especially for space exploration. It connects to an app that shows incoming data from the robot for vision and responses to external stimuli like motion. The setup consists of a chassis body and legs, with the overall robot being about a foot in diameter. It will have the motors concealed within the chassis. The participants will be able to interact with the robot through its control app on a phone - it will have various gait movements preprogrammed that users can select to make the robot perform different actions. We will be presenting the information regarding our project using a poster board on our table. We will likely require a small amount of space around our table, as our robot may need to be on the floor to demonstrate some of its capabilities.</t>
  </si>
  <si>
    <t>We will require charging ports/an outlet for our project for power.</t>
  </si>
  <si>
    <t>vj13@illinois.edu</t>
  </si>
  <si>
    <t>varnika.jain24@gmail.com</t>
  </si>
  <si>
    <t>Rothenbaum</t>
  </si>
  <si>
    <t>erinm1229@gmail.com</t>
  </si>
  <si>
    <t>Sigrior</t>
  </si>
  <si>
    <t>Vauhkonen</t>
  </si>
  <si>
    <t>sigrior@gmail.com</t>
  </si>
  <si>
    <t>Women in Electrical and Computer Engineering</t>
  </si>
  <si>
    <t>Professor Victoria Shao, Professor Olga Mironenko</t>
  </si>
  <si>
    <t>yangshao@illinois.edu, olgamiro@illinois.edu</t>
  </si>
  <si>
    <t>https://wece.ece.illinois.edu/</t>
  </si>
  <si>
    <t>We need it to power the motors of the robot and the logic circuit board</t>
  </si>
  <si>
    <t xml:space="preserve">Our robot connects to an app via Bluetooth for which we will require Wi-Fi connection </t>
  </si>
  <si>
    <t>It would be best of we are placed in Electrical and Computer Engineering Building, preferably in the Atrium</t>
  </si>
  <si>
    <t>https://drive.google.com/open?id=1oaHh5X6MKnnzVnWi1XkQ0mVgI1LUMJcx, https://drive.google.com/open?id=1SXYfnla7Eo_TajDzrhqrO4F1pNMa_Mc4, https://drive.google.com/open?id=1osnZJ5bEb0dWzr7BFCZkXjuKEPG7MEmv</t>
  </si>
  <si>
    <t>In an open space location indoors - not in a hallway, preferably in an atrium-like area</t>
  </si>
  <si>
    <t>Everitt 1rst (1233)</t>
  </si>
  <si>
    <t xml:space="preserve">Women’s reproductive health hormone sensor </t>
  </si>
  <si>
    <t xml:space="preserve">"Invisible Signals, Visible Impact: Unveiling Hormones with Technology!"
The hormone sensor is a convenient device which combines the technology of glucometers and pregnancy tests to provide an easy at-home test for women’s reproductive hormones. It is non-invasive, easy to use, and provides important insights into the hormone cycles, becoming especially useful for monitoring conditions like perimenopause, PCOS/PCOD, and pregnancy. It also allows doctors to analyze these trends and treat/diagnose the women accordingly. </t>
  </si>
  <si>
    <t>Mehak</t>
  </si>
  <si>
    <t>Batra</t>
  </si>
  <si>
    <t>mbatra2</t>
  </si>
  <si>
    <t>banos2</t>
  </si>
  <si>
    <t>A poster and a working prototype which is handheld so doesn’t require a lot of space. The participants can just hold and play around with the prototype. The only things needed are a board to put our poster on and a table on which the  prototype can be placed.</t>
  </si>
  <si>
    <t>https://docs.google.com/spreadsheets/d/1-3BxHJqf0D7TrLwuLDmm9zME3ztU7RGIMg_v42SThIk/edit?usp=sharing</t>
  </si>
  <si>
    <t>mbatra2@illinois.edu</t>
  </si>
  <si>
    <t>+12178002613</t>
  </si>
  <si>
    <t>mehakbatra2908@gmail.com</t>
  </si>
  <si>
    <t>Molly</t>
  </si>
  <si>
    <t>Banos</t>
  </si>
  <si>
    <t>mollybanos19@gmail.com</t>
  </si>
  <si>
    <t>BMES</t>
  </si>
  <si>
    <t>https://drive.google.com/open?id=1a7THoDjgUizX_FzSV5KufyTBgy4MhqE2, https://drive.google.com/open?id=19VL4X_NMipl2oFRsTrnxMT3v8oa2rVHD, https://drive.google.com/open?id=1NJdDsYAFoqDqGBrJtNoCYRlHRs-11Sml, https://drive.google.com/open?id=1oaMr1wAMc0emm1IR3jg-KSbDTvJUCOBW, https://drive.google.com/open?id=1a6dMdRxkOYeWo6_X95Zz_GQBw1yj_Ili</t>
  </si>
  <si>
    <t xml:space="preserve">The resume for last 3 members wasn't available with me. </t>
  </si>
  <si>
    <t>Can I email their resumes or edit this form later when i receive their resumes?</t>
  </si>
  <si>
    <t>Mobile Manipulation Delivery Robot</t>
  </si>
  <si>
    <t>A robot that can move in any direction, pick up objects, and navigate through buildings like a human. Get hands-on with a real robot and try out our interactive simulation challenge!</t>
  </si>
  <si>
    <t>Bhargav</t>
  </si>
  <si>
    <t>Chandaka</t>
  </si>
  <si>
    <t>bhargav9</t>
  </si>
  <si>
    <t>We will showcase a physical robot we have built(includes a mobile base + robot arm + sensors), teleoperate it, and talk about our research projects with it. We plan on having some monitors set up with sensor visualizations and an interactive demo in our custom robot simulation that people can control via a keyboard to navigate from one room to another in our simulation world. This project is part of Shenlong Wang's research group.</t>
  </si>
  <si>
    <t xml:space="preserve">We have a robot primarily meant for indoor movement and the indoor environment would also work better for setting up our monitors/demos. </t>
  </si>
  <si>
    <t>bhargav9@illinois.edu</t>
  </si>
  <si>
    <t>bhargav2900@gmail.com</t>
  </si>
  <si>
    <t>Initiative</t>
  </si>
  <si>
    <t>IMMERSE and UIUC CS Department</t>
  </si>
  <si>
    <t>Shenlong Wang</t>
  </si>
  <si>
    <t>shenlong@illinois.edu</t>
  </si>
  <si>
    <t>No, we will just have a normal booth</t>
  </si>
  <si>
    <t xml:space="preserve">To power computer monitor displays </t>
  </si>
  <si>
    <t>Our robot needs to be connected to wifi to work. It works on IllinoisNet fine.</t>
  </si>
  <si>
    <t>Other events related to the IMMERSE intitiative will also be in NCSA atrium I believe. We prefer having tables right next to other projects within my research group advised by Prof. Shenlong Wang(haoyuyh3@illinois.edu submitted a AutoVFX and image editing exhibit from our group)</t>
  </si>
  <si>
    <t>Our research group will be presenting this exhibit in collaboration with the Immerse Initiative. Bryan Wang, Assistant Director of Education, IMMERSE(bpcwang@illinois.edu) is organizing the EOH group for this initiative in the NCSA atrium area.</t>
  </si>
  <si>
    <t>Atrium/Lobby</t>
  </si>
  <si>
    <t>Mousetrap Reactor</t>
  </si>
  <si>
    <t xml:space="preserve">Demonstration of how nuclear chain reactions work in a reactor using mouse traps and ping-pong balls. </t>
  </si>
  <si>
    <t xml:space="preserve">Xochil </t>
  </si>
  <si>
    <t xml:space="preserve">Arteaga </t>
  </si>
  <si>
    <t>Xochila2</t>
  </si>
  <si>
    <t>emilyeg4</t>
  </si>
  <si>
    <t>emmab8</t>
  </si>
  <si>
    <t xml:space="preserve">"The Mouse Trap Reactor":  A tray piece is made out of plywood and on top of this tray mousetraps are set up. On top of the mouse traps ping pongs are placed onto them. Once the ping pongs are placed the set up is covered by an acrylic shaped lid to encase the entire setup with only a small hole at the top. The whole is only large enough for a singular ping pong ball to be dropped into the demonstration by an exhibitor. The demonstration is used to showcase how a chain reaction works inside of a nuclear reactor. It only requires one neutron to set off a chain reaction of multiple neutrons being set off. The demonstration is geared towards elementary to high school student. </t>
  </si>
  <si>
    <t>xochila2@illinois.edu</t>
  </si>
  <si>
    <t>708-500-3439</t>
  </si>
  <si>
    <t>xochilarteaga4@gmail.com</t>
  </si>
  <si>
    <t>Gillmore</t>
  </si>
  <si>
    <t>Emma</t>
  </si>
  <si>
    <t>Barrera</t>
  </si>
  <si>
    <t>Women in Nuclear (WIN)</t>
  </si>
  <si>
    <t xml:space="preserve">April Novak </t>
  </si>
  <si>
    <t>ajnovak@illinois.edu</t>
  </si>
  <si>
    <t>No depends on how often people stop by the exhibit</t>
  </si>
  <si>
    <t>Next to American Nuclear Society(ANS) exhibits in the Talbot lounge for nuclear engineering</t>
  </si>
  <si>
    <t xml:space="preserve">Would like to be placed next to American Nuclear Society(ANS) booths in Talbot because our exhibits correlate with one another. If for any reason ANS were to be placed in another building we would still like to be placed next to them. 
</t>
  </si>
  <si>
    <t xml:space="preserve">I have completed the above </t>
  </si>
  <si>
    <t>Geiger counters/fiesta-ware</t>
  </si>
  <si>
    <t>The radiation science table demonstrates how Geiger counters detect radiation.</t>
  </si>
  <si>
    <t>Xochil</t>
  </si>
  <si>
    <t>Arteaga</t>
  </si>
  <si>
    <t>xochila2</t>
  </si>
  <si>
    <t>nweis3</t>
  </si>
  <si>
    <t xml:space="preserve"> A common radiation detector is shown to visitors, and how to use it and how it works is explained. Fiestaware is used to demonstrate the Geiger Counter. </t>
  </si>
  <si>
    <t>Natalie</t>
  </si>
  <si>
    <t>Weissburg</t>
  </si>
  <si>
    <t>nweis3@illinois.edu</t>
  </si>
  <si>
    <t>312-498-1854</t>
  </si>
  <si>
    <t xml:space="preserve">Emma </t>
  </si>
  <si>
    <t>Women in Nuclear(WIN)</t>
  </si>
  <si>
    <t xml:space="preserve">No </t>
  </si>
  <si>
    <t xml:space="preserve">Next to American Nuclear Society(ANS) exhibits. </t>
  </si>
  <si>
    <t xml:space="preserve">Would like to be placed next to American Nuclear Society(ANS) booths in Talbot because our exhibits correlate with one another. If for any reason ANS were to be placed in another building we would still like to be placed next to them. </t>
  </si>
  <si>
    <t xml:space="preserve">Completed </t>
  </si>
  <si>
    <t>Plinko Trivia Game</t>
  </si>
  <si>
    <t>Play Plinko Trivia game in order to learn fun facts about Nuclear related topics</t>
  </si>
  <si>
    <t xml:space="preserve">A game board sized plinko board is used in which the participant will drop a small disk into it in order to see what level trivia question they will be asked. </t>
  </si>
  <si>
    <t xml:space="preserve">Next to American Nuclear Society exhibits. </t>
  </si>
  <si>
    <t>Power of Clean Water and Tree Rings</t>
  </si>
  <si>
    <t>See how water, the most important resource for life, goes from dirty to clean and build a molecular model of water toxins.</t>
  </si>
  <si>
    <t>Veldhuizen</t>
  </si>
  <si>
    <t>hjv3</t>
  </si>
  <si>
    <t>The exhibit will use P&amp;G purifying packets to demonstrate how dirty water is cleaned using a process called flocculation. There will be two 1-gallon clear jars that will be filled with muddy water. To one of the jars, the powder will be added and mixed until the mud falls to the bottom of the jar and leaves behind clean water. The participants will also be able to do this experiment on their own using small clear water bottles. Participants will then get to use Snatoms (a molecular modeling set) to create what they think these flocculation particles look like. There will also be laminated pieces of paper that participants will move around on a board to simulate how flocculation works.</t>
  </si>
  <si>
    <t>hjv3@illinois.edu</t>
  </si>
  <si>
    <t>hveldhuizen1997@outlook.com</t>
  </si>
  <si>
    <t>SESE</t>
  </si>
  <si>
    <t>Trashcano</t>
  </si>
  <si>
    <t>Sediment flume</t>
  </si>
  <si>
    <t>The bed and banks of rivers are not fixed. Erosion and sedimentation processes are constantly changing their shape. They have impacts on natural processes and manmade structures. This small-scale model shows how these processes happen and allows us to see how structures interact with them.</t>
  </si>
  <si>
    <t>Rourou</t>
  </si>
  <si>
    <t>Ji</t>
  </si>
  <si>
    <t>rourouj2</t>
  </si>
  <si>
    <t>The exhibit will take place in the Ven Te Chow Hydrosystems Lab. The exhibits uses a table cover with sand. Water is moved by a pump. This exhibit uses water and electricity. Caution tape will separate the areas of safe circulation. Tripping and slipping hazards will be minimized.</t>
  </si>
  <si>
    <t>rourouj2@illinois.edu</t>
  </si>
  <si>
    <t>jrr3027@gmail.com</t>
  </si>
  <si>
    <t>for the water pump</t>
  </si>
  <si>
    <t>https://drive.google.com/open?id=1GtB4jjAGtG-OWalQf3G59AwEoTukLlWk</t>
  </si>
  <si>
    <t>CEE Building</t>
  </si>
  <si>
    <t>Ven Te Chow Hydrosystems lab</t>
  </si>
  <si>
    <t>LUMEB 0100</t>
  </si>
  <si>
    <t>Basement</t>
  </si>
  <si>
    <t>Human Hamster Wheel</t>
  </si>
  <si>
    <t>Step into our Human Hamster Wheel and Experience the Power of Motion!</t>
  </si>
  <si>
    <t>Greg</t>
  </si>
  <si>
    <t>Kwan</t>
  </si>
  <si>
    <t>gkwan2</t>
  </si>
  <si>
    <t>btsao3</t>
  </si>
  <si>
    <t>A life-sized wooden hamster wheel that will sit on a base and allow users to get in and roll. This is similar to the exhibit at the Museum of Science and Industry or a cat exercise wheel. We may have some educational aspect included with the power generation that comes with the spinning wheel.</t>
  </si>
  <si>
    <t>https://docs.google.com/spreadsheets/d/1itfDo3pHKtX1k5aX47ANEQSxVXj5aTc73-Y8V0uh7_Y/edit?gid=0#gid=0</t>
  </si>
  <si>
    <t>Our exhibit will be made of wood which will degrade outside and also increase likelihood of slip hazard</t>
  </si>
  <si>
    <t>gkwan2@illinois.edu</t>
  </si>
  <si>
    <t>Benjamin</t>
  </si>
  <si>
    <t>Tsao</t>
  </si>
  <si>
    <t>btsao3@illinois.edu</t>
  </si>
  <si>
    <t>MechSE Makerworks Club</t>
  </si>
  <si>
    <t>Kyle Cheek</t>
  </si>
  <si>
    <t>kcheek@illinois.edu</t>
  </si>
  <si>
    <t>https://mechse.illinois.edu/undergraduate/makerworks/makerworks-club</t>
  </si>
  <si>
    <t>No, all day</t>
  </si>
  <si>
    <t>Power generation portion of exhibit may have a TV</t>
  </si>
  <si>
    <t>At least a 10' high ceiling</t>
  </si>
  <si>
    <t>0100</t>
  </si>
  <si>
    <t>MEL 1rst (1232)</t>
  </si>
  <si>
    <t>The Science of Cotton Candy</t>
  </si>
  <si>
    <t>You’ve seen it at fairs, carnivals, and more, but what exactly is cotton candy, and how is it made? Stop by our booth to watch cotton candy being spun, learn how it’s similar to fiber glass, and even take some cotton candy home for yourself!</t>
  </si>
  <si>
    <t>Joseph</t>
  </si>
  <si>
    <t>Kallal</t>
  </si>
  <si>
    <t>jkallal2</t>
  </si>
  <si>
    <t>You’ve seen it at fairs, carnivals, and more, but what exactly is cotton candy, and how is it made? Stop by our booth to watch cotton candy being spun, learn how it’s similar to fiber glass, and even take some cotton candy home for yourself!
Exhibit will have two cotton candy machines with shields in front to prevent participants from touching them, cotton candy will be given to those who want it.</t>
  </si>
  <si>
    <t>https://docs.google.com/spreadsheets/d/1dxS5NlAwZ5IjQGS4Qd6eIUWrZvzVVTHgtywqHoJSCBM/edit?usp=sharing</t>
  </si>
  <si>
    <t>Prevents mess inside, also usually a lot of foot traffic that is easier to manage outside when a line forms, so it isn't blocking other exhibits as much as if it were inside.</t>
  </si>
  <si>
    <t>Probably put a tarp down on the ground inside the working area to prevent sticky sugar from getting on the floors, no other alteration should be needed.</t>
  </si>
  <si>
    <t>jkallal2@illinois.edu</t>
  </si>
  <si>
    <t>jrkallal@gmail.com</t>
  </si>
  <si>
    <t>Prof. Marie Charpagne</t>
  </si>
  <si>
    <t>mcharp@illinois.edu</t>
  </si>
  <si>
    <t>https://linktr.ee/materialadvantageuiuc</t>
  </si>
  <si>
    <t>To power the cotton candy machines</t>
  </si>
  <si>
    <t>A trash can would be wonderful, but if not, I can figure that out on my own</t>
  </si>
  <si>
    <t>https://drive.google.com/open?id=12gQLVn0sPWDwP5FXUBA537vy5wTFAG6A</t>
  </si>
  <si>
    <t>👍</t>
  </si>
  <si>
    <t>HMNTL Atrium</t>
  </si>
  <si>
    <t>Holonyak Micro Nano Technology Lab</t>
  </si>
  <si>
    <t>The Holonyak Micro and Nano technology Laboratory exhibit demonstrates how the
power of the sun can be used to make patterns on special paper. Similar techniques are
used to make patterns on harder materials using UV light and photosensitive chemicals
called photoresist. These patterned materials form the building blocks of everyday
electronics including LEDs, solar cells, computers, and cell phones. Because these
devices are at the micro or even the nanometer scale, they must be made in special
environments called cleanrooms that control temperature, humidity, light, room pressure,
and particles. Special clothing is also required to work in cleanrooms including hoods,
suits, boots, and gloves that protect these delicate structures from the particles we
generate just by moving. We will have demonstrations of sun/UV light patterning on
paper, posters showing microfabrication processing, and students working in the ECE 444
cleanroom laboratory located on the second floor of HMNTL.</t>
  </si>
  <si>
    <t xml:space="preserve">Glennys </t>
  </si>
  <si>
    <t>Mensing</t>
  </si>
  <si>
    <t>gmensing</t>
  </si>
  <si>
    <t xml:space="preserve">We will have demonstrations of photopatterning paper using the sun and relate it to
microfabrication and processing.  We will use UV light to pattern the sunprint paper. We will need 2-3 tables, and we will have posters relating UV patterning to
microfabrication. </t>
  </si>
  <si>
    <t>The sun can affect the paper and being inside will allow it not to be exposed.</t>
  </si>
  <si>
    <t>gmensing@illinois.edu</t>
  </si>
  <si>
    <t>217-333-5694</t>
  </si>
  <si>
    <t>Independent Research Unit</t>
  </si>
  <si>
    <t>https://hmntl.illinois.edu/facilities/cleanrooms</t>
  </si>
  <si>
    <t>We have our own tables.</t>
  </si>
  <si>
    <t>We will be using a UV light to expose the sunprint paper.</t>
  </si>
  <si>
    <t>Any exhibits related to semiconductors or MEMS.</t>
  </si>
  <si>
    <t>We will have a UV light (enclosed) in a box made with UV blocking plastic. The sunprint paper that we will be patterning needs water to develop the image which will need to be changed when it gets too dirty. We will also have pre-patterned papers.</t>
  </si>
  <si>
    <t>No, please contact me if there are any questions.</t>
  </si>
  <si>
    <t>I have completed this trainingl</t>
  </si>
  <si>
    <t>HMNtL</t>
  </si>
  <si>
    <t>Loomis Atrium</t>
  </si>
  <si>
    <t>Society of Physics Students</t>
  </si>
  <si>
    <t>Witness the laws of physics in action! The Society of Physics Students is presenting many demonstrations designed to show you the power and wonder of physics!</t>
  </si>
  <si>
    <t>Sary</t>
  </si>
  <si>
    <t>Bseiso</t>
  </si>
  <si>
    <t>sbseiso2</t>
  </si>
  <si>
    <t>Faridc2</t>
  </si>
  <si>
    <t>The Society of Physics Students presents multiple small physics demonstrations to the public, including a Ring Launcher, Lenz's Law demo, Euler's Disk, Brachistochrone curve, and more. Participants will not directly interact with demos - instead, our exhibitors will show everything to them. We will need electrical outlets.</t>
  </si>
  <si>
    <t>sbseiso2@illinois.edu</t>
  </si>
  <si>
    <t>sarybseiso@hotmail.com</t>
  </si>
  <si>
    <t>Vicente</t>
  </si>
  <si>
    <t>Chomali Castro</t>
  </si>
  <si>
    <t>https://publish.illinois.edu/society-of-physics-students/</t>
  </si>
  <si>
    <t>Some of our demonstrations, such as the Ring Launcher, need electricity to work.</t>
  </si>
  <si>
    <t>Society of Women in Physics</t>
  </si>
  <si>
    <t>ECEB 2nd (C2010)</t>
  </si>
  <si>
    <t>DIY musical instruments</t>
  </si>
  <si>
    <t>Explore two innovative instruments that let you create music through motion and technology! Move your hand to generate unique melodies with an ultrasonic sensor, or scan barcodes to unlock a symphony of sounds. Engage, play, and experience music in a whole new way!</t>
  </si>
  <si>
    <t>Miaomiao</t>
  </si>
  <si>
    <t>Jin</t>
  </si>
  <si>
    <t>mj47</t>
  </si>
  <si>
    <t>xinranh6</t>
  </si>
  <si>
    <t>The plan is to design and build two types of musical instruments, each with two copies. The first instrument features an ultrasonic sensor attached to the hand with a glove or strap, which detects the distance between the hand and obstacles such as walls, and generates musical notes. The second instrument is a barcode scanner that produces sounds at different pitches when scanning various barcodes. Both instruments are connected to an Arduino board and a laptop. With the ultrasonic instrument, participants can hold it and move it around to vary the distance. While with the barcode instrument, they can use it to scan a board with barcodes printed on it.</t>
  </si>
  <si>
    <t>mj47@illinois.edu</t>
  </si>
  <si>
    <t>kezitwilight@gmail.com</t>
  </si>
  <si>
    <t>Xinran</t>
  </si>
  <si>
    <t>Hu</t>
  </si>
  <si>
    <t>katexinranhu@gmail.com</t>
  </si>
  <si>
    <t>Society for Engineering Mechanics</t>
  </si>
  <si>
    <t>Dr Shelby Hutchens</t>
  </si>
  <si>
    <t>hutchs@illinois.edu</t>
  </si>
  <si>
    <t>https://students.grainger.illinois.edu/sem/home/</t>
  </si>
  <si>
    <t>We will need power to charge the laptops.</t>
  </si>
  <si>
    <t>https://drive.google.com/open?id=16OHGLDDOBh3RAOAzaFZiiHpvIRZQq-uF, https://drive.google.com/open?id=1b9YOmrO5DWPeAFvgTgteyC3FMjqB67v7</t>
  </si>
  <si>
    <t>ECEB Atrium, Loading Dock</t>
  </si>
  <si>
    <t>Illini Solar Car</t>
  </si>
  <si>
    <t>Illini Solar Car presents our second and third generation solar-electric vehicles. Both of these cars have driven thousands of miles across the United States on solar power alone.</t>
  </si>
  <si>
    <t>Brooke</t>
  </si>
  <si>
    <t>Mickey</t>
  </si>
  <si>
    <t>bmickey2</t>
  </si>
  <si>
    <t>rkano2</t>
  </si>
  <si>
    <t>wwaltz2</t>
  </si>
  <si>
    <t>Illini Solar Car would like to have two exhibits, one static in the ECEB Atrium since we know our car fits well there and one dynamic in the Grainger loading dock. For the static exhibit, we will display our second-generation solar-electric vehicle, Brizo, as well as tabling materials like electrical and mechanical parts of our car. For the dynamic booth, we will display our third-generation solar-electric vehicle, Calypso, and can drive the car around the loading dock area.</t>
  </si>
  <si>
    <t>https://docs.google.com/spreadsheets/d/1m2HcQZkf7dF0Js2qt8Hfu7sQ7KuJIjwLW_cwB0GjXTk/edit?usp=sharing</t>
  </si>
  <si>
    <t>We would like one indoor exhibit for the static display and one outdoor exhibit for the dynamic display</t>
  </si>
  <si>
    <t>if there is inclement weather, we would not be able to drive our car around so we would switch to just the static display in the ECEB Atrium</t>
  </si>
  <si>
    <t>bmickey2@illinois.edu</t>
  </si>
  <si>
    <t>779-200-2740</t>
  </si>
  <si>
    <t>communications@illinisolarcar.com</t>
  </si>
  <si>
    <t>Kanoski</t>
  </si>
  <si>
    <t>hello@illinisolarcar.com</t>
  </si>
  <si>
    <t>Bill</t>
  </si>
  <si>
    <t>Waltz</t>
  </si>
  <si>
    <t>business@illinisolarcar.com</t>
  </si>
  <si>
    <t>Arijit Banerjee</t>
  </si>
  <si>
    <t>arijit@illinois.edu</t>
  </si>
  <si>
    <t>illinisolarcar.com</t>
  </si>
  <si>
    <t>No - requesting ECEB Atrium since we know our solar car fits there well</t>
  </si>
  <si>
    <t>https://drive.google.com/open?id=1e4Xb9_setGjD05-Hrqx0qvu7KwveoJsO, https://drive.google.com/open?id=1D_ZxCtDvJEOjDXKadJwZ7oyj_LcCiKVs, https://drive.google.com/open?id=1fmWkDEgCPnZ-wg7ycyCV4e0e7OpWf5wn, https://drive.google.com/open?id=1JYJurZPeGKoJHGr6Vgs4R68AsClfl9gH, https://drive.google.com/open?id=1vMGxP_iUwz6C57HE2KKZaRSTBRAo-3WR, https://drive.google.com/open?id=1Jg33y17Nr0zuaeG5fjUOEvOb4XU_viCn, https://drive.google.com/open?id=1fM_KZ3rMkP5u1I3LprX8fChuc_PGfNtR</t>
  </si>
  <si>
    <t>Please keep us up to date about the location of cars driving! Thank you!</t>
  </si>
  <si>
    <t>Everitt 1302</t>
  </si>
  <si>
    <t>Neuro Drive</t>
  </si>
  <si>
    <t>"Control a car with your thoughts!"
Experience the future of human-machine interaction! Using a custom-designed EEG headset and machine learning, this exhibit lets you control an RC car using just your brainwaves. Witness how focus and relaxation can drive technology forward—literally. Dive into the fascinating world where neuroscience meets robotics!</t>
  </si>
  <si>
    <t>Donggyu</t>
  </si>
  <si>
    <t>donggyu5</t>
  </si>
  <si>
    <t>shl14</t>
  </si>
  <si>
    <t>nayoung3</t>
  </si>
  <si>
    <t>Rough Exhibit Physical Set Up: The exhibit will include a demonstration table with a laptop and signal processing devices, one or two RC cars, and a 10-meter-long smooth surface for RC cars to operate on. Participants will wear an EEG headband device while comfortably seated in chairs provided for accurate data collection.
How the Exhibit Will Interact with Participants: Participants will be seated comfortably to minimize movement and ensure accurate EEG readings. Participants will wear the EEG headband, which reads their brainwave activity and sends the data to a computer. Their thoughts (such as concentration or relaxation) will control the RC car's movements, making it move forward or stop depending on the participant's concentration level. Additionally, visual feedback on the screen can be implemented to help participants understand their brainwave states in real-time, providing more insight into how their mental activity influences the car's movement. This allows participants to experience the translation of brainwaves into real-world actions.
Significant Exhibit Props: Key props include the custom-designed EEG headband, one or two RC cars for demonstration, and a laptop for signal analysis and car control. Additionally, a smooth 10-meter-long surface should be ensured for the RC car to operate effectively.
Additional Details: An informational poster will explain the process of EEG signal capture and the concept of brain-machine interfaces. A screen will display live visualizations of participants' brainwave data. This setup will help participants understand the connection between their mental state and the RC car's actions.</t>
  </si>
  <si>
    <t>https://docs.google.com/spreadsheets/d/1Pwi2dJ-u6_DSmTv50J1gBXhBoFNKjzhM67pYCAuor0c/edit?usp=sharing</t>
  </si>
  <si>
    <t>Since the exhibit involves measuring participants' brainwaves, which is highly sensitive to environmental factors, it must be conducted indoors to ensure a controlled environment.</t>
  </si>
  <si>
    <t>donggyu5@illinois.edu</t>
  </si>
  <si>
    <t>dpark9941@gmail.com</t>
  </si>
  <si>
    <t>Seong Hun</t>
  </si>
  <si>
    <t>shaunlee1411@gmail.com</t>
  </si>
  <si>
    <t>Nayoung</t>
  </si>
  <si>
    <t>KSEA</t>
  </si>
  <si>
    <t>Charing laptops &amp; RC cars</t>
  </si>
  <si>
    <t>Cloud-based services / remote services for analyzing EEG data may require internet connection.</t>
  </si>
  <si>
    <t xml:space="preserve">At least 5 meters of flat, smooth floor should be secured. </t>
  </si>
  <si>
    <t>Our fund request might differ from the form that we have submitted in this application, as our project includes fabrication of custom PCB. We do not know the exact cost of fabrication, and we were wondering if it will be a problem if the real cost is different from what we have submitted in the Google spreadsheet.</t>
  </si>
  <si>
    <t>Indoor / near power outlets / there should be a flat, smooth floor that is about 5 to 10 meters long for RC cars to operate on</t>
  </si>
  <si>
    <t>I understood.</t>
  </si>
  <si>
    <t>Bardeen</t>
  </si>
  <si>
    <t>The Beast</t>
  </si>
  <si>
    <t>Experience the mechanics of motion! Come see a large, man-powered walking linkage machine and learn about the fascinating engineering behind linkages and dynamic movement.</t>
  </si>
  <si>
    <t>Ethan</t>
  </si>
  <si>
    <t>ekolano2</t>
  </si>
  <si>
    <t>jkolano2</t>
  </si>
  <si>
    <t>zyashar2</t>
  </si>
  <si>
    <t>We are creating a man-powered walking linkage machine. The main exhibit will be the completed build, which will be able to walk around. Additionally, we are creating a small, scaled down 3D printed version for audience to took at/interact with, as well as an educational display of the linkages used.</t>
  </si>
  <si>
    <t>https://docs.google.com/spreadsheets/d/1ks-kJjjwZh1r5mEPNVwNvPO6ss4J1-_ekG85B2dI00w/edit?usp=sharing</t>
  </si>
  <si>
    <t xml:space="preserve">Will be a slightly larger build, and need ample area to display and demonstrate. </t>
  </si>
  <si>
    <t xml:space="preserve">I would change the demonstration to fit the space we have, so instead of walking it would be mostly stationary and only do rotational movement. </t>
  </si>
  <si>
    <t>ekolano2@illinois.edu</t>
  </si>
  <si>
    <t>ethankolano419@gmail.com</t>
  </si>
  <si>
    <t>Jacob</t>
  </si>
  <si>
    <t>jskolano@gmail.com</t>
  </si>
  <si>
    <t>Yashar</t>
  </si>
  <si>
    <t>703-795-2182</t>
  </si>
  <si>
    <t>zyashar2@illinois.edu</t>
  </si>
  <si>
    <t>American Society of Mechanical Engineers Special Projects</t>
  </si>
  <si>
    <t>Need a paved area to operate the linkage machine.</t>
  </si>
  <si>
    <t>https://drive.google.com/open?id=1UOFzunT2MJwRUnBy_WQbWtvopy3GsWq7, https://drive.google.com/open?id=1SZ9OQ5D98dNMtcyt6WEocQHKF9CIjM_8</t>
  </si>
  <si>
    <t>Completed.</t>
  </si>
  <si>
    <t xml:space="preserve">Gotham City Pinball </t>
  </si>
  <si>
    <t>Gotham City Pinball: Build Beyond Limits
Challenge your perception of LEGO with Gotham City Pinball, an extraordinary Batman-themed pinball machine made entirely with LEGO Technic. This exhibit combines technical mastery with creative flair, showcasing flippers, a plunger, ramps, and motorized obstacles in a functional design. Alongside the machine, discover how LEGO Technic drives real-world innovations such as life-sized cars and prosthetics, proving its practicality and versatility. With engaging visuals and a breakdown of each mechanism, Gotham City Pinball invites you to explore the endless possibilities of engineering and creativity.</t>
  </si>
  <si>
    <t>Tarun</t>
  </si>
  <si>
    <t>Gopinath</t>
  </si>
  <si>
    <t xml:space="preserve">tarung2 </t>
  </si>
  <si>
    <t>liannam2</t>
  </si>
  <si>
    <t>pnwhite2</t>
  </si>
  <si>
    <t>The Lego pinball machine will be the centerpiece of the exhibit, securely mounted on a table at a comfortable height. A clear, informative poster will be placed next to the machine, showcasing how LEGO Technic can be both a practical tool for real-world applications and a creative medium for unique projects. The machine will be mounted on a table for easy access and feature working flippers, a spring-loaded plunger, motorized obstacles, ramps, and a mechanical score counter. Alongside the machine, we'll have a display with pictures and videos showing each mechanism in action, explaining how they work and how they were built. We'll also highlight real-world examples of LEGO Technic being used, like the full-sized drivable cars and prosthetic limbs, to show its versatility. The pinball machine itself, with its detailed Batman theme, serves as an example of how LEGO Technic can be used for creative expression. The goal is to inspire people by showing that if we can build something like this, the possibilities for using LEGO Technic in both practical and imaginative ways are endless.</t>
  </si>
  <si>
    <t>https://docs.google.com/spreadsheets/d/1LypL2iQ8qrDT_8ouB71iWtMzLNqDFsvABI4n18nJuog/edit?gid=0#gid=0</t>
  </si>
  <si>
    <t xml:space="preserve">Our exhibit will be made completely out of Lego pieces and to insure that the parts don't warp due to the sunlight, we need to be indoors. </t>
  </si>
  <si>
    <t>tarung2@illinois.edu</t>
  </si>
  <si>
    <t>gotarun7@gmail.com</t>
  </si>
  <si>
    <t xml:space="preserve">Lianna </t>
  </si>
  <si>
    <t>Mateski</t>
  </si>
  <si>
    <t>liannamateski@gmail.com</t>
  </si>
  <si>
    <t>Parker</t>
  </si>
  <si>
    <t>White</t>
  </si>
  <si>
    <t>parkswhite23@gmail.com</t>
  </si>
  <si>
    <t xml:space="preserve">Lego Masters at UIUC </t>
  </si>
  <si>
    <t>https://www.instagram.com/uiuclego/</t>
  </si>
  <si>
    <t xml:space="preserve">So that we can charge the mindstorms brick or computer </t>
  </si>
  <si>
    <t>https://drive.google.com/open?id=10VYp0BaaU-xOHPHaiZ2E2WonlYJFARb0, https://drive.google.com/open?id=19jQb79bL197nvNcEhggeDcDrd3kotHr3, https://drive.google.com/open?id=1ONVC27d6Q4pM4OTraJeiU2DFkWQQ1czO</t>
  </si>
  <si>
    <t xml:space="preserve">Completed the safety training and filled out the form </t>
  </si>
  <si>
    <t>Everitt 1306</t>
  </si>
  <si>
    <t>Motion Controlled Fruit-Ninja</t>
  </si>
  <si>
    <t>Slice, Dice and Score!</t>
  </si>
  <si>
    <t>Aditi</t>
  </si>
  <si>
    <t>Shrivastava</t>
  </si>
  <si>
    <t>aditi12</t>
  </si>
  <si>
    <t>jl221</t>
  </si>
  <si>
    <t>There will be  a monitor or laptop screen with a camera. The camera will be used to capture user action (like slicing and moving around) which will then have a corresponding action on screen (eg slicing motion will cause a fruit to be sliced). We will need a table (preferably near an outlet) and a good amount of area around our table to help participants move around</t>
  </si>
  <si>
    <t>We have electric parts and need an outlet.</t>
  </si>
  <si>
    <t>aditi12@illinois.edu</t>
  </si>
  <si>
    <t>aditi.s.4465@gmail.com</t>
  </si>
  <si>
    <t xml:space="preserve">Josephine </t>
  </si>
  <si>
    <t>217–954-3722</t>
  </si>
  <si>
    <t xml:space="preserve"> josephinelrj@gmail.com</t>
  </si>
  <si>
    <t>Association of Computing Machinery (ACM) Special Interest Group for Human-Computer Interaction (SIGCHI)</t>
  </si>
  <si>
    <t>We will me using a desktop monitor/ laptop</t>
  </si>
  <si>
    <t>Our project might have components hosted on the internet</t>
  </si>
  <si>
    <t>https://drive.google.com/open?id=1lmqSC_2abV1All220ji5to8-d5IJvzpq</t>
  </si>
  <si>
    <t>Form is filled out</t>
  </si>
  <si>
    <t xml:space="preserve">Engineers in Action Bridge Program </t>
  </si>
  <si>
    <t xml:space="preserve">Welcome to our station!!! where your creativity and engineering skills come together to solve a timeless challenge: building a bridge to cross a river! Using a variety of miscellaneous materials provided, design and construct the bridge and test it with a little "earthquake!" </t>
  </si>
  <si>
    <t xml:space="preserve">Aleidy </t>
  </si>
  <si>
    <t xml:space="preserve">Jimenez </t>
  </si>
  <si>
    <t>ajime27</t>
  </si>
  <si>
    <t xml:space="preserve">We will be using two tables, one mainly for our board showcasing our new travelers for our latest project and past projects. The other table will be used for the actual activity, which will involve using different non-traditional materials to make a bridge that will "cross" over the river. This will encourage the children to have fun and think outside the box to build a bridge! </t>
  </si>
  <si>
    <t>https://docs.google.com/spreadsheets/d/1z2T75xzaHihtjiaB9OhCJ9xp4BD9UxlxzRM0eUrt3w4/edit?gid=0#gid=0</t>
  </si>
  <si>
    <t>ajime27@illinois.edu</t>
  </si>
  <si>
    <t>aleidyjim865@gmail.com</t>
  </si>
  <si>
    <t>Engineers in Action Bridge Program</t>
  </si>
  <si>
    <t xml:space="preserve">2 tables </t>
  </si>
  <si>
    <t>https://drive.google.com/open?id=1XLIuNQOjVEHXFDpRcvX3s7ewYydl598F</t>
  </si>
  <si>
    <t xml:space="preserve">none </t>
  </si>
  <si>
    <t xml:space="preserve">If I needed to add something else to the funding request sheet , what do I need to follow? or is it not possible to add anything afterwards? </t>
  </si>
  <si>
    <t xml:space="preserve">it has been submitted </t>
  </si>
  <si>
    <t>Pykrete: Ice with the Strength of Steel</t>
  </si>
  <si>
    <t>Learn how adding various aggregates to a material can drastically change and improve its mechanical and physical properties, turning weak and brittle ice into a formidable building material!</t>
  </si>
  <si>
    <t>Wills</t>
  </si>
  <si>
    <t>willsl2</t>
  </si>
  <si>
    <t>dollins2</t>
  </si>
  <si>
    <t>vanshkb2</t>
  </si>
  <si>
    <t xml:space="preserve">Will have a freezer and multiple coolers filled with premade ice and pykrete blocks. There will be pykrete blocks using multiple different types of aggregates. Audience will be able to handle the different types of blocks, prodding them with various tools, to examine the differences in their mechanical properties. The main part of the exhibit is dropping both a pykrete block and an ice block to see how the aggregates in the pykrete give it the strength to avoid shattering. There will be a plexiglass trifold protective barrier setup in front of the drop to protect people from wayward shattered ice. </t>
  </si>
  <si>
    <t>https://docs.google.com/spreadsheets/d/1ik3LX69rFn8BJoN897KMcKXkdHQ8CQgfIPBj-Xuu12o/edit?usp=sharing</t>
  </si>
  <si>
    <t>dollins2@illinois.edu</t>
  </si>
  <si>
    <t>217-766-7851</t>
  </si>
  <si>
    <t>sliu0327@163.com</t>
  </si>
  <si>
    <t>Trevor</t>
  </si>
  <si>
    <t>Dollins</t>
  </si>
  <si>
    <t>510-209-5364</t>
  </si>
  <si>
    <t>lunartev@gmail.com</t>
  </si>
  <si>
    <t>Vansh</t>
  </si>
  <si>
    <t>Bhatt</t>
  </si>
  <si>
    <t>847-754-6106</t>
  </si>
  <si>
    <t>Vbjb2006@gmail.com</t>
  </si>
  <si>
    <t>Powering freezer</t>
  </si>
  <si>
    <t>InSPIRE (Institute of Scientific Progress, Innovation, Research and Edu-training)</t>
  </si>
  <si>
    <t>Discover the power of the sun with our dual-axis solar tracker and solar-powered drone—innovative solutions for a sustainable future!</t>
  </si>
  <si>
    <t>Krish</t>
  </si>
  <si>
    <t>Sahni`</t>
  </si>
  <si>
    <t>krish3</t>
  </si>
  <si>
    <t>brian16</t>
  </si>
  <si>
    <t>rudyb2</t>
  </si>
  <si>
    <t>We will be presenting the project we completed this semester, which is a dual-axis photovoltaic system designed to follow the movement of the sun. This system will allow participants to interact with it by using a flashlight to simulate sunlight, causing the solar panel to adjust its position accordingly. The energy captured by the system is stored in a battery, which powers an LED screen and an Arduino controller. This addition not only demonstrates the functionality of the system but also adds a fun, interactive element to the exhibit.
If we finish our current project in time, we could also present a solar-powered drone. Although we would not fly the drone for safety reasons, we plan to showcase its other features, such as object detection, a mechanism for dropping a first-aid box, and an automatic charging station. These functionalities demonstrate the potential for solar-powered drones in practical applications, such as emergency response and autonomous operations.
Our exhibit combines hands-on interaction and innovative solar-powered solutions to engage participants and highlight the versatility of renewable energy technologies.</t>
  </si>
  <si>
    <t>krish3@illinois.edu</t>
  </si>
  <si>
    <t>krishsahni2005@gmail.com</t>
  </si>
  <si>
    <t>Liang</t>
  </si>
  <si>
    <t>bliang11030@gmail.com</t>
  </si>
  <si>
    <t>Rudy</t>
  </si>
  <si>
    <t>Beauchesne</t>
  </si>
  <si>
    <t>yuginopity@gmail.com</t>
  </si>
  <si>
    <t>InSPIRE</t>
  </si>
  <si>
    <t>Eric Benson</t>
  </si>
  <si>
    <t>ebenson@illinois.edu</t>
  </si>
  <si>
    <t>https://www.inspireuiuc.com/</t>
  </si>
  <si>
    <t>Yes, proximity to an outlet is necessary for our exhibit. We will use the outlet to recharge our battery if it runs out, as we cannot guarantee optimal solar power conditions on the day of the event. This ensures that our exhibit remains fully functional and interactive throughout the presentation.</t>
  </si>
  <si>
    <t>https://drive.google.com/open?id=1TP2fkGLuA7_gRAv2OJACxa3tlJlPILWp, https://drive.google.com/open?id=1vpMYG0srK2Zwjbwxl5mP0n0VrtvMSt_V, https://drive.google.com/open?id=1u3vmhXM-I5D-S2G7gMJRlu9M3-cc53Te</t>
  </si>
  <si>
    <t>Physics Playground</t>
  </si>
  <si>
    <t>Come see fun physics demonstrations! We will provide short explanations of the physics concepts behind each demonstration.</t>
  </si>
  <si>
    <t>Belinda</t>
  </si>
  <si>
    <t>belinda6</t>
  </si>
  <si>
    <t>Our exhibit will consist of a couple different active and passive physics demonstrations. These demonstrations will be laid out across a table, along with a trifold with details about our RSO, and possibly free stickers that we hand out. Possible demonstrations we will have include: laminar flow, light speaker, polarizer, balloon in a bottle, density tower, stirling engine, and beyblades. Two demonstrations (light speaker and stirling engine) will require access to an electrical outlet. There will be water in laminar flow which participants can interact with. Participants may also drop small items into the density tower.</t>
  </si>
  <si>
    <t>https://docs.google.com/spreadsheets/d/17lZFS2Q1HGOU4kAC5apnr7jyZmhVIbg-GL6YHEPdfHk/edit?usp=sharing</t>
  </si>
  <si>
    <t>The lighting in the environment needs to be relatively dim in order for the light speaker to function properly. The light speaker would be overwhelmed if operated in the sunlight. Additionally, we will need access to electric outlets.</t>
  </si>
  <si>
    <t>belinda6@illinois.edu</t>
  </si>
  <si>
    <t>belinda.xt.li@gmail.com</t>
  </si>
  <si>
    <t>Society for Women in Physics</t>
  </si>
  <si>
    <t>A lamp for our polarizer demonstration, where we will hold up polarizer filters against a bright light. A kettle, in order to heat up water for our sterling engine.</t>
  </si>
  <si>
    <t>Access to outlet for electricity</t>
  </si>
  <si>
    <t>Society for Physics Students (SPS)</t>
  </si>
  <si>
    <t>The S'mores Machine</t>
  </si>
  <si>
    <t>Watch as S'mores roll off our assembly line. Stop by our booth for a demonstration of manufacturing in action and you might even walk away with a S'more!</t>
  </si>
  <si>
    <t>Larson</t>
  </si>
  <si>
    <t>jtl7</t>
  </si>
  <si>
    <t>alex12</t>
  </si>
  <si>
    <t>Our exhibit will be a demonstration of manufacturing  by way of a machine will make fully assembled S'mores from raw ingredients (Graham crackers, chocolate, and marshmallows.) 
It will consist of a conveyor belt that the ingredients will be inserted onto one at a time at different points.  After the marshmallow is inserted, it will be toasted by having the belt stop while the marshmallow is under a heat gun. We will keep the food sanitary by using food safe materials during construction, disinfecting before use, then we will prevent contamination of the food from the audience by covering the front and top of the exhibit with clear plastic sheeting. Our exhibit will be roughly 1.5 ft tall by 2 ft deep by 4 ft wide. We expect to have people watch the machine work and to give away S'mores to people visiting EOH.</t>
  </si>
  <si>
    <t>https://docs.google.com/spreadsheets/d/1Ktnq227NHEETRF5SkgvOYcp07zS0PQ5c3PSG1LImaO4/edit?gid=0#gid=0</t>
  </si>
  <si>
    <t xml:space="preserve"> We will have electronics in the open and handing food outside could cause issues.</t>
  </si>
  <si>
    <t>jtl7@illinois.edu</t>
  </si>
  <si>
    <t>217-355-6455</t>
  </si>
  <si>
    <t>jack.larson1108@gmail.com</t>
  </si>
  <si>
    <t xml:space="preserve">Zachary </t>
  </si>
  <si>
    <t>zachyashar05@gmail.com</t>
  </si>
  <si>
    <t>Tolliver</t>
  </si>
  <si>
    <t>224-580-9614</t>
  </si>
  <si>
    <t>atolliver374@gmail.com</t>
  </si>
  <si>
    <t xml:space="preserve">To power the S'mores machine, the heating element, and to charge laptops used for controlling it. </t>
  </si>
  <si>
    <t>ASME projects: Strandbeest,  Voxlink, 6-axis robot arm, and Spider robot.</t>
  </si>
  <si>
    <t>https://drive.google.com/open?id=1IDvGFCtkjIB9P-y5uL4lMpAFZFU-yLyW, https://drive.google.com/open?id=1NIGggkkKLPfBVvunIpttPPOG0xIq2rmy</t>
  </si>
  <si>
    <t>Everitt Atrium (1301)</t>
  </si>
  <si>
    <t>Design Your Cure</t>
  </si>
  <si>
    <t xml:space="preserve">
The Drug Discovery Game, titled "Design Your Cure," is an engaging and educational activity that allows participants to experience how AI is revolutionizing drug development. The exhibit begins with an introduction to a specific "disease" and its biological cause, such as an overactive enzyme. Participants view an animated 3D representation of the target protein, the molecule that the drug needs to interact with, and learn about its structure and function. Using an intuitive interface on a large touchscreen or tablet, participants are tasked with designing a drug to block this enzyme and stop the disease. They can either select from pre-made drug templates or build their own molecule by dragging and combining chemical groups like benzene rings or hydroxyl groups.
Once the drug design is complete, participants test their creation by submitting it to the AI system. The AI evaluates key properties, such as the drug's binding affinity (how well it fits into the target protein’s binding site), its predicted effectiveness in blocking the protein's activity, and potential issues like toxicity or poor solubility. Results are visually displayed, with feedback coded in green, yellow, or red to indicate the drug's performance. If the design is not optimal, participants receive suggestions from the AI, such as modifying the shape for better fit or reducing toxicity by removing certain chemical groups. They can iterate on their design and re-test it, observing how their changes improve the predicted outcome.
As participants refine their designs, they gain a "drug designer score," which reflects the success of their final drug. A 3D viewer allows them to explore the molecular interactions between their drug and the protein in detail, with the AI highlighting critical features like hydrogen bonds or hydrophobic pockets. A leaderboard can add an element of competition, encouraging participants to achieve the best results.
The activity combines hands-on learning with real-time AI predictions, making complex concepts accessible and exciting. It demonstrates how AI accelerates drug discovery by predicting molecular interactions, balancing essential factors like efficacy and safety, and saving time and resources in the development of new treatments. Participants leave with a deeper understanding of the drug discovery process and the transformative role of AI in health science.</t>
  </si>
  <si>
    <t>Henry</t>
  </si>
  <si>
    <t>sp85</t>
  </si>
  <si>
    <t>jinjae2</t>
  </si>
  <si>
    <t>sungwoo6</t>
  </si>
  <si>
    <t>https://docs.google.com/spreadsheets/d/1i4Wxr-LWWZ7zSLqBlLApC2ZN232kZ5o_9oBaQ8UffC0/edit?usp=sharing</t>
  </si>
  <si>
    <t>We need a screen for the audience, and outside sunshine might disturb their experience with  our exhibition.</t>
  </si>
  <si>
    <t>sp85@illinois.edu</t>
  </si>
  <si>
    <t>joyuri186188@gmail.com</t>
  </si>
  <si>
    <t>Jinjae</t>
  </si>
  <si>
    <t>panda910303110419@gmail.com</t>
  </si>
  <si>
    <t>Sungwoo</t>
  </si>
  <si>
    <t>klasouiuc@gmail.com</t>
  </si>
  <si>
    <t>Association of the Liberal Arts and Sciences</t>
  </si>
  <si>
    <t>We need to charge our labtop for the exhibition.</t>
  </si>
  <si>
    <t>If our model relies on cloud-based machine learning tools or APIs (e.g., Google Cloud, AWS, or other hosted platforms), we will need Wi-Fi for real-time processing.</t>
  </si>
  <si>
    <t>Power source</t>
  </si>
  <si>
    <t>https://drive.google.com/open?id=10OZidhaZxybvppy9yZ3SQ1ajRxo51usl, https://drive.google.com/open?id=1FmepwwXpAEdBkh09xRgId3figcnZx0S3, https://drive.google.com/open?id=12hDbJtGLY0X-04ZQk5p4M2ucv9xHy99R</t>
  </si>
  <si>
    <t>.</t>
  </si>
  <si>
    <t>Classroom or lab.</t>
  </si>
  <si>
    <t>https://docs.google.com/forms/u/6/d/e/1FAIpQLSfH-SGiAkDJbS294sudRVJE4TGzcXdyPRjxEJ_qoms4Ix593A/formResponse?edit2=2_ABaOnufpVOWiUe1ln6mU_p55NXBg_23hj6j5IyZo-9dhK2VbXi8T5CvZ_f8Mt1XHa8eAAtE</t>
  </si>
  <si>
    <t>ECEB 2017</t>
  </si>
  <si>
    <t>Physics Outreach and Instruction through New Technologies (POINT) VR</t>
  </si>
  <si>
    <t>Step into Albert Einstein’s shoes and discover general relativity through our immersive virtual reality exhibit, created by UIUC physicists. Explore how gravity shapes space and time in a visually stunning and interactive experience.
Using virtual reality headsets leads to a 1/4000 risk of seizures due to flashing lights. Users will be warned before use that they should not participate if they have any history of epilepsy or seizures. There is also a risk of walking into objects that the user cannot see, but this risk will be mitigated by having safe, designated play zones that are free of objects and trained volunteers available to assist participants in the headsets.</t>
  </si>
  <si>
    <t>Ferdinand</t>
  </si>
  <si>
    <t>ff10</t>
  </si>
  <si>
    <t>josena2</t>
  </si>
  <si>
    <t>kes13</t>
  </si>
  <si>
    <t>We will show participants a virtual reality simulation about gravity using Meta Quest 2 headsets. We will bring our own headsets but would like a place to recharge them throughout the day as needed (a power strip would be useful). We will need 2 tables and 4 chairs (as indicated later in the form) as well as a poster stand. We need enough space to tape out safe play zones for the VR headsets. Ideally we want to have two 4’x4’ squares. Going through the virtual reality demo will take participants between 5-10 minutes.
We need enough space to tape out safe play zones for the VR headsets. Ideally we want to have two 4’x4’ squares.</t>
  </si>
  <si>
    <t>We use VR headsets that may be damaged if exposed to heat for too long</t>
  </si>
  <si>
    <t>ff10@illinois.edu</t>
  </si>
  <si>
    <t>phys-pointvr@mx.uillinois.edu</t>
  </si>
  <si>
    <t>Nijaid</t>
  </si>
  <si>
    <t>Arredondo</t>
  </si>
  <si>
    <t>jnijaid.arre@gmail.com</t>
  </si>
  <si>
    <t>Kristen</t>
  </si>
  <si>
    <t>Schumander</t>
  </si>
  <si>
    <t>Illinois Center for Advanced Studies of the Universe</t>
  </si>
  <si>
    <t>Jessica L Raley</t>
  </si>
  <si>
    <t>jlraley@illinois.edu</t>
  </si>
  <si>
    <t>https://icasu.illinois.edu/outreach/point-vr</t>
  </si>
  <si>
    <t>2-3</t>
  </si>
  <si>
    <t>To recharge our headsets</t>
  </si>
  <si>
    <t>https://drive.google.com/open?id=1ACEW5y4fnQG5kyAF_9izsVvsDJRrfOaG</t>
  </si>
  <si>
    <t>LUMEB 2nd (Outside 2100)</t>
  </si>
  <si>
    <t>2102 (Atrium)</t>
  </si>
  <si>
    <t>Github Repository Classifier</t>
  </si>
  <si>
    <t>Open Source at Illinois presents a project utilising LLM models to improve the user search experience through new upcoming technologies. This project showcases the ability to use GPT in order to refine the search results in order to provide you just the repository you are looking for.</t>
  </si>
  <si>
    <t>Avaneesh</t>
  </si>
  <si>
    <t>Kumar</t>
  </si>
  <si>
    <t>ak109</t>
  </si>
  <si>
    <t>We would be setting up a table with a PC showcasing our software and allow people to come and use it in order to classify repositories and understand how AI is being used in order to help us refine the search experience through a visual demonstration on the PC. We would not be using any other props apart from the PC.</t>
  </si>
  <si>
    <t>We would need to stay inside due to electronic equipments that may get wet in case of inclement weather conditions.</t>
  </si>
  <si>
    <t>ak109@illinois.edu</t>
  </si>
  <si>
    <t>avaneeshk098@gmail.com</t>
  </si>
  <si>
    <t>Open Source At Illinois</t>
  </si>
  <si>
    <t>https://www.opensourceatillinois.com</t>
  </si>
  <si>
    <t>We would need a power outlet to connect the PC for power.</t>
  </si>
  <si>
    <t>Since the website would be making API calls to the OpenAI LLM model GPT would require wi-fi for smooth functioning of the exhibit.</t>
  </si>
  <si>
    <t>Any location which would allow a strong and uninterrupted wifi connection.</t>
  </si>
  <si>
    <t>LUMEB 2nd (Outside 129)</t>
  </si>
  <si>
    <t>Ground Shakers</t>
  </si>
  <si>
    <t>Discover the forces that bring buildings down! Explore seismic engineering with interactive simulations to calculate forces and pinpoint where collapses begin—see how innovative designs save lives!</t>
  </si>
  <si>
    <t>hyunjil4</t>
  </si>
  <si>
    <t>ehyeokc2</t>
  </si>
  <si>
    <t>Our exhibit shows the forces applied on buildings during earthquakes and demonstrates how engineers analyze structural failures. Using scaled building models, we simulate seismic events to calculate the forces acting on structures and identify the critical points where collapse begins. Visitors will see the comparison of original collapsed designs to improved earthquake-resistant structures and learn about cost-effective seismic design methods. Participants can interact with the simulation, gaining a deeper understanding of how engineers work to prevent structural failures during earthquakes.</t>
  </si>
  <si>
    <t>https://docs.google.com/spreadsheets/d/188VsWwsv7nxKZH5OWB_AO_q-FnUKD7WaqLByZCcnwxw/edit?usp=sharing</t>
  </si>
  <si>
    <t>We are going to have a earthquake shaking demo machine which needs power outlet.</t>
  </si>
  <si>
    <t>nayoung3@illinois.edu</t>
  </si>
  <si>
    <t>nayoung.eve.kim@gmail.com</t>
  </si>
  <si>
    <t>Hyunji</t>
  </si>
  <si>
    <t>hyunji.lee233@gmail.com</t>
  </si>
  <si>
    <t>Ehyeok</t>
  </si>
  <si>
    <t>Choi</t>
  </si>
  <si>
    <t>dlgur8269@gmail.com</t>
  </si>
  <si>
    <t>Korean-American Scientists and Engineers Association</t>
  </si>
  <si>
    <t>We may have simulation program on computer and this will need internet connection.</t>
  </si>
  <si>
    <t>https://drive.google.com/open?id=1w4KjPW5IywM1l6cb94oe32dgAsk_VGla, https://drive.google.com/open?id=1zNv7QTY1cqpVDJBVmCSEPQGcfhmXYli7</t>
  </si>
  <si>
    <t>Any building with internet</t>
  </si>
  <si>
    <t>LUMEB 1rst</t>
  </si>
  <si>
    <t>SEM Drawmaton</t>
  </si>
  <si>
    <t>The SEM Drawmaton is a completely mechanical machine that can draw any picture. It uses a set of linkages and cams that store the information about the drawing. When the cams are turned, a drawing is produced.
SEM Drawmaton, making art with mechanics!</t>
  </si>
  <si>
    <t>Ashwin</t>
  </si>
  <si>
    <t>Manur</t>
  </si>
  <si>
    <t>amanur2</t>
  </si>
  <si>
    <t xml:space="preserve">The exhibit is a mechanical drawing machine demonstration. It fits on a standard table size. </t>
  </si>
  <si>
    <t>https://docs.google.com/spreadsheets/d/1g7GwAw3NaR24AfsT7i0gcYQxjxJu3tgFLTAordclzmU/edit?usp=sharing</t>
  </si>
  <si>
    <t>The exhibit is a bit fragile and requires a flat paper surface to draw on, which is not possible if its windy outside.</t>
  </si>
  <si>
    <t>amanur2@illinois.edu</t>
  </si>
  <si>
    <t>ashwin.manur@gmail.com</t>
  </si>
  <si>
    <t>Shelby Hutchens</t>
  </si>
  <si>
    <t>to charge a laptop used to showcase some animations and information about the coding tools utilized.</t>
  </si>
  <si>
    <t>SEM scanner instrument, SEM ackerman</t>
  </si>
  <si>
    <t>https://drive.google.com/open?id=1J5GdOw3ZwFkO_13G5WuxS2p_UW4N5b3_</t>
  </si>
  <si>
    <t>AI Vision: Adaptive Face Masking</t>
  </si>
  <si>
    <t>Avatar Yourself: Customize Your Face in Real-Time!
Discover the magic of real-time facial detection and digital customization! In this exhibit, you'll see yourself on a live video feed with a personalized avatar overlay, created using advanced machine learning technology. Visitors can select and customize preset avatars through an interactive web app, which updates instantly on the live display. Engage with this innovative experience that showcases the power of modern computing in a fun and accessible way for all ages!</t>
  </si>
  <si>
    <t>Bolden</t>
  </si>
  <si>
    <t>Jones</t>
  </si>
  <si>
    <t>boldenj2</t>
  </si>
  <si>
    <t>scu2</t>
  </si>
  <si>
    <t>ag131</t>
  </si>
  <si>
    <t>This exhibit showcases an interactive program that uses real-time facial detection and avatar customization to engage participants of all ages. Visitors can stand in front of a webcam, where their faces are mapped using machine learning and overlaid with digital masks. Each participant is assigned a unique identifier, allowing them to access a web application and customize their avatar’s appearance in real-time. The live feed reflects these changes instantly, creating a dynamic and immersive experience. Powered by Python, OpenCV, Mediapipe, and React.js, with backend support from AWS services, the system seamlessly integrates cutting-edge technology to deliver a fun and educational demonstration of machine learning and cloud computing. Designed to attract families and highlight technical innovation, this exhibit provides an engaging and accessible introduction to the possibilities of modern computing.</t>
  </si>
  <si>
    <t xml:space="preserve">
This exhibit is best suited for an indoor setting to ensure consistent lighting and optimal functionality for the live video feed and facial detection, preventing issues like shadows or glare. Indoor environments also protect delicate equipment, such as laptops, webcams, and monitors, from weather, dust, or wind, ensuring smooth operation. </t>
  </si>
  <si>
    <t>boldenj2@illinois.edu</t>
  </si>
  <si>
    <t>jonesbolden85@gmail.com</t>
  </si>
  <si>
    <t>Steven</t>
  </si>
  <si>
    <t>Uruchima</t>
  </si>
  <si>
    <t>scuruchima1@gmail.com</t>
  </si>
  <si>
    <t>Alondra</t>
  </si>
  <si>
    <t>Gonzalez</t>
  </si>
  <si>
    <t>alondgonza@gmail.com</t>
  </si>
  <si>
    <t>Black, Indigenous, and Latinx in Tech (B[U]ILT)</t>
  </si>
  <si>
    <t>Katrina Jones</t>
  </si>
  <si>
    <t>kreneej@illinois.edu</t>
  </si>
  <si>
    <t xml:space="preserve">Close proximity to an outlet is essential for powering the laptops, monitor, webcam, and other equipment required for the exhibit. Since these devices must run continuously during the event, relying on battery power alone could lead to interruptions or downtime if the batteries deplete. </t>
  </si>
  <si>
    <t xml:space="preserve">
Wi-Fi is a necessity for this exhibit because it enables seamless communication between the web application, backend servers, and the local machine running the facial detection model. The exhibit relies on real-time data transfer for participants to customize their avatars, with requests routed through cloud services like AWS API Gateway and IoT Core. A reliable Wi-Fi connection ensures low-latency performance, allowing customizations to update live without delay.</t>
  </si>
  <si>
    <t>https://drive.google.com/open?id=1QpHcRdm83P_fnmgUkFKoSoPEVwM6DRPm</t>
  </si>
  <si>
    <t>Somewhere inside the Siebel Center of  Computer Science.</t>
  </si>
  <si>
    <t>Marionette</t>
  </si>
  <si>
    <t>Try to beat our self-driving remote-control cars around a mini race track and learn how we made them!</t>
  </si>
  <si>
    <t>Gautam</t>
  </si>
  <si>
    <t>Dayal</t>
  </si>
  <si>
    <t>gdayal2</t>
  </si>
  <si>
    <t xml:space="preserve">Our exhibit will be a small F1-style race track laid out in a classroom with RC cars instead of real ones. The twist that makes the project exciting is that we will be retrofitting some of the RC cars to drive autonomously! By adding a small camera and a basic computer (Raspberry Pi) to the RC cars, we can create not just one, but three different ways of having an RC follow the racing line autonomously: PID control, pure-pursuit control, and an end-to-end neural network (putting the “net” in Marionette). To actually control the cars, we will build mechanical systems to physically manipulate the remote controls (like a Marionette), which is sure to be a mesmerizing sight. EOH visitors will be able to race against these autonomous RC cars: an experience that would be hard to find in any other event. 
Our setup will need a decent amount of space: at least half of a classroom such as ECE 2017. We will have a race track set up on which we will place a number of RC cars. With our guidance, participants will be able to not just race against the autonomous cars, but also learn about the technology that makes them possible. We will create posters to help explain multiple facets of the project: from electronics and mechanical design to computer vision and control. 
</t>
  </si>
  <si>
    <t>https://docs.google.com/spreadsheets/d/1oza7m1E7Ur9aaHajCKWnSe3sORM1jZ176VmR8N-OIcM/edit?usp=sharing</t>
  </si>
  <si>
    <t>We need a flat floor for the cars to drive on and we must protect electronic equipment from inclement weather</t>
  </si>
  <si>
    <t>gdayal2@illinois.edu</t>
  </si>
  <si>
    <t>gautam.dayal@yahoo.com</t>
  </si>
  <si>
    <t>Previous exhibit code (readme has posters): https://github.com/gautamdayal/eohbot_lib</t>
  </si>
  <si>
    <t>We will need to periodically charge the LiPo batteries. We also need power outlets to ensure the computers that are running the vision algorithms stay powered.</t>
  </si>
  <si>
    <t>We will be streaming images from the RasPis on the RC cars to laptops which will happen over wifi.</t>
  </si>
  <si>
    <t>https://drive.google.com/open?id=1nrGYmbBuVD1Nhn2BdRYyE21uam4Ak04H</t>
  </si>
  <si>
    <t>An indoor space with ample room should be great</t>
  </si>
  <si>
    <t>LUMEB 1047</t>
  </si>
  <si>
    <t>SEM Elliptical Pool Table</t>
  </si>
  <si>
    <t>The SEM Elliptical Pool Table is a twist on the classic game, designed to guarantee successful shots like never before. With its unique elliptical shape, any ball placed at one focus point will always sink into a pocket at the other when struck with the right force.</t>
  </si>
  <si>
    <t>cmurga2</t>
  </si>
  <si>
    <t xml:space="preserve">This is a table top elliptical pool table. The idea is that the hole is at one of the foci, such that the ball always makes it in. we will have just one cue ball and one ball to strike, and small pool cue. The participants will have the chance to strike the cue ball and see it enter the hole regardless from where they hit it. We may need some extra space on all sides of the exhibit, as being against a wall would make it cramped. </t>
  </si>
  <si>
    <t>https://docs.google.com/spreadsheets/d/142FtV9o1P7J-7ZQ3LXQdmiCn-VfnHriw8C_DWeOlvzY/edit?usp=sharing</t>
  </si>
  <si>
    <t>Catalina</t>
  </si>
  <si>
    <t>Murga</t>
  </si>
  <si>
    <t>catalina.murga14@gmail.com</t>
  </si>
  <si>
    <t>Society for Engineering Mechanics (SEM)</t>
  </si>
  <si>
    <t>Should need just 1. if 2 are required, I will reach out.</t>
  </si>
  <si>
    <t>Ackerman Steering Demo, DIY musical instruments</t>
  </si>
  <si>
    <t>https://drive.google.com/open?id=1ltldCsl8qHg7U7Fsj77xt-31htuzfvCD, https://drive.google.com/open?id=1t1B4Jvy48tAeCRfRROoYU1u_nMhyyEIf</t>
  </si>
  <si>
    <t>Bionic Arm</t>
  </si>
  <si>
    <t>"The future of motion"</t>
  </si>
  <si>
    <t>Carter</t>
  </si>
  <si>
    <t>Eid</t>
  </si>
  <si>
    <t>ceid2</t>
  </si>
  <si>
    <t>Our project goal is to design a bionic arm, similar to an exosuit, that fits around a user’s arm and allows them to lift heavy objects. We want to be able to lift 45 lbs in a curling motion that the bicep would typically be involved in, without requiring the user to apply any force other than supporting the weight of the bionic arm and the load through the shoulder and torso. At the exhibit, we plan on having team members demonstrate the mechanism to visitors, and there will be a supplementary poster to serve as a visual aid explaining the hardware and software involved in the project.</t>
  </si>
  <si>
    <t>https://docs.google.com/spreadsheets/d/1DDiII25PJFbfQYr70ngyxYleNeb0VlkZQm-QTzjHo-o/edit?gid=0#gid=0</t>
  </si>
  <si>
    <t>ceid2@illinois.edu</t>
  </si>
  <si>
    <t>224-517-4522</t>
  </si>
  <si>
    <t>cartereid1202@gmail.com</t>
  </si>
  <si>
    <t>Tau Beta Pi</t>
  </si>
  <si>
    <t>https://tbp.ec.illinois.edu/</t>
  </si>
  <si>
    <t>Powering the linear actuator</t>
  </si>
  <si>
    <t>https://drive.google.com/open?id=1-8L3fZH1BUHPpw3URHted9X5hyxT4Nl2</t>
  </si>
  <si>
    <t>The project does come with certain safety concerns, but we plan on addressing these thoroughly to protect our exhibitors and visitors. We will do extensive testing beforehand without any human contact to make sure that the project can handle the loads required.</t>
  </si>
  <si>
    <t>(done)</t>
  </si>
  <si>
    <t>MEL 2005</t>
  </si>
  <si>
    <t>Ackerman Steering Demo</t>
  </si>
  <si>
    <t>The Ackerman Steering Demo is a fun way to feel how different steering geometries affect the handling of cars with your own bare hands!</t>
  </si>
  <si>
    <t>Robert</t>
  </si>
  <si>
    <t>Borland</t>
  </si>
  <si>
    <t>rcb5</t>
  </si>
  <si>
    <t>The exhibit will be a roughly rectangular car with a rotating seat in the center and two steering mechanisms, one on either end. One mechanism will use Ackerman geometry and the other will use parallel steering geometry. The vehicle will be human-powered via the user putting their feet through the bottom of the vehicle, so there will be no powered components. Users (ideally kids) will be able to steer the vehicle at slow speeds in a limited space using either steering mechanism to get a feel for how Ackerman steering geometry changes the dynamics of the car. When the car reaches one end of the demonstration area, the seat will be reversed and the other steering mechanism will be used to return it to the starting point.</t>
  </si>
  <si>
    <t>rcb5@illinois.edu</t>
  </si>
  <si>
    <t>847-650-4052</t>
  </si>
  <si>
    <t>robert.c.borland@proton.me</t>
  </si>
  <si>
    <t>SEM (Society for Engineering Mechanics)</t>
  </si>
  <si>
    <t>One (1)</t>
  </si>
  <si>
    <t>Any or all of SEM's other exhibits, namely "Drawmaton", "Elliptical Pool Table", and "DIY Musical Instruments"</t>
  </si>
  <si>
    <t>https://drive.google.com/open?id=1_eU4dwKTgRU7NdlE6Tq7YvAe83eot_cp</t>
  </si>
  <si>
    <t>LUMEB 1043</t>
  </si>
  <si>
    <t>3D Printed FPV Drone</t>
  </si>
  <si>
    <t>Designed and hand-built by students, this 3D-printed FPV drone carries payloads and navigates courses.</t>
  </si>
  <si>
    <t>Aysha</t>
  </si>
  <si>
    <t>ayshap2</t>
  </si>
  <si>
    <t>There would be a caged off/ netted section of a classroom for the drone to safely fly around in. There will be a course of sorts set up with "gates" that one of the exhibitors will fly the drone through. Visitors will be able to watch the first person visual of the drone going around the course on a monitor/ laptop/ projector.</t>
  </si>
  <si>
    <t>https://docs.google.com/spreadsheets/d/1VPl9yrxwF1KPWeiTPQORqWUiYgv3ItY3wqYbYZqDnl4/edit?usp=sharing</t>
  </si>
  <si>
    <t>For safety purposes, it is best if the exhibit inside so that the drone can be properly caged in my walls and netting. Additionally, in climate weather conditions (even just too much wind) would make it impossible to fly the drone.</t>
  </si>
  <si>
    <t>ayshap2@illinois.edu</t>
  </si>
  <si>
    <t>630-888-1081</t>
  </si>
  <si>
    <t>ayshap31@outlook.com</t>
  </si>
  <si>
    <t>Power is needed for battery charging for the drone and controller as well as supplying power to the monitor/laptop throughout the day for the camera video display.</t>
  </si>
  <si>
    <t>Preferred to be inside of a classroom for ease (and cost-effectiveness) of setting up netting for safety reasons and access to a projector. This is further explained in the safety form.</t>
  </si>
  <si>
    <t>https://drive.google.com/open?id=1nu-dNJ-I39o03PU7SuMF6d3t2qSk3wGZ</t>
  </si>
  <si>
    <t>Illini Vex Robotics R&amp;D Team</t>
  </si>
  <si>
    <t>Illini Vex Robotics' R&amp;D team has been designing and developing omni-wheel driven robots in cooperation with Prismier Manufacturing which can move in any direction, controlled remotely or autonomously!</t>
  </si>
  <si>
    <t>Graham</t>
  </si>
  <si>
    <t>wdg2</t>
  </si>
  <si>
    <t>We are planning on having a fairly large area for 7 small robots (each smaller than 2' in any dimension) which can either be driven by remote control (audience/participants) or can autonomously move and assemble with the press of a button. Each robot would only be able to drive around and we only require an area big enough.</t>
  </si>
  <si>
    <t>Operating the robots outside could pose potential issues, especially regarding weather and needing a fairly large flat are for them to move.</t>
  </si>
  <si>
    <t>wdg2@illinois.edu</t>
  </si>
  <si>
    <t>buddog22@outlook.com</t>
  </si>
  <si>
    <t>At least the one, two would be nice</t>
  </si>
  <si>
    <t>Charging robot batteries and other peripherals</t>
  </si>
  <si>
    <t>The robots and participants to control and communicate</t>
  </si>
  <si>
    <t>https://drive.google.com/open?id=1ZZv_L-cJtaAioSpFq290IHmjDI8xvbaB</t>
  </si>
  <si>
    <t>I will be resigning my position for the following semester, so our club is looking for a replacement to handle EOH in my absence.</t>
  </si>
  <si>
    <t>It would be preferred to be in the ECE building with the rest of IVR.</t>
  </si>
  <si>
    <t xml:space="preserve">Observatory (901 South Matthews Avenue Urbana, IL) </t>
  </si>
  <si>
    <t>Spectacular Solar Observing</t>
  </si>
  <si>
    <t>Experience the Sun like never before! Peer through our historic 129-year-old Dome Telescope to explore the wonders of our Universe. Dive into the science behind how the Sun powers all life on Earth and explore the fascinating chemical composition of our stars and galaxies. Don’t miss this exciting opportunity to discover the wonders of our universe—all at the in the heart of campus at the U of I Observatory!</t>
  </si>
  <si>
    <t>Varun</t>
  </si>
  <si>
    <t>Satish</t>
  </si>
  <si>
    <t>satish5</t>
  </si>
  <si>
    <t>zsurles2</t>
  </si>
  <si>
    <t>elinas2</t>
  </si>
  <si>
    <t>All of our events will be located at the Observatory (901 South Matthews Avenue Urbana, IL) We will be having our main Dome Telescope with a hydrogen alpha filter to be able to look at the Sun. Only trained executive members and club members will be able to operate the telescope to ensure maximum safety. Additionally, we will be having a presentation about the Sun in our classroom which will be done by one of our volunteers (a club member). In the backyard of our building, we will also have Dobsonian telescopes set up with solar filters to allow more visitors to be able to see the Sun. Each telescope will be equipped with a volunteer who will be fully trained on the operation and risks of the telescope. Finally, we will be having a spectroscope set up in our antique room which is full of historical artifacts from the Observatory and the University.</t>
  </si>
  <si>
    <t>Astronomy</t>
  </si>
  <si>
    <t>satish5@illinois.edu</t>
  </si>
  <si>
    <t>+1 (447) 902-1825</t>
  </si>
  <si>
    <t>varun.satish14@gmail.com</t>
  </si>
  <si>
    <t>Surles</t>
  </si>
  <si>
    <t>‭+1 (217) 649-2424‬</t>
  </si>
  <si>
    <t>zoe.surles@icloud.com</t>
  </si>
  <si>
    <t>Elina</t>
  </si>
  <si>
    <t>‭+1 (630) 300-8269‬</t>
  </si>
  <si>
    <t>ielinasharma@gmail.com</t>
  </si>
  <si>
    <t>Astronomical Society at the University of Illinois</t>
  </si>
  <si>
    <t>http://uias.astro.illinois.edu/</t>
  </si>
  <si>
    <t>https://drive.google.com/open?id=1bcCZxsekgVVnC54WmX6R2dqLeLO1P5OE</t>
  </si>
  <si>
    <t>Non-binary/non-conforming</t>
  </si>
  <si>
    <t>Safety Canvas Completed</t>
  </si>
  <si>
    <t>Observatory</t>
  </si>
  <si>
    <t>The entire building</t>
  </si>
  <si>
    <t>Sakura MedTech</t>
  </si>
  <si>
    <t>Our device is a self-insertable, reusable, tampon-shaped imaging tool with a disposable casing that eliminates the need for a speculum, significantly reducing patient discomfort and anxiety. The software allows for on-the-spot visualization and diagnostics using computer vision while maintaining the option for cell collection, helping physicians provide immediate results while improving patient retention and comfort.</t>
  </si>
  <si>
    <t>Neha</t>
  </si>
  <si>
    <t>Musunuri</t>
  </si>
  <si>
    <t>neha10</t>
  </si>
  <si>
    <t>This exhibit will showcase a startup SakuraMed: a patient-friendly cervical cancer screening device. Designed for comfort, the device provides high-resolution imaging and is intended for use by healthcare professionals to improve early diagnosis and outcomes. Visitors will see prototypes and learn about the technology through presentations and informational displays.</t>
  </si>
  <si>
    <t>https://docs.google.com/spreadsheets/d/1gkQpaW0NOHagVIhiwuL9rB8zZHKf6NVlq22YWFPmFMY/edit?gid=0#gid=0</t>
  </si>
  <si>
    <t>neha10@illinois.edu</t>
  </si>
  <si>
    <t>neha.musunuri@gmail.com</t>
  </si>
  <si>
    <t>Startup</t>
  </si>
  <si>
    <t>SakuraMed</t>
  </si>
  <si>
    <t>https://www.sakuramedtech.com/home</t>
  </si>
  <si>
    <t xml:space="preserve">For a monitor to display a video. </t>
  </si>
  <si>
    <t xml:space="preserve">For a monitor and computer for a video. </t>
  </si>
  <si>
    <t>Startups</t>
  </si>
  <si>
    <t>Startup Showcase</t>
  </si>
  <si>
    <t>Gecko Adhesives</t>
  </si>
  <si>
    <t>Learn how biomimicry inspires strong, reusable adhesives that balance strength and versatility for practical applications!</t>
  </si>
  <si>
    <t>Miriya</t>
  </si>
  <si>
    <t>miriyaj2</t>
  </si>
  <si>
    <t>This project will be executed by using a simple piece of gecko tape. Using this method, we use two pieces of gecko tape that can be made using a silicone based casting material and a diffraction grating having about a 1000 lines per millimeter to create a suspension system as illustrated in figure A. We will also be using store bought nano tape to compare the pros and cons of gecko tape with commercial nano tape.
Tape will attach to either side of the object (like a ping pong ball) it is intended to suspend for the demo aspect of the exhibit and by applying a shear force on each tape by suspending the system, the object will attach itself to the gecko tape. When the object is turned upside down, the tape should detach itself, exhibiting its non-adhesive properties as the shear force is no longer applied. 
While the demonstration described above is intended to be engaging for a varying age-group, the innovation that is gecko tape has rippling effects in the technology sphere with an array of potential real-world applications. Its non-adhesive nature, while simultaneously presenting a large weight-holding capacity, is what makes it viable.</t>
  </si>
  <si>
    <t>https://docs.google.com/spreadsheets/d/1rIUhYwwptQ0-4_sK2U0tIqoMT-dahHDh0FH1sJ4DdwU/edit?usp=sharing</t>
  </si>
  <si>
    <t>We would like to be placed indoors in the MSEB along with our other exhibits.</t>
  </si>
  <si>
    <t>miriyaj2@illinois.edu</t>
  </si>
  <si>
    <t>miriyajosepht@gmail.com</t>
  </si>
  <si>
    <t xml:space="preserve">Material Advantage </t>
  </si>
  <si>
    <t xml:space="preserve">We would like for it to be placed in MSEB </t>
  </si>
  <si>
    <t>We would like to be placed with the other Material Advantage exhibits</t>
  </si>
  <si>
    <t>https://drive.google.com/open?id=1v2XlqDH5hrbTIgSatOWfqn3YIyjP0KYA</t>
  </si>
  <si>
    <t>Safety training is complete</t>
  </si>
  <si>
    <t>Main Area - first floor</t>
  </si>
  <si>
    <t>LUMEB 2nd (Outside of 2045)</t>
  </si>
  <si>
    <t>Carbon Capture &amp; Sweet Chemistry</t>
  </si>
  <si>
    <t>Carbon Capture and Sweet Chemistry: Exploring Solutions for a Greener Future
Discover the fascinating world of carbon capture technology with our mini projects! Watch water flow in a distillation setup, see how CO2 can be stored in rock formations, and experience the real effects of this greenhouse gas. Plus, enjoy a fun twist—learn about the chemistry of sugar crystals while indulging in freshly made cotton candy!</t>
  </si>
  <si>
    <t>Gupta</t>
  </si>
  <si>
    <t>ishag5</t>
  </si>
  <si>
    <t>ngupt9</t>
  </si>
  <si>
    <t>ethanw9</t>
  </si>
  <si>
    <t>This exhibit will feature 4 mini projects. 3 of these projects focus on the chemical engineering principles behind carbon capture technology. One is a mini distillation set up, with a hot plate, beaker, and tubing, which will have water flowing slowly from one container to another. The second will have a clear jar with rocks/playdough etc inside it, along with water at the bottom. Oil will be pushed through a clear tube at the top to represent the storage of liquid CO2 in rock/sediments. The third is a baking soda/vinegar experiment in a water bottle which will inflate a balloon of CO2. This will be heated and used to show how CO2 in a balloon compares to a balloon inflated of outside air. The 4th project is unrelated, it is making cotton candy for the viewers and explaining some of the chemistry behind the crystal sugar structure.</t>
  </si>
  <si>
    <t>ishag5@illinois.edu</t>
  </si>
  <si>
    <t>isha.gupta.nj@gmail.com</t>
  </si>
  <si>
    <t>Nikhil</t>
  </si>
  <si>
    <t>ngupta05.nj@gmail.com</t>
  </si>
  <si>
    <t>Wong</t>
  </si>
  <si>
    <t>AIChE</t>
  </si>
  <si>
    <t>2 tables</t>
  </si>
  <si>
    <t xml:space="preserve">The cotton candy machine and the hot plate require power. </t>
  </si>
  <si>
    <t>https://drive.google.com/open?id=1kh5ZMkPeBYmC7Gz0m-KViPShjzJA8UTC</t>
  </si>
  <si>
    <t>Safety form completed, canvas safety training in progress for exhibitors.</t>
  </si>
  <si>
    <t>Pilot Your Drone: Air Traffic Adventureland</t>
  </si>
  <si>
    <t>Take control of your drone, navigate dynamic airways, and discover the secrets of air traffic flow optimization in this thrilling, hands-on board game adventure. Can you pilot your way to success without a crash?</t>
  </si>
  <si>
    <t>Lara</t>
  </si>
  <si>
    <t>Diab</t>
  </si>
  <si>
    <t>ldiab2</t>
  </si>
  <si>
    <t>sshen10</t>
  </si>
  <si>
    <t xml:space="preserve">The exhibit would include empty space (6ft by 6ft) with positioning system at the boundaries. Participants would control the trajectory of the drones flying inside the empty space.  Participants will use drones to learn about traffic flow optimization in air traffic. The activity will take the form of a board game, where participants guide their drone across a set path without crashing. We would also display a poster to demonstrate the transportation research done at the university and how this game can help understand it. </t>
  </si>
  <si>
    <t>https://docs.google.com/spreadsheets/d/18Q0uE27WMUJAAxX1GG1tEjILvwS8uXs3IusyO8VFB6k/edit?usp=sharing</t>
  </si>
  <si>
    <t>The drones that we have are fragile, the wind would damage them. We also prefer to have a separate room for our exhibit as we think this would be ideal for minimizing drone crashes and ensuring nice flow for our game.</t>
  </si>
  <si>
    <t>ldiab2@illinois.edu</t>
  </si>
  <si>
    <t>lara.diab659@outlook.com</t>
  </si>
  <si>
    <t>Shiyu</t>
  </si>
  <si>
    <t>Shen</t>
  </si>
  <si>
    <t>sshen10@illinois.edu</t>
  </si>
  <si>
    <t>Transportation and Development Institute (T&amp;DI)</t>
  </si>
  <si>
    <t>The drones need to be charged frequently throughout the day.</t>
  </si>
  <si>
    <t>End of hallway or corner room location is preferred to minimize disruption as that would affect the sensing system. We also prefer to have a separate room for our exhibit as we think this would be ideal for minimizing drone crashes and ensuring nice flow for our game.</t>
  </si>
  <si>
    <t>https://drive.google.com/open?id=11SXH1tE5RJYIWjZJJXvhTrFma7X5P3cu</t>
  </si>
  <si>
    <t>Lara Diab</t>
  </si>
  <si>
    <t>FormFit:  Wearable Motion Sensor for Sports Injury Prevention</t>
  </si>
  <si>
    <t>Discover how wearable technology is revolutionizing injury prevention! Try on our motion sensor prototype, see real-time feedback on a monitor, and learn how it tracks movements to identify risks and promote safe, healthy activity. Visit our booth for an interactive look at how engineering is keeping people moving safely!</t>
  </si>
  <si>
    <t>muvaro2</t>
  </si>
  <si>
    <t>naeshya2</t>
  </si>
  <si>
    <t>Our booth will feature a setup designed to highlight the wearable motion sensor and its applications in injury prevention. A monitor will display a live feed of motion data, providing visualizations of movement patterns  as participants interact with the device. The wearable motion sensor prototype will be available on the table for demonstrations, allowing participants to try on the device and perform simple movements like arm curls. We will also have a poster and monitor for displaying the project ideas and goals. Our team members will guide visitors through the demonstration, explain the technology, and answer questions.</t>
  </si>
  <si>
    <t>https://docs.google.com/spreadsheets/d/1Ac0BCm8VwVFIp15dVjUM-tA6S9AXTlMBfwWZC0rf6Ps/edit?usp=sharing</t>
  </si>
  <si>
    <t xml:space="preserve">Inside because we have electronic components that would get damaged in rainy conditions. </t>
  </si>
  <si>
    <t>925-997-0198</t>
  </si>
  <si>
    <t xml:space="preserve">Max </t>
  </si>
  <si>
    <t>Uvarov</t>
  </si>
  <si>
    <t>muvro2@illinois.edu</t>
  </si>
  <si>
    <t xml:space="preserve">Naeshya </t>
  </si>
  <si>
    <t>Prabakar</t>
  </si>
  <si>
    <t>naeshya2@illinois.edu</t>
  </si>
  <si>
    <t xml:space="preserve">For the monitor and computer. </t>
  </si>
  <si>
    <t>Bioengineering Exhibits</t>
  </si>
  <si>
    <t>https://drive.google.com/open?id=1hhJLGTuODVZV1oCT_T2JsjIyqHF4RrE4, https://drive.google.com/open?id=1AaWDj_hRv0AJG2Noc0WXPt-wXEKuyvIL, https://drive.google.com/open?id=1UoYsWdLaYGE7OMuInNtCo29OCrYgBvEd, https://drive.google.com/open?id=1JoyaDY7xJcjoqg-61VReEWLhX0gbNKaK</t>
  </si>
  <si>
    <t xml:space="preserve">Everitt Laboratory </t>
  </si>
  <si>
    <t>Fluidized Sand</t>
  </si>
  <si>
    <t>We can walk on sand, but we can’t walk on water. Sand is a solid then, right? Engineers think that way, since they put our buildings on top of it. However, in some weird cases, sand can behave like a fluid, bringing destruction to all kinds of things engineers build.</t>
  </si>
  <si>
    <t>Hari</t>
  </si>
  <si>
    <t>Dave</t>
  </si>
  <si>
    <t>harid2</t>
  </si>
  <si>
    <t>Geology</t>
  </si>
  <si>
    <t>harid2@illinois.edu</t>
  </si>
  <si>
    <t>harim.dave@gmail.com</t>
  </si>
  <si>
    <t xml:space="preserve">The exhibits uses an air compressor. This exhibit uses electricity. </t>
  </si>
  <si>
    <t>The safety training is completed and form is filled</t>
  </si>
  <si>
    <t>Ven-Te Chow Hydrosystems lab</t>
  </si>
  <si>
    <t>UIUC Precious Plastic</t>
  </si>
  <si>
    <t>Turning plastic waste into 3D printing filament</t>
  </si>
  <si>
    <t>Sofia</t>
  </si>
  <si>
    <t>Sivilotti</t>
  </si>
  <si>
    <t>sofials3</t>
  </si>
  <si>
    <t>cdilman2</t>
  </si>
  <si>
    <t>Our Exhibit plan is to have a small table-top extruder (like this: https://petamentor2.com/) to demonstrate the process of creating plastic filament, from recognizable waste (a plastic bottle). We also plan to have samples of our recycled PLA filament on display and a poster with photos of our work.</t>
  </si>
  <si>
    <t>sofials3@illinois.edu</t>
  </si>
  <si>
    <t>sofia.sivilotti@gmail.com</t>
  </si>
  <si>
    <t>Dilman</t>
  </si>
  <si>
    <t>charlie@bestsellers-cafe.com</t>
  </si>
  <si>
    <t>RSO (Maker Network)</t>
  </si>
  <si>
    <t>Neil Pearse</t>
  </si>
  <si>
    <t>npearse@illinois.edu</t>
  </si>
  <si>
    <t>https://makernetwork.web.illinois.edu/ (this website doesn't have recent project updates)</t>
  </si>
  <si>
    <t>To plug in the small extruder</t>
  </si>
  <si>
    <t>https://drive.google.com/open?id=1yIvO3-BquS5Rgp425eRw8OVSeVFSTujl, https://drive.google.com/open?id=1W-E5Pav01mDnyLjlGDlyhyE4Gp3043hf, https://drive.google.com/open?id=1WPQclzez3KP3t1EEluPS0BsBxCbrPzQ2</t>
  </si>
  <si>
    <t>I understand</t>
  </si>
  <si>
    <t>Designing for Accessibility with MedLaunch UIUC</t>
  </si>
  <si>
    <t>Explore the exciting projects we have been working on all year long to make our community a more accessible place! While you’re at it, experience the human-centered design process for yourself and understand its importance in engineering solutions!</t>
  </si>
  <si>
    <t>Mireille</t>
  </si>
  <si>
    <t>Tan</t>
  </si>
  <si>
    <t>mt48</t>
  </si>
  <si>
    <t>mvalika2</t>
  </si>
  <si>
    <t>st44</t>
  </si>
  <si>
    <t>Our exhibit will consist of two parts. The first table will include a trifold with information on MedLaunch UIUC as well as our past and current projects and their impact on improving the accessibility space in Illinois. It will also have several of our current projects for participants to interact with; the exact projects displayed will be subject to their completion status as of EOH, but tentatively they include toys for children with cerebral palsy, an alarm system for Deaf users, light-up shoes, and a pair of custom adaptive gloves for neurotherapy. The second table (beside the first) will include a trifold on the social model of disability and human-centered design (HCD) – guiding principles behind our design process as engineers. At the same table there will also be a hands-on activity based on Stanford d.school’s Gift-Giving Project (https://dschool.stanford.edu/resources/the-gift-giving-project) for participants to learn about HCD; participants will be quickly brought through several stages of HCD by interviewing a partner and thinking up a “perfect gift” for them based on their findings. Participants who complete this activity will receive individually wrapped candy for their efforts.</t>
  </si>
  <si>
    <t>https://docs.google.com/spreadsheets/d/1uJLeWWjTMp4c1HxqriyiAerrk02mbmWdPMql_Kv6YMQ/edit?usp=sharing</t>
  </si>
  <si>
    <t>Some of our demo projects require both a power outlet (for charging) and stable Internet connection (for live data streaming) to function. Additionally, some of the demo projects with electronic components may be at a higher risk of overheating in the case of warm weather.</t>
  </si>
  <si>
    <t>mt48@illinois.edu</t>
  </si>
  <si>
    <t>mireille.tan@gmail.com</t>
  </si>
  <si>
    <t>Valika</t>
  </si>
  <si>
    <t>musti7860@gmail.com</t>
  </si>
  <si>
    <t>Stephen</t>
  </si>
  <si>
    <t>stephet1223@gmail.com</t>
  </si>
  <si>
    <t>MedLaunch UIUC</t>
  </si>
  <si>
    <t>https://medlaunch.web.illinois.edu/</t>
  </si>
  <si>
    <t>Some of our demo projects consist of components (e.g. Amazon Echo) that need to be charged.</t>
  </si>
  <si>
    <t>Some of our demo projects need a stable Internet connection for the live streaming of data.</t>
  </si>
  <si>
    <t>https://drive.google.com/open?id=1p4q6x43T7GuU4LD4-qwk29YxLPPSv0vD, https://drive.google.com/open?id=1I3s6qp0uAtZfN_iLJ6XArT5qCuifjpkq, https://drive.google.com/open?id=1_-Yz2iaV2JBFfzrbPzq4MXDZIdY1AJlv</t>
  </si>
  <si>
    <t>Flexible as long as its indoors; to be decided by the EOH committee.</t>
  </si>
  <si>
    <t>Training and form both completed</t>
  </si>
  <si>
    <t xml:space="preserve">WCEE Sustainable Energy Solutions </t>
  </si>
  <si>
    <t xml:space="preserve">The Women in Civil and Environmental Engineering will be showcasing a Water Power Generator, designed to demonstrate how water can be used to produce clean, renewable energy. Learn about sustainable energy solutions, including hydropower, wind power, and more! </t>
  </si>
  <si>
    <t>Nareen</t>
  </si>
  <si>
    <t xml:space="preserve">Aydogan </t>
  </si>
  <si>
    <t>Naydo2</t>
  </si>
  <si>
    <t>azainab2</t>
  </si>
  <si>
    <t>gautam7</t>
  </si>
  <si>
    <t>The WCEE will be showcasing a Water Power Generator which is designed to demonstrate how water can be used to produce clean, renewable energy. This experience will engage participants to learn about sustainable energy solutions and mechanics of hydropower!
This Generator is a small scale hydropower system that can show how a real-world water turbine operated. We will be demonstrating how water and recycled materials can be converted into electricity by turning on a light bulb or fan! Furthermore, participants will be able to then build and take home their mini paper windmill that spins.</t>
  </si>
  <si>
    <t>https://docs.google.com/spreadsheets/d/1yLnLVfycdyQRXxBMrtTJSH38uuMfMJFDH_A-J-o5P4g/edit?usp=sharing</t>
  </si>
  <si>
    <t xml:space="preserve">We will be using water and if it is windy or raining, it can cause disruption </t>
  </si>
  <si>
    <t>naydo2@illinois.edu</t>
  </si>
  <si>
    <t>Nareenaydogan@gmail.com</t>
  </si>
  <si>
    <t xml:space="preserve">Aiman </t>
  </si>
  <si>
    <t>Zainab</t>
  </si>
  <si>
    <t>azainab2@illinois.edu</t>
  </si>
  <si>
    <t>Anushka</t>
  </si>
  <si>
    <t>gautam7@illinois.edu</t>
  </si>
  <si>
    <t xml:space="preserve">Women in Civil and Environmental Engineering </t>
  </si>
  <si>
    <t>Rebecca Leigh Stillwell</t>
  </si>
  <si>
    <t>rborden@illinois.edu</t>
  </si>
  <si>
    <t>https://www.instagram.com/illinois_wcee/</t>
  </si>
  <si>
    <t>https://drive.google.com/open?id=1ffBwCoyBLdInvgqHRTaQtF6ZdnotC6nB, https://drive.google.com/open?id=1XEOM9lBYYD7Jy2cFXte01RUXVFir2RU8, https://drive.google.com/open?id=1e6_19ALXUQ7lZSB1Jaa6gDPb2-q1f05I, https://drive.google.com/open?id=1OFytV5QXHjSfxK5eLwxZJrGnF_cxuD1N</t>
  </si>
  <si>
    <t xml:space="preserve">Submitted! </t>
  </si>
  <si>
    <t>EchoMe!</t>
  </si>
  <si>
    <t>Step into a world of fun and learning with Echo Me, an innovative approach to helping young children master tricky speech sounds through guided play. Explore adorable plush toys that come to life with sound! When moved, these toys produce engaging speech sounds like “sss” for a snake or “vvv” for a vacuum, helping kids associate sounds with objects while building their motor skills. Designed for children ages 0-5, Echo Me’s playful and age-appropriate design uses auditory bombardment, a speech therapy technique, to provide constant exposure to sounds that support speech development. With toys modeled after animals, vehicles, and more, Echo Me brings speech learning to life through imaginative and interactive play. Perfect for caregivers and children alike, this exhibit is where play meets progress!</t>
  </si>
  <si>
    <t>Remy</t>
  </si>
  <si>
    <t>Hilpp</t>
  </si>
  <si>
    <t>hilpp2</t>
  </si>
  <si>
    <t>sshah366</t>
  </si>
  <si>
    <t>shagunk2</t>
  </si>
  <si>
    <t xml:space="preserve">Echo Me aims to help prevent the development of speech disorders in young children through the use of guided play. Echo Me will design and sell plush toys that target difficult speech sounds through auditory bombardment*: moving the toys will trigger a speech sound such as “sss,” “zzz,” “rrr,” etc. that many kids struggle with in early child development. These toys will provide tailored speech exposure, as well as develop strong motor skills during play. The design concept involves plush toys that represent objects like animals, vehicles, etc. Each toy’s corresponding sound (a “sss” for a snake or a “vvv” for a vacuum) will encourage sound associations and speech learning. This design takes strategic speech development to a new level of independence and offers an age-appropriate approach to speech play, especially between the ages of 0-5. Echo Me works with community partners such as the UIUC Child Development Lab to gain insight and feedback throughout the development of our toys. In collaboration with community partners and child development experts, Echo Me will also run workshops designed to teach caregivers the best strategies for play that promote proper speech development. Echo Me is developing plush toys that, when moved, produce a sound that is typically difficult for children to pronounce. Attaching motion to the activation of sound will promote motor skills. The sounds created by our toys will constantly expose children to difficult sounds. This mechanism is based on the concept of auditory bombardment which is a strategy used by speech therapists to expose children to sounds to help them develop sounds more effectively. 
The Echo Me exhibit will be an engaging, child-friendly space designed to promote speech development through guided play. The physical setup will feature interactive zones tailored to specific toy themes, such as a “jungle zone” with snake plush toys that emit “sss” sounds or a “home zone” with vacuum plush toys making “vvv” sounds. These zones will include colorful backdrops, soft play mats for safety, and low shelves for easy access to toys. Each plush toy, equipped with motion sensors and sound emitters, will produce speech sounds (e.g., “sss,” “zzz”) when moved, encouraging children to associate the sound with the toy’s motion while developing motor skills.
</t>
  </si>
  <si>
    <t>shagunk2@illinois.edu</t>
  </si>
  <si>
    <t>hilpp2@illinois.edu</t>
  </si>
  <si>
    <t>Shikha</t>
  </si>
  <si>
    <t>sshah366@illinois.edu</t>
  </si>
  <si>
    <t>Shagun</t>
  </si>
  <si>
    <t>Khare</t>
  </si>
  <si>
    <t>Illinois Enactus</t>
  </si>
  <si>
    <t>https://www.illinoisenactus.com/echome
https://www.instagram.com/echometoys/</t>
  </si>
  <si>
    <t>We will only need 1 table!</t>
  </si>
  <si>
    <t>In order to demonstrate our prototype, we need to be able to have power in order for the motor of the toys to work!</t>
  </si>
  <si>
    <t>In order for our Bluetooth sound system to work, we need to have a WiFi connection and connect to our devices to play the specific speech noises.</t>
  </si>
  <si>
    <t>https://drive.google.com/open?id=1baNNI_JA625G5s01cvW0msGloV9LUGgB, https://drive.google.com/open?id=1dgHUrR0-zlpDPFOcKLrSyD-ef9tzOzWK, https://drive.google.com/open?id=13Z9EPqPvSaMiWxocvjm8cuazOVPq6h4V</t>
  </si>
  <si>
    <t>In process of completing</t>
  </si>
  <si>
    <t>Everitt Atrium (1305)</t>
  </si>
  <si>
    <t>Motor Testing Technology</t>
  </si>
  <si>
    <t xml:space="preserve">Can you provide more power than a rocket motor? Testing a rocket motor requires a lot of detailed technology. Come try out that technology for yourself using our testing stand that can handle loads up to 400N of force! </t>
  </si>
  <si>
    <t>Shaun</t>
  </si>
  <si>
    <t>Golemis</t>
  </si>
  <si>
    <t>golemis2</t>
  </si>
  <si>
    <t>We will have our motor testing stand, Sets_2, on hand for participants to try out. The motor test stand will be connected to a computer with our software, and participants will get to push on the test bed themselves or with small objects to see how the data shows up. We will also show rocket motors for people to see what would actually be tested in a real trial.</t>
  </si>
  <si>
    <t>golemis2@illinois.edu</t>
  </si>
  <si>
    <t>shaungolemis@gmail.com</t>
  </si>
  <si>
    <t>Illinois Space Society</t>
  </si>
  <si>
    <t>https://www.illinoisspacesociety.org/about-edout</t>
  </si>
  <si>
    <t>The computer used for test data will have to be plugged in to stay on all event.</t>
  </si>
  <si>
    <t>The computer software will need wifi to work.</t>
  </si>
  <si>
    <t>Pasta rocket, Build a Mars Habitat, Frozen Marshmallows, Astronaut Tasks, Horizon Blaze</t>
  </si>
  <si>
    <t>https://drive.google.com/open?id=1Jd0MKGBy3y0EZ7N-_gqSHf5gitIE2a2U</t>
  </si>
  <si>
    <t>Typically ISS exhibits are all in Everitt.</t>
  </si>
  <si>
    <t>Everitt 2233</t>
  </si>
  <si>
    <t>Mighty Mouse</t>
  </si>
  <si>
    <t>The Mighty Mouse is here to solve any and every puzzle! Watch our wheeled robot navigate to the center of a randomized 16x16 maze.</t>
  </si>
  <si>
    <t>Adam</t>
  </si>
  <si>
    <t>Casselman</t>
  </si>
  <si>
    <t>adammc5</t>
  </si>
  <si>
    <t>arna2</t>
  </si>
  <si>
    <t>snpanse2</t>
  </si>
  <si>
    <t>The Mighty Mouse exhibit will feature a small robotic mouse that will solve a 16×16 maze using various path finding algorithms and estimation methods. It will be placed on the outside of the maze and must find its way to the center.</t>
  </si>
  <si>
    <t>https://docs.google.com/spreadsheets/d/1rgUQjTzHRJzH8_3UMSvrvk3XY0wIqUZL2POVjrhtIMY/edit?usp=sharing</t>
  </si>
  <si>
    <t>It has electronics that are exposed which would make it vulnerable to break in bad weather conditions</t>
  </si>
  <si>
    <t>It must not be exposed to rain at all as it has electrical components that could be ruined from the elements.</t>
  </si>
  <si>
    <t>adammc5@illinois.edu</t>
  </si>
  <si>
    <t>adamcasselman0@gmail.com</t>
  </si>
  <si>
    <t>Arna</t>
  </si>
  <si>
    <t>Bhardwaj</t>
  </si>
  <si>
    <t>arna2@illinois.edu</t>
  </si>
  <si>
    <t>Siddhant</t>
  </si>
  <si>
    <t>Panse</t>
  </si>
  <si>
    <t>snpan22@gmail.com</t>
  </si>
  <si>
    <t>Need an outlet to charge batteries used for the robot</t>
  </si>
  <si>
    <t>To be able to communicate with the robot's data and troubleshoot any potential issues with the robot during EOH</t>
  </si>
  <si>
    <t>https://drive.google.com/open?id=14pzKOTmYpEeH92v1DFQclu45VNdqMUCf, https://drive.google.com/open?id=1JxIKKgWeukkCK03FIyvNMhhj94Rmwx4H, https://drive.google.com/open?id=17zE8l8gEV5pX2t7f8_odZffxq3Hd_AZK</t>
  </si>
  <si>
    <t>Acknolwedged</t>
  </si>
  <si>
    <t>ScribeAR: Augmented-Reality Captioning</t>
  </si>
  <si>
    <t>Come and try out ScribeAR, a cutting-edge augmented-reality platform for real-time captioning! By combining advanced speech-to-text and sound visualization tools with the latest in augmented-reality headsets, ScribeAR is rethinking what accessible captioning looks like. Learn how ScribeAR is improving communication access, from classrooms to coffee shops.</t>
  </si>
  <si>
    <t>Colin</t>
  </si>
  <si>
    <t>Lualdi</t>
  </si>
  <si>
    <t>clualdi2</t>
  </si>
  <si>
    <t>angrave</t>
  </si>
  <si>
    <t>Our exhibit will consist of hands-on demonstrations of ScribeAR. We will have several of our heads-up headsets connected to devices running the ScribeAR web app (mobile phones and laptops) for EOH attendees to try out. Cleaning materials will be made available to clean the headsets between uses. Visual media (e.g., a poster) will describe various aspects of the ScribeAR project, from the technologies involved to use cases. ScribeAR team members will demonstrate using ScribeAR, describe the project, and discuss our current development progress.</t>
  </si>
  <si>
    <t>https://docs.google.com/spreadsheets/d/12SZtu_IAD6odafinJqbk_yOm9U19Krze2aZ1qRZ1LbY/edit?usp=sharing</t>
  </si>
  <si>
    <t>Exhibit will involve computers, augmented-reality headsets, and other electrionics that will function best indoors.</t>
  </si>
  <si>
    <t>clualdi2@illinois.edu</t>
  </si>
  <si>
    <t>clualdi25@gmail.com</t>
  </si>
  <si>
    <t>Lawrence</t>
  </si>
  <si>
    <t>Angrave</t>
  </si>
  <si>
    <t>(217) 333-1424</t>
  </si>
  <si>
    <t>angrave@illinois.edu</t>
  </si>
  <si>
    <t>ScribeAR</t>
  </si>
  <si>
    <t>Lawrence Angrave</t>
  </si>
  <si>
    <t>scribear.illinois.edu</t>
  </si>
  <si>
    <t>We need power for the computers and electronics running the ScribeAR software and augmented-reality headsets.</t>
  </si>
  <si>
    <t>The ScribeAR software requires an internet connection.</t>
  </si>
  <si>
    <t>We did not realize that this year the town halls have to be attended before submitting the application (previous years the town halls happened after the application was submitted). We love exhibiting at EOH and hope an arrangement can be reached to satisfy this requirement (e.g., I am happy to watch a recording of the Zoom town hall if there is one). Thank you.</t>
  </si>
  <si>
    <t>Training and safety form completed.</t>
  </si>
  <si>
    <t>Exploration into the Microscale</t>
  </si>
  <si>
    <t>Ever wonder how micromachines shape our everyday world? Join us for an up-close look at how these tiny marvels are made and tested, revealing the magic behind microengineering. Experience for yourself how small innovations can have a huge impact!</t>
  </si>
  <si>
    <t>Pan</t>
  </si>
  <si>
    <t>justinp8</t>
  </si>
  <si>
    <t>We have two ongoing projects for our exhibit: a macroscale demonstration of MEMS devices, and a projection lithography tool. For the macroscale MEMS models, we are planning to incorporate parallel plate capacitors and/or piezoelectric materials. The parallel plate capacitor demonstration will only be for sensing measurements, showing that changing the distance between plates will change capacitance. We will display the capacitance reading on a monitor, possibly with an interactive display such as a flappy bird style game. For the projection lithography tool, we are demonstrating how patterning works on the microscale. We will have sun-printing sheets (cyanotype paper) to hand out, which will be exposed with the light from a DLP projector and have a pattern transferred (scaled down with optics). The pattern could be either our club’s logo or EOH’s logo. We will also have a poster that gives an overview of microscale engineering, complimenting the two projects.</t>
  </si>
  <si>
    <t>https://docs.google.com/spreadsheets/d/1O3WhHUIeskTqcXkswDUcrHVjLjFyXcv-DuIm7-C0l-c/edit?usp=sharing</t>
  </si>
  <si>
    <t xml:space="preserve">Sun-printing paper, which would be used for our exhibit, will be exposed by sunlight. Indoor lighting doesn't have as significant of an effect, which will be helpful for us. </t>
  </si>
  <si>
    <t>justinp8@illinois.edu</t>
  </si>
  <si>
    <t>panjustin1@gmail.com</t>
  </si>
  <si>
    <t>Illinois Microtech</t>
  </si>
  <si>
    <t>We will need power to run the DLP projector setup, as well as monitors for displaying sensor signals.</t>
  </si>
  <si>
    <t>Pasta Rocket</t>
  </si>
  <si>
    <t>Burning a pasta noodle?! Come watch us demonstrate a hybrid engine as we burn a mixture of yeast and peroxide in a typical pasta noodle. We will show our testing methods and teach about why hybrid engines are used in modern rocketry.</t>
  </si>
  <si>
    <t xml:space="preserve">The exhibit is a small glass jar filled with a mix of hydrogen peroxide and yeast. The cap has a small hole and a pasta noodle is placed on that hole. A lighter then lights the top of the noodle on fire, and it burns a very small flame, mimicking a hybrid rocket motor. Visitors will watch but will not be allowed to touch the exhibit. We will also bring old hybrid engine casings for display. </t>
  </si>
  <si>
    <t>https://docs.google.com/spreadsheets/d/1b1zaNrcLau_uCOEuoCWFxdTNo-AGwINnC53R7JhzE6Q/edit?usp=sharing</t>
  </si>
  <si>
    <t>Combustable</t>
  </si>
  <si>
    <t>Preferably indoor since if it rains we will be unable to do this outside.</t>
  </si>
  <si>
    <t>Horizon Blaze, Motor Testing Technology, Build a Mars Habitat, Frozen Marshmallows, Astronaut Tasks</t>
  </si>
  <si>
    <t>https://drive.google.com/open?id=1xnjqf97jvrAiZXufbRJ_yCemQcuXC-rE</t>
  </si>
  <si>
    <t>From Scrap to Spool: 3D PLA Recycler</t>
  </si>
  <si>
    <t>Discover how discarded 3D prints are transformed into reusable filament through our innovative recycling system. Hands-on activities and live demos bring engineering and sustainability to life!</t>
  </si>
  <si>
    <t>Lilian</t>
  </si>
  <si>
    <t>Abbed</t>
  </si>
  <si>
    <t>Labbe2</t>
  </si>
  <si>
    <t>Rabbed2</t>
  </si>
  <si>
    <t>Hanbang4</t>
  </si>
  <si>
    <t>Our exhibit, "From Scrap to Spool: 3D Printed Filament Recycler," demonstrates how discarded 3D prints are recycled into reusable filament. The display features the recycler system, plastic waste, and filament samples, along with visuals explaining the process and its environmental benefits. Visitors can observe demonstrations, compare materials, and engage in hands-on activities like operating a mock extruder crank or sorting plastic waste. Visitors will also have the opportunity to 3D print their own filament to be recycled or take home using a 3D printing pen. This interactive exhibit promotes sustainability in 3D printing and highlights the importance of recycling.</t>
  </si>
  <si>
    <t>https://docs.google.com/spreadsheets/d/1bfvK9cktCT_S2fNYNd4bRWH2SooNwJ7B89nIgJCG4-I/edit?usp=sharing</t>
  </si>
  <si>
    <t xml:space="preserve">Our project will need an electrical supply and will deal with a large amount of materials. These materials are costly, and cannot get wet or deal with outside weather conditions. </t>
  </si>
  <si>
    <t>labbe2@illinois.edu</t>
  </si>
  <si>
    <t>(309)660-6593</t>
  </si>
  <si>
    <t>Lilianabbed@gmail.com</t>
  </si>
  <si>
    <t>Rana</t>
  </si>
  <si>
    <t>309-613-5937</t>
  </si>
  <si>
    <t>ranaabbed@gmail.com</t>
  </si>
  <si>
    <t>Hanbang</t>
  </si>
  <si>
    <t>Jiang</t>
  </si>
  <si>
    <t>American Society of Mechanical Engineers</t>
  </si>
  <si>
    <t xml:space="preserve">We need to power our fans, our PLA melter/extruder and the spooler. </t>
  </si>
  <si>
    <t>We most preferably need to be held inside of the Sidney Lu Mechanical Engineering Building. Our equipment is locked in the basement there, and is heavy/hard to move between buildings. We would also like to have additional power cords if possible.</t>
  </si>
  <si>
    <t>https://drive.google.com/open?id=1JUmD3eu2VZbf4ZTaGScHTBC1Zm0Zjhs7</t>
  </si>
  <si>
    <t>Build a Mars Habitat</t>
  </si>
  <si>
    <t>Build a home on humanity's next frontier! Come to our exhibit to learn about the science behind life on Mars, hear what NASA's next plans are, and build your own future house on the red planet. Exercise your creative side and build a physical model that can be your future place of living when we reach Mars!</t>
  </si>
  <si>
    <t>The exhibit will teach about the surface of Mars and technology used to study it. After that, visitors will be provided with Legos and exhibitor-made guides to make basic technology models of things used on the surface of Mars. They can design future houses, robots, or more, things that will push the frontier of what we dream about building on the red planet.</t>
  </si>
  <si>
    <t>https://docs.google.com/spreadsheets/d/1DYHH_6itfsNXq7jG0VOMABjTk8R7jhtBuPY3ci9g7OU/edit?usp=sharing</t>
  </si>
  <si>
    <t>Horizon Blaze, Motor Testing Technology, Pasta Rocket, Frozen Marshmallows, Astronaut Tasks</t>
  </si>
  <si>
    <t>https://drive.google.com/open?id=1Ji4QTNcxFvNnFk6Izs2S10itFpCyIFLf</t>
  </si>
  <si>
    <t>Illinois Robotics in Space Outreach</t>
  </si>
  <si>
    <t>A fun and interactive activity to learn about lunar construction and robotics!</t>
  </si>
  <si>
    <t>ccchang9</t>
  </si>
  <si>
    <t>rslau2</t>
  </si>
  <si>
    <t>Younger children will be able to use the materials at the booth to create shovels that can be attatched to modular robots we have put together. These robots will be remote controlled and the children will be able to drive them around a smaller sand pit and attempt to collect as much sand as possible.</t>
  </si>
  <si>
    <t>https://docs.google.com/spreadsheets/d/1Fr5bFfr_RoAOXooi2QfeM-kTwckAmFgl6mlMJKhjfvM/edit?usp=sharing</t>
  </si>
  <si>
    <t>ealory2@illinois.edu</t>
  </si>
  <si>
    <t>ccchang9@illinois.edu</t>
  </si>
  <si>
    <t>224-628-0202</t>
  </si>
  <si>
    <t>Slaughter</t>
  </si>
  <si>
    <t>rslau2@illinois.edu</t>
  </si>
  <si>
    <t>Illinois Robotics In Space</t>
  </si>
  <si>
    <t>https://drive.google.com/open?id=1LfRrib6uurKYQ_YkYF2K5k87e9rj0rRt</t>
  </si>
  <si>
    <t>Finished both!</t>
  </si>
  <si>
    <t>Everitt 1229</t>
  </si>
  <si>
    <t>Hands-On Healthcare: Creating Personalized Fluidic Devices with 3D Printing</t>
  </si>
  <si>
    <t>Discover the future of healthcare at our interactive booth, where students can create their own microfluidic devices for personalized medicine using 3D-printed components</t>
  </si>
  <si>
    <t xml:space="preserve">Rana </t>
  </si>
  <si>
    <t>rabbed2</t>
  </si>
  <si>
    <t>equino8</t>
  </si>
  <si>
    <t xml:space="preserve">I will create individual kits of 3D-printed parts that allow elementary to high-school students explore how microfluidic devices are built for personalized medicine. Each kit will include simple, child-friendly components, such as channels, connectors, and reservoirs designed to mimic how liquids move through tiny pathways in real microfluidic devices. During the activity, I will guide children step-by-step in assembling a basic microfluidic chip that can demonstrate how mixing colorful liquids or simulating small samples, like drops of blood, are tested in medical applications. By engaging young students in this activity, I will encourage them to personalize their designs with fun patterns and colors, highlighting how these devices can be adapted to meet unique medical needs. These hands-on kits will make learning about microfluidics engaging and interactive, helping children see how science and engineering come together to improve healthcare. </t>
  </si>
  <si>
    <t>https://docs.google.com/spreadsheets/d/1IEI0zgA8nTT2zvA3IDGwkEKqqFlb5NPYEFUKMggEdRk/edit?usp=sharing</t>
  </si>
  <si>
    <t>rabbed2@uic.edu</t>
  </si>
  <si>
    <t>rabbed2@illinois.edu</t>
  </si>
  <si>
    <t xml:space="preserve">Edwin </t>
  </si>
  <si>
    <t>Quiñones-Cruz</t>
  </si>
  <si>
    <t>787-640-2944</t>
  </si>
  <si>
    <t>equino8@illinois.edu</t>
  </si>
  <si>
    <t>Leggett Lab at Illinois</t>
  </si>
  <si>
    <t>Susan E. Leggett</t>
  </si>
  <si>
    <t>sleggett@illinois.edu</t>
  </si>
  <si>
    <t>https://leggettlab.web.illinois.edu/</t>
  </si>
  <si>
    <t>I will have it on Friday and Saturday</t>
  </si>
  <si>
    <t xml:space="preserve">1 table </t>
  </si>
  <si>
    <t>https://drive.google.com/open?id=1O94chFz1OMjg0nbBsVKXTIbTc3EyRst0</t>
  </si>
  <si>
    <t>3202 hallway (Leggett Lab entrance)</t>
  </si>
  <si>
    <t>MEL 2000B</t>
  </si>
  <si>
    <t>HuLC Smash</t>
  </si>
  <si>
    <t>Frozen flowers?! Come see flowers frozen in liquid nitrogen while learning about the uses of liquid nitrogen in cryogenic technology today. We will demonstrate how we are using cryogenic technology to compete in a competition to develop new systems for NASA and how that can be a really interesting field for students interested in both space and chemistry.</t>
  </si>
  <si>
    <t xml:space="preserve">We will teach about cryogenics and how propellant transfer in space can be done using cryogenic processes. We will discuss why cryogenics is an important and developing field and show current ways it is being used. We will have flowers frozen in liquid nitrogen as a demonstration. </t>
  </si>
  <si>
    <t>Frozen marshmallows?! Come try marshmallows frozen in liquid nitrogen while learning about the uses of liquid nitrogen in cryogenic technology today. We will demonstrate how we are using cryogenic technology to compete in a competition to develop new systems for NASA and how that can be a really interesting field for students interested in both space and chemistry.</t>
  </si>
  <si>
    <t>Horizon Blaze, Motor Testing Technology, Pasta Rocket, Build a Mars Habitat, Astronaut Tasks</t>
  </si>
  <si>
    <t>https://drive.google.com/open?id=1KtBtrqLBb98QNlxWI-dSoWcU8Azg0VkP</t>
  </si>
  <si>
    <t xml:space="preserve">Intragastric Balloon Therapy </t>
  </si>
  <si>
    <t>Intragastric Balloon Therapy: Obesity affects millions globally, yet affordable, effective solutions remain scarce. Our innovative approach transforms readily available female condoms into cost-effective intragastric balloons, reducing treatment costs from $1500 to just $10. Leveraging their sterility, elasticity, and biocompatibility, we introduce a novel sealing mechanism to ensure safety and efficacy. This breakthrough makes minimally invasive weight-loss therapy accessible to underserved populations, paving the way for a healthier, more equitable future.</t>
  </si>
  <si>
    <t>Anya</t>
  </si>
  <si>
    <t>Maheshwari</t>
  </si>
  <si>
    <t>amahe2</t>
  </si>
  <si>
    <t>apate605</t>
  </si>
  <si>
    <t>pjselby2</t>
  </si>
  <si>
    <t>We will have a rig simulating a intragastric balloon procedure within the stomach. The rig will be around 3'x1'x1' with an IV bag attached to a catheter with a  endoscope camera running down the backboard and attaching to a balloon that will be within a simulated.</t>
  </si>
  <si>
    <t>https://docs.google.com/spreadsheets/d/16xJGiovKRsfdeXa9PbIpn1P_mEHE--w40K89wbZKUJ4/edit?usp=sharing</t>
  </si>
  <si>
    <t>amahe2@illinois.edu</t>
  </si>
  <si>
    <t>anya.maheshwari@gmail.com</t>
  </si>
  <si>
    <t>Anissa</t>
  </si>
  <si>
    <t>apate605@illinois.edu</t>
  </si>
  <si>
    <t>nissampatel@gmail.com</t>
  </si>
  <si>
    <t>Patrick</t>
  </si>
  <si>
    <t>Selby</t>
  </si>
  <si>
    <t>i-MADE</t>
  </si>
  <si>
    <t>Jenny Amos</t>
  </si>
  <si>
    <t>jamos</t>
  </si>
  <si>
    <t>The endoscope camera must be attached to a laptop in order to visualize what is going on within the demo and throughout the long day the laptop should be able to be charged in case it runs out of battery.</t>
  </si>
  <si>
    <t>The laptop should be able to connect to wifi for the endoscope camera</t>
  </si>
  <si>
    <t>Being placed near other i-MADE exhibits would be ideal.</t>
  </si>
  <si>
    <t>https://drive.google.com/open?id=11vdiVpVMz6A6_dDQjVCnwS0slI3gnBiB, https://drive.google.com/open?id=1KR3TGABA1qdp8Qf9hINgk6EbEtRKwBvZ, https://drive.google.com/open?id=1aoCCBjGkXIfI-FA4NKYZSFM5xFuaO2fH</t>
  </si>
  <si>
    <t>Could be placed near other bioengineering projects within Everitt.</t>
  </si>
  <si>
    <t>The Security Drone</t>
  </si>
  <si>
    <t>"The Security Drone: Detect, Deter, Defend."  Our innovative program uses a camera to identify intruders entering a home, apartment, or building. Upon detection, a drone takes flight and emits a loud beep to deter the intruder and alert residents or nearby individuals.</t>
  </si>
  <si>
    <t>Devor</t>
  </si>
  <si>
    <t>mdevo2</t>
  </si>
  <si>
    <t>kdabr2</t>
  </si>
  <si>
    <t>ezheng7</t>
  </si>
  <si>
    <t>The exhibit will include a three-panel poster with information about the drone project and a small area where people can test the facial detection software developed. A person can stand in front of a member of our team's laptop camera, and the camera will detect the person and simulate the drone flying. The drone will never fly at this event as to adhere to safety guidelines. Additionally, a brief 2 minute video will be showcased showing off the drone for those interested on our laptop, but in general only a table for our poster that will be smaller than 6' by 2.5' will be all that's required.</t>
  </si>
  <si>
    <t>mdevo2@illinois.edu</t>
  </si>
  <si>
    <t xml:space="preserve">Klaudiusz </t>
  </si>
  <si>
    <t>Dabrowski</t>
  </si>
  <si>
    <t>+1 (708) 552-6962</t>
  </si>
  <si>
    <t>kdabr2@illinois.edu</t>
  </si>
  <si>
    <t>Zheng</t>
  </si>
  <si>
    <t>+1 (847) 224-9325</t>
  </si>
  <si>
    <t>ezheng7@illinois.edu</t>
  </si>
  <si>
    <t>AE483 class final project</t>
  </si>
  <si>
    <t>One table to put the poster up on. The drone will be fit on the table or on a nearby spot on the floor if we are indoors. Either way, the setup will work with just one table.</t>
  </si>
  <si>
    <t>https://drive.google.com/open?id=1Y8qcBidZNn0WvKjglffJGNTuuakLSp96, https://drive.google.com/open?id=1TKZoPoYHS6qQ_LB5WkWzeu1lFOrNoRz4, https://drive.google.com/open?id=1zmQzEDW7DT-yVFXCJUiiGgZK-NUohOqD</t>
  </si>
  <si>
    <t>Nope.</t>
  </si>
  <si>
    <t>Not at this time but maybe when the event gets closer!</t>
  </si>
  <si>
    <t>This is complete. We do not have any major safety needs.</t>
  </si>
  <si>
    <t>Illini VEX Robotics</t>
  </si>
  <si>
    <t>Experience a thrilling showdown of cutting-edge tech at our 12 ft by 12 ft indoor robot challenge field! Visitors can grab a controller and guide real robots through ramps, cones, and other obstacles in a timed or scored adventure. Explore the engineering behind these machines and dive into our organization’s broader educational mission. With interactive demos and exciting competition, this exhibit promises to spark curiosity and inspire the next generation of STEM enthusiasts.</t>
  </si>
  <si>
    <t>Siqi</t>
  </si>
  <si>
    <t>sy55</t>
  </si>
  <si>
    <t>karife2</t>
  </si>
  <si>
    <t>Our exhibit will feature a 12 ft by 12 ft indoor robot challenge field designed to showcase the excitement and engineering behind competitive robotics. Participants will operate the robots using handheld controllers from outside the enclosed field, guiding them through a variety of obstacles—such as ramps, cones, or small barriers—in a timed or scored challenge. Alongside the field, visitors can explore tables displaying details about our organization, including the engineering principles behind the robots and the broader educational mission. Various robotics equipment, spare parts, and design prototypes will be on hand to offer an inside look at how these machines are built and maintained. This dynamic, hands-on exhibit is designed to engage participants of all ages, sparking excitement for STEM learning and encouraging friendly competition.</t>
  </si>
  <si>
    <t>The field must be place inside</t>
  </si>
  <si>
    <t>sy55@illinois.edu</t>
  </si>
  <si>
    <t>ericyamnovski@gmail.com</t>
  </si>
  <si>
    <t>Kevin</t>
  </si>
  <si>
    <t>Rife</t>
  </si>
  <si>
    <t>krife42@gmail.com</t>
  </si>
  <si>
    <t>Elizabeth T Hsiao-Wecksler</t>
  </si>
  <si>
    <t>ethw@illinois.edu</t>
  </si>
  <si>
    <t>To recharge the battery for the robots</t>
  </si>
  <si>
    <t>https://drive.google.com/open?id=1-3vWgfyRs4GpvqEvQpSIL9GZN2W2_g6i, https://drive.google.com/open?id=18yaMkc_a-XgLAzFBBm5MHXffHnzdvwsr, https://drive.google.com/open?id=1o3Gb_TL57oiFcIcvaTXSZKgz2Dx0Irz8, https://drive.google.com/open?id=1Wh5USU_FHerCDdkyr0IeDpvVJDNlvjoV, https://drive.google.com/open?id=1CHoPIDCNnm9wRbGFx4dJLIR031ZncUTZ, https://drive.google.com/open?id=1gm9X0Ht0JEQjmIUzg5vj3x6ze-ikxaa8, https://drive.google.com/open?id=1ffRtcKca1zpWIlJDZbAAcqe1uXbyJL27, https://drive.google.com/open?id=1Wf3zSpgIKXN6mKvbkTazbOLLF8O98odm</t>
  </si>
  <si>
    <t>Rube Goldberg Society</t>
  </si>
  <si>
    <t>Rube Goldberg Machine - This chain reaction machine uses household items to complete a simple task in a complicated way. This year, our machine will complete the task: "feed a pet”</t>
  </si>
  <si>
    <t>ztruj3</t>
  </si>
  <si>
    <t>csung23</t>
  </si>
  <si>
    <t>Chain Reaction Machine which is approximately 7'x7'x6' in dimensions with many moving parts within the machine. Would need a room with significant space to reset machine, place props, hook up power cables, and set up timers and other videos for visitors to see. Usually we are placed in Sidney Lu 1047 for the past few years so having that room again would be nice. But any room with enough space and power strips would work.</t>
  </si>
  <si>
    <t>https://docs.google.com/spreadsheets/d/1iQ9avhzl3g4EfAxvz6RxNYhR6fy1PaVLXspaTUb1GqA/edit?usp=sharing</t>
  </si>
  <si>
    <t>Our machine is susceptible to wind and other nature elements so it would need to be inside. It also requires power which is hard to coordinate when outside.</t>
  </si>
  <si>
    <t>Zaira</t>
  </si>
  <si>
    <t>Trujano</t>
  </si>
  <si>
    <t>ztruj2</t>
  </si>
  <si>
    <t>zairatrujano95@gmail.com</t>
  </si>
  <si>
    <t>Cedric</t>
  </si>
  <si>
    <t>Sung</t>
  </si>
  <si>
    <t>Holly Golecki</t>
  </si>
  <si>
    <t>golecki@illinois.edu</t>
  </si>
  <si>
    <t>https://students.grainger.illinois.edu/rube/home/</t>
  </si>
  <si>
    <t>1 table for extra supplies needed to attend to the machine</t>
  </si>
  <si>
    <t>Parts of the machine require power such as motors, hair dryers, led lights, etc.</t>
  </si>
  <si>
    <t>To project other visual aids and timers on when we are going to run our machine.</t>
  </si>
  <si>
    <t>https://drive.google.com/open?id=1-BJb4YiWmmzqgrvAJzyUXHjAylRFKRIM</t>
  </si>
  <si>
    <t>Sidney Lu 1047</t>
  </si>
  <si>
    <t>Hydrogels in Healthcare</t>
  </si>
  <si>
    <t>Hydrogels are a material of interest in healthcare for many reasons, one of which is that they can regulate many important factors in the healing of chronic wounds. Swing by our exhibit to see our take on this field of research, build your own hydrogel, and test how hydrogels can absorb up to 800 times their weight in water!</t>
  </si>
  <si>
    <t>Blake</t>
  </si>
  <si>
    <t>Bermingham</t>
  </si>
  <si>
    <t>blakesb2</t>
  </si>
  <si>
    <t>The exhibit will consist of a large tri-fold poster, a space for participants to build their own hydrogels with large, non-chokable 3D-printed pieces, and a clear tub where we will hourly or bi-hourly demonstrate how hydrogels absorb water by using sodium polyacrylate. Participants can use a provided cup of water to dump the water in. We will also have a few small acrylic containers where participants can observe the hydrogels our group designed with pectin and honey. If it is permitted by EOH, we could let the participants touch and feel the saturated sodium polyacrylate (it's the stuff in artificial snow and is nontoxic to my knowledge) and we would be happy to provide ppe if necessary.</t>
  </si>
  <si>
    <t>https://docs.google.com/spreadsheets/d/1Jeq1_55oMoUvv4V6Lbv2ZL1_FApZ4xzroykYAHtj2Ak/edit?usp=sharing</t>
  </si>
  <si>
    <t>blakesb2@illinois.edu</t>
  </si>
  <si>
    <t>bberm3005@gmail.com</t>
  </si>
  <si>
    <t>Dr. Ali Ansari</t>
  </si>
  <si>
    <t>aansari2@illinois.edu</t>
  </si>
  <si>
    <t>2 (potentially 3 depending on how are participant activities will be situated, but most likely 2)</t>
  </si>
  <si>
    <t xml:space="preserve">Shoulder Joint: BMES, Any other BMES or bioengineering affiliated exhibit </t>
  </si>
  <si>
    <t>https://drive.google.com/open?id=1GMaZvJqSROC-dTkqLdNAUPDPi1XrB8jU</t>
  </si>
  <si>
    <t>Sounds good</t>
  </si>
  <si>
    <t>Continuous ECG monitoring systems</t>
  </si>
  <si>
    <t>Investigating how to make ECG monitoring more cost effective to detect heart attacks and chronic disease progression.</t>
  </si>
  <si>
    <t>Mudit</t>
  </si>
  <si>
    <t>Mehta</t>
  </si>
  <si>
    <t>Mudit2</t>
  </si>
  <si>
    <t>St52</t>
  </si>
  <si>
    <t xml:space="preserve">We plan to have a model of the heart explaining the fundamental electrophysiology and how ECG systems work. Next, we would demo and measure the electrical activity of one of the presenters. We also plan to develop a game demonstrating how much effort the heart exerts per heartbeat. </t>
  </si>
  <si>
    <t>https://docs.google.com/spreadsheets/d/160VmPK1sePEUssMVwQubuWbEU-Vt-zNDqQxe7gpez_Y/edit?gid=0#gid=0</t>
  </si>
  <si>
    <t>mudit2@illinois.edu</t>
  </si>
  <si>
    <t>Muditdmehta@gmail.com</t>
  </si>
  <si>
    <t>Shashwath</t>
  </si>
  <si>
    <t xml:space="preserve"> Thiyagarajan</t>
  </si>
  <si>
    <t>st52@illinois.edu</t>
  </si>
  <si>
    <t xml:space="preserve">I-MADE </t>
  </si>
  <si>
    <t>Dr. Jenny Amos</t>
  </si>
  <si>
    <t>We will require an outlet to run the ECG demo and power a monitor to show schematics</t>
  </si>
  <si>
    <t xml:space="preserve">We would be running videos/ presentations on how the heart functions. </t>
  </si>
  <si>
    <t>No Prefrence</t>
  </si>
  <si>
    <t>Near Bioengineering or Main quad</t>
  </si>
  <si>
    <t>completed</t>
  </si>
  <si>
    <t>Astronaut Tasks</t>
  </si>
  <si>
    <t>Come try how it feels to use astronaut gloves! Feel the difference between simple daily tasks on Earth and those same tasks being done in a spacesuit. Learn why developing technology for astronauts is so important and why many new materials are developed in space.</t>
  </si>
  <si>
    <t>We have a thick astronaut glove that is similar to what astronauts use on the space station. We will make small tasks, such as grabbing items off the wall, for visitors to do, to show them how difficult it is for astronauts to do things while on the space station. We will use this to show why technologies such as zip ties and velcro are so important for space technology development.</t>
  </si>
  <si>
    <t>Horizon Blaze, Motor Testing Technology, Pasta Rocket, Build a Mars Habitat, Frozen Marshmallows</t>
  </si>
  <si>
    <t>https://drive.google.com/open?id=1LqHqTjG5ekGbQHZgEBOABSoS_gGDZI3w</t>
  </si>
  <si>
    <t>North Quad</t>
  </si>
  <si>
    <t>Bioelectricity: Visualizing Neural Signals</t>
  </si>
  <si>
    <t>When you hear a loud crash or touch a hot stove, this sensation races to your brain at more than 250 mph. Our exhibit shows how this complicated electrical process works using a simple analogy -- water -- which flows through our interactive, supersized 6-foot long neuron! Intuitively understand how Multiple Sclerosis, Paralysis, and Botox actually work!</t>
  </si>
  <si>
    <t>Zora</t>
  </si>
  <si>
    <t>jtzora2</t>
  </si>
  <si>
    <t xml:space="preserve">Water flowing through a tube with some amount falling through holes in the tube. The exhibit will sit in an inflatable pool to catch all water that spills out of the tube. The tube will be ~6 feet long and sit on two sawhorses. The sawhorses will be sitting on top of the inflatable pool to catch water. A pool water pump will be used to cycle the water from the pool into the tube.
Guest interaction:  Stomping on a child’s rocket launcher toy to project a ping pong ball through an enclosed track and into the aforementioned tube </t>
  </si>
  <si>
    <t>https://docs.google.com/spreadsheets/d/1kFPI-NGw0Ydppn8YDXYZN5tH6zzcwV9Ob3bVDAx5mjo/edit?usp=sharing</t>
  </si>
  <si>
    <t xml:space="preserve">We will have water flowing and splashing, so outside would be better. We will have a pool to catch splashing water and a pump to circulate it, so there shouldn’t be any spilling out.  </t>
  </si>
  <si>
    <t>We will use a pool to catch all water, so this shouldn’t be an issue. If we are moved inside, we will bring towels to clean up water if it happens to spill out.</t>
  </si>
  <si>
    <t>jtzora2@illinois.edu</t>
  </si>
  <si>
    <t>jacobzora@gmail.com</t>
  </si>
  <si>
    <t>1 table (3 chairs though please!)</t>
  </si>
  <si>
    <t>Water pump needs an outlet.</t>
  </si>
  <si>
    <t>A level area would be ideal (sidewalk or building floor instead of uneven grass)</t>
  </si>
  <si>
    <t>https://drive.google.com/open?id=1Ak_s9l_vdzWtGryFaygZgi8G74t_-KUw, https://drive.google.com/open?id=1IqS9ibYlmlaFVzCzd_01XswfnRYMUjsb, https://drive.google.com/open?id=1wuVeXjDQIUIW746k82jzDZuKra-Pw4em</t>
  </si>
  <si>
    <t>Excited to be a part of this!</t>
  </si>
  <si>
    <t>Ergonomic Syringe Administration Project</t>
  </si>
  <si>
    <t>Assistive Device Aiding in Self-Administration of Medications for Disabled Individuals</t>
  </si>
  <si>
    <t>Karl</t>
  </si>
  <si>
    <t>pzadl</t>
  </si>
  <si>
    <t>hmart6</t>
  </si>
  <si>
    <t xml:space="preserve">Need 1-2 tables (we have 8 people) with a poster explaining the background of the project, what it serves to accomplish, how we implemented technology. Will have a sample "patient" made out of silicone or something to administer the syringe into. Will be a visual demo, one of the team members will be handling the syringe. </t>
  </si>
  <si>
    <t>https://docs.google.com/spreadsheets/d/1pYkxydIDUlQSTRu5BVIbCUBd48W6xfJs_sI6-RDpYgY/edit?gid=0#gid=0</t>
  </si>
  <si>
    <t>kjackiewicz18@gmail.com</t>
  </si>
  <si>
    <t>Zadlo</t>
  </si>
  <si>
    <t>pzadlo@gmail.com</t>
  </si>
  <si>
    <t>Martinez</t>
  </si>
  <si>
    <t>hmartinez3264@gmail.com</t>
  </si>
  <si>
    <t>BMES UIUC</t>
  </si>
  <si>
    <t>Sharon Ignatius Newton</t>
  </si>
  <si>
    <t>sharonn2@illinois.edu</t>
  </si>
  <si>
    <t>other BMES exhibits?</t>
  </si>
  <si>
    <t>https://drive.google.com/open?id=11tvWKfM6msZLBX3aLJdrvk_wf-sFKqOx</t>
  </si>
  <si>
    <t xml:space="preserve">Autonomous Driving Demo </t>
  </si>
  <si>
    <t xml:space="preserve">Tagline: AI-Powered Self-Driving Car Simulation!
See how self-driving cars actually work with our autonomous simulation! Watch as a virtual vehicle navigates a simulated environment entirely on its own, reacting to various environmental elements. This simulation reflects how companies such as Tesla and Rivian develop their self-driving cars after they receive input from their sensors. </t>
  </si>
  <si>
    <t xml:space="preserve">Siddharth </t>
  </si>
  <si>
    <t>sg56</t>
  </si>
  <si>
    <t>gillham3</t>
  </si>
  <si>
    <t>yinokny2</t>
  </si>
  <si>
    <t xml:space="preserve">The exhibit will consist of a PC and a monitor showcasing a vehicle autonomously driving in a simulated environment. The exhibit will not have much interaction with participants, but they will be able to view the display of the simulation. </t>
  </si>
  <si>
    <t xml:space="preserve">Since it's on a computer, it will be ideal if we were inside. </t>
  </si>
  <si>
    <t>gillham3@illinois.edu</t>
  </si>
  <si>
    <t>510 570 7401</t>
  </si>
  <si>
    <t>siddharthg2003@gmail.com</t>
  </si>
  <si>
    <t>Abigail</t>
  </si>
  <si>
    <t>Gillham</t>
  </si>
  <si>
    <t>abigailg0314@gmail.com</t>
  </si>
  <si>
    <t>Nicholas</t>
  </si>
  <si>
    <t>Illini EV Concept</t>
  </si>
  <si>
    <t>ssingh76@illinois.edu</t>
  </si>
  <si>
    <t>https://evconcept.engr.illinois.edu/</t>
  </si>
  <si>
    <t xml:space="preserve">Outlets will be needed to plug in the computers. </t>
  </si>
  <si>
    <t xml:space="preserve">The simulation software needs Wifi in order to run. </t>
  </si>
  <si>
    <t>https://drive.google.com/open?id=1G3NY3RFv7j2irSHfawewJ_-fgo9q60_c, https://drive.google.com/open?id=1eifzlOSqbcQzBNiE65KQXZTm-4Q7kEjq, https://drive.google.com/open?id=16yfGcKxBzHbUGyqw0SPlnzCmdsVVhQPa</t>
  </si>
  <si>
    <t xml:space="preserve">Although we are a car team, since we are not presenting our car at EOH, we would prefer to not be with the other car teams in the ESPL during EOH. </t>
  </si>
  <si>
    <t>IQUIST</t>
  </si>
  <si>
    <t>Visit the Future of Quantum Information Today</t>
  </si>
  <si>
    <t>Soroush</t>
  </si>
  <si>
    <t>Hoseini</t>
  </si>
  <si>
    <t>shosei2</t>
  </si>
  <si>
    <t>smith254</t>
  </si>
  <si>
    <t>kingdon</t>
  </si>
  <si>
    <t>Education and outreach exhibits on quantum information, including exhibits with quantum games, demos with light, or more. The details are not fully determined yet as we are waiting on a more detailed list of invitees to respond by April</t>
  </si>
  <si>
    <t>https://docs.google.com/spreadsheets/d/1NjDXPWV9HdOUPG1mppymhQtyOed6D8l4OUZ9Vd1NqaY/edit?usp=sharing</t>
  </si>
  <si>
    <t>Need power, constant light for light demos, and to keep the equipment protected from weather elements</t>
  </si>
  <si>
    <t>shosei2@illinois.edu</t>
  </si>
  <si>
    <t>soroushhoseini0@gmail.com</t>
  </si>
  <si>
    <t xml:space="preserve">Michael </t>
  </si>
  <si>
    <t>Smith</t>
  </si>
  <si>
    <t>smith254@illinois.edu</t>
  </si>
  <si>
    <t>Angie</t>
  </si>
  <si>
    <t>kingdon@illinois.edu</t>
  </si>
  <si>
    <t>UIUC Research Unit</t>
  </si>
  <si>
    <t>MRL</t>
  </si>
  <si>
    <t>iquist.illinois.edu</t>
  </si>
  <si>
    <t>We may feature demos at various times depending on the resposnes we get</t>
  </si>
  <si>
    <t>Plugging in the demo equipment, such as tablets for the quantum games or other light demos</t>
  </si>
  <si>
    <t>IPADs will be used to feature quantum games</t>
  </si>
  <si>
    <t>Public Quantum Netowork, Lab Escape, HQAN</t>
  </si>
  <si>
    <t>1st floor of Loomis for access to IQUIST materials</t>
  </si>
  <si>
    <t>Don't know if you can get this but here: https://docs.google.com/forms/u/0/d/e/1FAIpQLSfH-SGiAkDJbS294sudRVJE4TGzcXdyPRjxEJ_qoms4Ix593A/formResponse</t>
  </si>
  <si>
    <t>Loomis</t>
  </si>
  <si>
    <t>1st Floor</t>
  </si>
  <si>
    <t>Chemical Engineering: Flames and Flows</t>
  </si>
  <si>
    <t>Come to see how Chemical Engineering intersects with flames and flows</t>
  </si>
  <si>
    <t>Rojas</t>
  </si>
  <si>
    <t>juanar2</t>
  </si>
  <si>
    <t>We will be showcasing 2 chemical phenomena: the cation flame test and the Marangoni Effect.
The cation flame test will be a demonstration performed by booth volunteers. In a fire safe container, the volunteer will pour some metal chloride salt and some ethanol and light it on fire. Depending on the metal of the salt, the flame will change colors. We will interact with the audience by having them determine why the flames are different colors and look are the metal spectra to determine what color the flame will be. 
The Marangoni Effect will be an interactive experiment where visitors are able to perform the experiment. This experiment consists of water, food coloring, soap, pepper, and milk, all children safe materials! There are 2 experiments that we will perform showcasing this effect; 1) in a container water and pepper is placed, then we will have a visitor place a Q-Tip with soap in the center, 2) in similar fashion, a container will be filled with milk and dots of food coloring will be placed throughout the container, then we will have a visitor place a Q-Tip with soap in the center. We will explain how the mass transfer occurs between 2 liquids that have different surface tensions. This results in a visual effect that everyone will enjoy!</t>
  </si>
  <si>
    <t>https://docs.google.com/spreadsheets/d/1ZN4_dQrl7i6vERcrTTif4axSRfwsz7cngC5IxMWzniY/edit?usp=sharing</t>
  </si>
  <si>
    <t>If it is windy or raining it maybe difficult to produce a flame for the cation flame test</t>
  </si>
  <si>
    <t>chegsac.uiuc@gmail.com</t>
  </si>
  <si>
    <t>juanar2@illinois.edu</t>
  </si>
  <si>
    <t>Chemical and Biomolecular Engineering Graduate Student Advisory Council</t>
  </si>
  <si>
    <t>https://drive.google.com/open?id=1u70IksRRzBxUXcbBKlCj2f_X6jIrHvcf</t>
  </si>
  <si>
    <t>I have completed both the canvas module and the safety form</t>
  </si>
  <si>
    <t>Public Quantum Network</t>
  </si>
  <si>
    <t>See the Future of the Internet Using Quantum Information</t>
  </si>
  <si>
    <t>kkapoor2</t>
  </si>
  <si>
    <t>kritips2</t>
  </si>
  <si>
    <t xml:space="preserve">We will have 1-2 polarization analyzers that include a laser being split into its H, V, D, A polarization components which are fed into photo diodes connected to an Arduino. This data is then analyzed to recover the polarization of the laser, which the public can manipulate using a wheel connected to a half wave plate, and interact with the quantum network with a few protocols, including a quantum key distribution protocol, as well as being able to take a CHSH measurement. </t>
  </si>
  <si>
    <t xml:space="preserve">It is important to keep a consistent and non varying amount of light for the polarization analyzer to accurately reconstruct the polarization of the laser, as well as needing access to power and wifi. </t>
  </si>
  <si>
    <t>Keshav</t>
  </si>
  <si>
    <t>Kapoor</t>
  </si>
  <si>
    <t>kkapoor2@gmail.com</t>
  </si>
  <si>
    <t>Kriti</t>
  </si>
  <si>
    <t>Shetty</t>
  </si>
  <si>
    <t>kritips2@illinois.edu</t>
  </si>
  <si>
    <t>Lorenz Group</t>
  </si>
  <si>
    <t>Virginia Lorenz</t>
  </si>
  <si>
    <t>vlorenz@illinois.edu</t>
  </si>
  <si>
    <t>https://iquist.illinois.edu/outreach/pqn</t>
  </si>
  <si>
    <t>It can go continuously throughout the duration of EOH, nothing specific</t>
  </si>
  <si>
    <t>To power the raspberry pis that connect the user inputs to the network wirelessly, as well as power the arduinos and the laser pointer</t>
  </si>
  <si>
    <t>To connect rasperry pis to the network wirelessly</t>
  </si>
  <si>
    <t>IQUIST, Lab Escape, HQAN</t>
  </si>
  <si>
    <t>Just in case: https://docs.google.com/forms/u/0/d/e/1FAIpQLSfH-SGiAkDJbS294sudRVJE4TGzcXdyPRjxEJ_qoms4Ix593A/formResponse</t>
  </si>
  <si>
    <t>1st Floor Loomis</t>
  </si>
  <si>
    <t>Breathable Wrist Brace for Carpal Tunnel Syndrome</t>
  </si>
  <si>
    <t xml:space="preserve">Brace yourself for an accessible future! A comfortable and stylish medical device with sensing functionality. </t>
  </si>
  <si>
    <t>Huiyun</t>
  </si>
  <si>
    <t>hjian57</t>
  </si>
  <si>
    <t>alee8195</t>
  </si>
  <si>
    <t>aloba3</t>
  </si>
  <si>
    <t>Our exhibit will consist of the research we have done on the materials, structure, and functionality of our brace as well as the protypes and iterations we have made in our ideating process. The audience will be able to compare with our wrist brace and the market standard brace while attempting to perform daily tasks such as writing their name and using utensils with it on. These activities will be done using the tables provided by EOH. We will have chairs for audience members to sit on as they interact with our booth.</t>
  </si>
  <si>
    <t>hjian57@illinois.edu</t>
  </si>
  <si>
    <t>Ashley</t>
  </si>
  <si>
    <t>alee8195@illinois.edu</t>
  </si>
  <si>
    <t xml:space="preserve">Amreen </t>
  </si>
  <si>
    <t>Lobanwala</t>
  </si>
  <si>
    <t xml:space="preserve">224-518-5273 </t>
  </si>
  <si>
    <t>aloba3@illinois.edu</t>
  </si>
  <si>
    <t>https://www.bmes-uiuc.com</t>
  </si>
  <si>
    <t>https://drive.google.com/open?id=1rZWyAdboZnHNM2twYwJVRNDcXGkUPZaC</t>
  </si>
  <si>
    <t>Exhibitor #4: shamika3@illinois.edu	Shamika Agrawal	shamika3
Exhibitor #5: Rangoli2@illinois.edu	Rangoli Saxena	Rangoli2
Exhibitor #6: nbalam2@illinois.edu	Nivedha Balamurugan	nbalam2
Exhibitor #7:  myrczik2@illinois.edu      Ben Myrczik            myrczik2        phone: 224-775-1207
Exhibitor #8: Alexander Chang               EOH advisor</t>
  </si>
  <si>
    <t>Finished the Canvas safety training</t>
  </si>
  <si>
    <t>Chemistry Through Time</t>
  </si>
  <si>
    <t xml:space="preserve">
Dive into the wonders of chemistry through time with REACT! With the opportunity to make ancient pigment art, reveal secret messages with invisible ink, or mold biodegradable plastic, each station will spark your curiosity with hands-on experiments that show how chemistry has shaped the past, present, and future. Join us on this journey through time and science!</t>
  </si>
  <si>
    <t>Sia</t>
  </si>
  <si>
    <t>Shetkar</t>
  </si>
  <si>
    <t>siaatul2</t>
  </si>
  <si>
    <t>lpazd2</t>
  </si>
  <si>
    <t>sofialf2</t>
  </si>
  <si>
    <t>The exhibit will have 2 tables next to each other with the experiments in the exhibit set up in sequential order. The exhibit will have an art dye station where participants can paint fabric or paper. Then there will be the invisible ink writing station, where participants will be writing on paper. Low-wattage light bulbs will be used at a heat source, supervised by trained volunteers. All the materials used in these stations are common kitchen ingredients. The polymer station will not bring participants into direct contact with the glycerin/cornstarch/vinegar since they will be kneading the mixture in resealable bags. The hydrophobic sand station will just involve the participants playing with hydrophobic sand in cups with water and spoons.</t>
  </si>
  <si>
    <t>School of Chemical Sciences</t>
  </si>
  <si>
    <t>https://docs.google.com/spreadsheets/d/1npAAVlAbtR2omqqiaGXV3MMCpkB8tzVQC8FSFbRiM6Y/edit?usp=sharing</t>
  </si>
  <si>
    <t>reactspecialevents@gmail.com</t>
  </si>
  <si>
    <t>sia.shetkar@gmail.com</t>
  </si>
  <si>
    <t>Luis Pedro</t>
  </si>
  <si>
    <t>Paz De La Cerda</t>
  </si>
  <si>
    <t>lpazd2@illinois.edu</t>
  </si>
  <si>
    <t>Sof</t>
  </si>
  <si>
    <t>Ford</t>
  </si>
  <si>
    <t>sofialf2@illinois.edu</t>
  </si>
  <si>
    <t>University Outreach Program</t>
  </si>
  <si>
    <t>Reaching &amp; Educating America's Chemists of Tomorrow (REACT)</t>
  </si>
  <si>
    <t>Bhagya Gunasekera</t>
  </si>
  <si>
    <t>mmg@illinois.edu</t>
  </si>
  <si>
    <t>https://chemistry.illinois.edu/news/public-engagement-outreach/welcome-university-illinois-react-program</t>
  </si>
  <si>
    <t>To plug in a heat lamp to reveal the invisible ink messages.</t>
  </si>
  <si>
    <t>Completed Training</t>
  </si>
  <si>
    <t>LUMEB 2045</t>
  </si>
  <si>
    <t>"Drone" Hunt: Obstacle Avoidance</t>
  </si>
  <si>
    <t>Have you ever wished to knock a drone out of the sky? Say no more, and step on down to “Drone” Hunt: Obstacle Avoidance!! We encourage you to try and knock down our drone, designed and built to avoid moving obstacles and projectiles. In this game, you get three tries to throw a stuffed animal from 10-15 feet away and hit our drone! With use of robotic perception, trajectory generation techniques, and quick drone control, we developed a fun arcade game where YOU can try to defeat our drone, and if you win, you may walk home with your own stuffed animal!</t>
  </si>
  <si>
    <t>Kabir</t>
  </si>
  <si>
    <t>Cheema</t>
  </si>
  <si>
    <t>kcheema2</t>
  </si>
  <si>
    <t>ibansal2</t>
  </si>
  <si>
    <t>The goal of this exhibit is to provide others with the chance to interact with unmanned aerial systems in a unique way. Participants will be given the opportunity to throw stuffed animals (projectiles) at a drone, which we have developed and tested. This drone will be able to both detect and avoid any obstacles thrown at it, with the participant trying to knock the drone out of the air. The setup will include a designated drone-flying space where the drone will stay for the entire duration of the exhibit. Below the drone will be some sort of cushion to brace any falls if they occur. The drone will also be tethered down to the ground to ensure that it cannot reach beyond a certain length, preventing any participants from being hit by the drone. The participants will be standing roughly 10-15 feet in front of the drone when throwing projectiles to allow for increased safety and better drone performance. To restrict the drone’s motion, there will be nets behind, to the left, and to the right of the drone to prevent flight in the wrong directions. Both of the exhibitors also will have full ability to control the drone with a controller to prevent any problems, as well as tools to capture the drone if need be. A display screen will be available to showcase the perception and decision making of the drone in real time for audience members to learn from. This will be a fun arcade-like game aimed at grade school and high school students, where they can learn about the interesting things that can be done with robotics and aerospace! By being both interactive and showing the perception of the drone in real time, we hope to inspire some young roboticists!</t>
  </si>
  <si>
    <t>https://docs.google.com/spreadsheets/d/1rwBdb3Ihu1ZSmVb4agiMy7by_7ZHc_2KhVnhlktWzhs/edit?usp=sharing</t>
  </si>
  <si>
    <t>"Inside" was selected because controlling the drone's flight outdoors could cause problems with certain weather conditions. Having the drone in a contained indoor environment would allow for the drone to not be affected by external wind, excessing humidity, or general miscellaneous weather conditions. Therefore, the flight of the drone indoors would prove safer and predictable due to the lack of an uncontrollable environment.</t>
  </si>
  <si>
    <t>kcheema2@illinois.edu</t>
  </si>
  <si>
    <t>kdc.cheema@outlook.com</t>
  </si>
  <si>
    <t>Ishaan</t>
  </si>
  <si>
    <t>Bansal</t>
  </si>
  <si>
    <t>ishaanbansal.2003@gmail.com</t>
  </si>
  <si>
    <t>Research Lab</t>
  </si>
  <si>
    <t>Acxis Lab</t>
  </si>
  <si>
    <t>Hiroyasu Tsukamoto</t>
  </si>
  <si>
    <t>hiroyasu@illinois.edu</t>
  </si>
  <si>
    <t>We will display a screen that shows the onboard perception of the drone in real time. This will require an outlet to project the video image in real time while the drone is actively flying. Additionally, access to power for continually charging drone batteries will be necessary to keep the drone continually functional.</t>
  </si>
  <si>
    <t>https://drive.google.com/open?id=1qJn9TzLpuoFaO_fwkKLUMar_7DnMnKlI, https://drive.google.com/open?id=1WEyp0LCYZ6LsS3D8ALk_U4L8bv9cqN5o</t>
  </si>
  <si>
    <t>Completed the safety training and filled out the safety form!</t>
  </si>
  <si>
    <t>Smart Bird Feeder</t>
  </si>
  <si>
    <t xml:space="preserve">Tailored Treats for Every Tweet - as birds land at our feeder, our weight sensor and video livestream feeds data to machine learning algorithms, seamlessly identifying the birds as they come and releasing the appropriate food for each bird.
</t>
  </si>
  <si>
    <t xml:space="preserve">Ananth </t>
  </si>
  <si>
    <t xml:space="preserve">Ramaswamy </t>
  </si>
  <si>
    <t>ananth3</t>
  </si>
  <si>
    <t>yjassim</t>
  </si>
  <si>
    <t>johnf8</t>
  </si>
  <si>
    <t xml:space="preserve">Our exhibit will showcase a smart bird feeder which identifies birds by species as they come to the feeder, and releases the appropriate bird feed type using camera footage sent through a trained model. For example, if the feeder detects a House Finch, it will dispense black oil sunflower seeds, while if it detects an American Goldfinch it will dispense nyjer thistle seeds. We will show users the functionality of our project with both a livestream of the feeder and curated video clips. We will provide a high level overview of the mechanical engineering and computer science aspects of the project. We will connect our technology to other similar technologies, such as the Merlin Bird ID app. Under good weather conditions, we will hold our exhibit outside in proximity to the bird feeder and provide multiple binoculars for public use. We will have a table set up with all presenters able to answer questions. We will have a short presentation describing the development process using a tri-fold board and a pre-charged laptop. Alternatively, if the weather is poor, we will set up a livestream to the feeder and hold the presentation inside. If we do this, we will have to plug in a computer monitor for ease in displaying the livestream. The other aspects of the presentation will be the same. 
</t>
  </si>
  <si>
    <t>https://docs.google.com/spreadsheets/d/1D6xWm7VbPeCW7OQZD_T54wghiLrDU1wNWscCChQ_fks/edit?usp=sharing</t>
  </si>
  <si>
    <t>Preferable to hold outside as it would give best view of feeder, or window with close proximity and view of feeder</t>
  </si>
  <si>
    <t xml:space="preserve">In case of inclement weather livestream or indoor demonstration possible. </t>
  </si>
  <si>
    <t>yjassim@illinois.edu</t>
  </si>
  <si>
    <t>ananth.r.ramaswamy@gmail.com</t>
  </si>
  <si>
    <t>Yusuf</t>
  </si>
  <si>
    <t>Jassim</t>
  </si>
  <si>
    <t>yejassim@gmail.com</t>
  </si>
  <si>
    <t>Fabrycky</t>
  </si>
  <si>
    <t>jdfabrycky@gmail.com</t>
  </si>
  <si>
    <t>Professor Kindratenko</t>
  </si>
  <si>
    <t>Daylight hours</t>
  </si>
  <si>
    <t xml:space="preserve">The computer monitor will need a power source, feeder will need power supply </t>
  </si>
  <si>
    <t>For feeder livestream</t>
  </si>
  <si>
    <t>Window, proximity to feeder</t>
  </si>
  <si>
    <t>https://drive.google.com/open?id=1u8lkXRAVW0fsi4PGpdeNgFmcRq9y9t1A, https://drive.google.com/open?id=1MwfAVemQz-otdL0h3GI26CZ-d2aELTHc, https://drive.google.com/open?id=1Vjq0E5TSGotBEiUijpO1Kc6YQlEEKI_E</t>
  </si>
  <si>
    <t>Please contact so we can discuss exhibit/feeder location</t>
  </si>
  <si>
    <t>Proximity to boneyard creek or other areas with trees and shrubs where we can hang the feeder.</t>
  </si>
  <si>
    <t>Ideally a location near the boneyard creek or other area with trees and bushes where we would setup our feeder.</t>
  </si>
  <si>
    <t>Window to feeder area ideally.</t>
  </si>
  <si>
    <t>Prosthetic robotic Arm</t>
  </si>
  <si>
    <t>Discover how robotic prosthetics are reaching new heights in fine motor control. This innovative glove introduces dynamic programmability, allowing users to control prosthetics beyond basic mirror mode. With sensors on individual fingers, it interprets organic hand gestures, enabling seamless switching between multiple preset hand positions. Experience the future of intuitive, personalized movement!</t>
  </si>
  <si>
    <t xml:space="preserve">Jasmehar </t>
  </si>
  <si>
    <t>Kochhar</t>
  </si>
  <si>
    <t>kochhar4</t>
  </si>
  <si>
    <t>arjunmv2</t>
  </si>
  <si>
    <t>wd10</t>
  </si>
  <si>
    <t>There will be 1 #D printed robotic arm which will be connected to a battery and a golve that will have a custom PCB which will communicate with the robotic arm to move it. we are planning to have some simple exercises for the people to try out with the arm.</t>
  </si>
  <si>
    <t>https://docs.google.com/spreadsheets/d/1jbORK9PPl-60pR-TfgwpL5GAlY7sBtMPLkFFCS1kzSc/edit?gid=0#gid=0</t>
  </si>
  <si>
    <t>kochhar4@illinois.edu</t>
  </si>
  <si>
    <t>jasmehar03kochhar@gmail.com</t>
  </si>
  <si>
    <t xml:space="preserve">Arjun </t>
  </si>
  <si>
    <t>Vadiya</t>
  </si>
  <si>
    <t>(217) 778-3879</t>
  </si>
  <si>
    <t>arjunvaidya2003@gmail.com</t>
  </si>
  <si>
    <t xml:space="preserve">William </t>
  </si>
  <si>
    <t>Deng</t>
  </si>
  <si>
    <t>dengwilliam@gmail.com</t>
  </si>
  <si>
    <t>https://drive.google.com/open?id=1bwXXqrFMaWLoCavkbkBZQhNUMRjK1H_C, https://drive.google.com/open?id=1yqgedtQQs8PTDeDRETOI6PCbNGflq1_e, https://drive.google.com/open?id=1lrn9WIk2eirsBATM9dauUh8lQxNz9J_9</t>
  </si>
  <si>
    <t>training complete and form filled</t>
  </si>
  <si>
    <t>Neurogame</t>
  </si>
  <si>
    <t>Jump into the Game with Your Mind!
Control a game using just your eye blinks through cutting-edge brain-computer interface technology!</t>
  </si>
  <si>
    <t xml:space="preserve">Zak </t>
  </si>
  <si>
    <t>Ali</t>
  </si>
  <si>
    <t>zmali2</t>
  </si>
  <si>
    <t>ehuan4</t>
  </si>
  <si>
    <t>cchen278</t>
  </si>
  <si>
    <t>This exhibit showcases a brain-computer interface (BCI) that allows participants to control a game similar to the Dino game using their eye blinks. The setup includes a table with a simple analog EEG circuit, a microcontroller (Arduino or Raspberry Pi), and a game display on a monitor or laptop. Participants will sit in a designated station with a comfortable chair and wear a headband fitted with non-invasive electrodes placed on their temples. The EEG circuit amplifies and filters the electrical signals generated during eye blinks, which are then processed by the microcontroller to detect blinks and send commands to make the dinosaur jump in the game. This interactive experience combines neurofeedback and game design, inviting participants to engage in a hands-on demonstration of how brain signals can be used to control technology in an exciting and innovative way.</t>
  </si>
  <si>
    <t>Wind and rain can affect the setup, so it has to be inside</t>
  </si>
  <si>
    <t>zmali2@illinois.edu</t>
  </si>
  <si>
    <t>630-543-0637</t>
  </si>
  <si>
    <t>zakariya.m.ali2@gmail.com</t>
  </si>
  <si>
    <t xml:space="preserve">Elyse </t>
  </si>
  <si>
    <t xml:space="preserve">Huang </t>
  </si>
  <si>
    <t xml:space="preserve">ehuan4@illinois.edu </t>
  </si>
  <si>
    <t>224-806-3930</t>
  </si>
  <si>
    <t xml:space="preserve">Cindy </t>
  </si>
  <si>
    <t xml:space="preserve">Chen </t>
  </si>
  <si>
    <t>773-939-0382</t>
  </si>
  <si>
    <t>cchen278@illinois.edu</t>
  </si>
  <si>
    <t xml:space="preserve">Just one table </t>
  </si>
  <si>
    <t>To power the monitor of the game display</t>
  </si>
  <si>
    <t xml:space="preserve">To troubleshoot any issues. </t>
  </si>
  <si>
    <t>Other BMES related exhibits</t>
  </si>
  <si>
    <t>It would be preferable to be on the first floor of Everitt</t>
  </si>
  <si>
    <t>Just in a building with wifi</t>
  </si>
  <si>
    <t>Okay, I'll make sure all my exhibitors enroll in the course</t>
  </si>
  <si>
    <t>Visualization of Gradient Descent</t>
  </si>
  <si>
    <t>Dive into the World of Optimization: Watch Gradient Descent in Action!</t>
  </si>
  <si>
    <t xml:space="preserve"> Siran </t>
  </si>
  <si>
    <t>Xianyu</t>
  </si>
  <si>
    <t>sxianyu2</t>
  </si>
  <si>
    <t>yixuan24</t>
  </si>
  <si>
    <t xml:space="preserve">Our exhibition needs a desk with a monitor showing the search of a minimum given a function using gradient descent and its variants. Gradient descent is a method that is widely used in machine learning and some optimization scenario where we need to minimize or maximize a function value. Our goal is to render a function using shadertoy website given a function that can be described by users. We use shadertoy to render the function in a 3D space and then an animation will show how gradient descent or its variant work to get a local or global optimum. The exact function is given by the viewers, meaning they can give any functions with 2 variables they want. Addtionally, as we have several variants of gradient descent, viewer can choose which variant they want to optimize the function value. </t>
  </si>
  <si>
    <t xml:space="preserve">We run our exhibition in a website so we do not need any necessary fundings </t>
  </si>
  <si>
    <t xml:space="preserve">There will be a monitor showing how everything works, so the the exhibition area should not be so bright like outside. </t>
  </si>
  <si>
    <t>sxianyu2@illinois.edu</t>
  </si>
  <si>
    <t>Yixuan</t>
  </si>
  <si>
    <t>yixuan24@illinois.edu</t>
  </si>
  <si>
    <t xml:space="preserve">Professor Angrave Lawrence's research group </t>
  </si>
  <si>
    <t xml:space="preserve">Angrave Lawrence </t>
  </si>
  <si>
    <t>https://en.wikipedia.org/wiki/Gradient_descent,  https://www.shadertoy.com/</t>
  </si>
  <si>
    <t>We need  to provide power to our PC and monitor.</t>
  </si>
  <si>
    <t xml:space="preserve">Our exhibition relies on a website called shadertoy </t>
  </si>
  <si>
    <t xml:space="preserve">We need a table described above and two chairs as we have two group members. </t>
  </si>
  <si>
    <t>https://drive.google.com/open?id=1EKeXrxpxoIKipKb-CtWuik2a1PD5N67D, https://drive.google.com/open?id=1oyGDFIOKWTeLc9YKYF8RzlD50iYVDpDT</t>
  </si>
  <si>
    <t>Everitt 1305 (Atrium)</t>
  </si>
  <si>
    <t>Adaptive Walker for Parkinson's Patients</t>
  </si>
  <si>
    <t xml:space="preserve">Try our adaptive walker featuring an innovative button-activated brake, designed to help Parkinson's patients regain control and confidence. </t>
  </si>
  <si>
    <t>Sophie</t>
  </si>
  <si>
    <t>scli3</t>
  </si>
  <si>
    <t>tpenm2</t>
  </si>
  <si>
    <t>Our exhibit will allow participants to try out our adaptive brake attachment (designed for Parkinson's patients) on a rollator walker. We will have a table to hold our laptop and a poster describing our design process &amp; the business aspects regarding our product. The walker itself will be in the open area in front of our table for participants to test out.</t>
  </si>
  <si>
    <t>https://docs.google.com/spreadsheets/d/1kffPKnqgv0xrXogyPZfIfJLlCMnNMod8pTOvecGyJTY/edit?usp=sharing</t>
  </si>
  <si>
    <t xml:space="preserve">It would be ideal to be inside as we plan on using our laptop to run the software needed for our product/project to work. </t>
  </si>
  <si>
    <t>scli3@illinois.edu</t>
  </si>
  <si>
    <t>(312) 730 6654</t>
  </si>
  <si>
    <t>sophieli12321@gmail.com</t>
  </si>
  <si>
    <t xml:space="preserve">Trisha </t>
  </si>
  <si>
    <t>Penmetcha</t>
  </si>
  <si>
    <t>tpenm2@illinois.edu</t>
  </si>
  <si>
    <t>(312) 536 7997</t>
  </si>
  <si>
    <t>tpenmetcha25@gmail.com</t>
  </si>
  <si>
    <t>Illini MediMech</t>
  </si>
  <si>
    <t>Caroline Cvetkovic</t>
  </si>
  <si>
    <t>ccvetko@illinois.edu</t>
  </si>
  <si>
    <t>To access our code through Arduino just in case any errors occur.</t>
  </si>
  <si>
    <t>https://drive.google.com/open?id=10-VDK50PBbJ2koptlETJmdWxAAPmTXAL, https://drive.google.com/open?id=1vuZpHC5Dk9bg1diqv_FeTaJGzOCSVArq, https://drive.google.com/open?id=1JICQO_5Ykv5AhthonmkAbToola6ZJZ18</t>
  </si>
  <si>
    <t xml:space="preserve">We have requested funding for a rollator walker which we think is crucial for our exhibit. We have designed our own adaptive braking system (product), however, we still need a walker to attach the product onto in order to demonstrate what our product does/how it works and allow participants to engage with our design. </t>
  </si>
  <si>
    <t xml:space="preserve">Are we able to submit additional or updated resumes for exhibitors both included and not included in this form past the deadline of this form? </t>
  </si>
  <si>
    <t>anywhere inside</t>
  </si>
  <si>
    <t>OK</t>
  </si>
  <si>
    <t xml:space="preserve">Engineers Without Borders </t>
  </si>
  <si>
    <t>“ Building Bridges, One Block at a Time: Teamwork for Global Impact!"
Learn how Engineers Without Borders overcomes physical and cultural boundaries to engineer a better world.</t>
  </si>
  <si>
    <t>Lauren</t>
  </si>
  <si>
    <t>Sikma</t>
  </si>
  <si>
    <t>lsikma2</t>
  </si>
  <si>
    <t>riaab2</t>
  </si>
  <si>
    <t xml:space="preserve">Our exhibit will have a trifold showcasing our organization, and an interactive game. The game will have teams of two try to complete a challenge by working together. One teammate will be behind the trifold and can see a jenga block structure. Then, by writing, drawing, or speaking, they have to describe how to build the structure to their partner. The goal is to get the structures to match as closely as possible. </t>
  </si>
  <si>
    <t>sikmalauren08@gmail.com</t>
  </si>
  <si>
    <t>630-930-9787</t>
  </si>
  <si>
    <t>lsikma2@illinois.edu</t>
  </si>
  <si>
    <t>Ria</t>
  </si>
  <si>
    <t>Bawiskar</t>
  </si>
  <si>
    <t>630-880-7460</t>
  </si>
  <si>
    <t>ria.bawiskar@gmail.com</t>
  </si>
  <si>
    <t>Engineers Without Borders</t>
  </si>
  <si>
    <t>https://ewbuiuc.org/</t>
  </si>
  <si>
    <t>https://drive.google.com/open?id=1jZoZrPKAXAasuaHBfckSXSedHSIre0NH</t>
  </si>
  <si>
    <t>Ewb recently had elections, so I did not personally attend the town halls because I wasn’t elected yet, but our former head of outreach, who is also an exhibitor did. If there are any issues or information I missed, please let me know!</t>
  </si>
  <si>
    <t>Bike-pump-fed Rocket Engine Injection System</t>
  </si>
  <si>
    <t xml:space="preserve">Join us as we explore some of the fundamental concepts that enable humans to reach space and win exciting prizes </t>
  </si>
  <si>
    <t xml:space="preserve">Nikolaos </t>
  </si>
  <si>
    <t>Monogyios</t>
  </si>
  <si>
    <t>nm59</t>
  </si>
  <si>
    <t>elib3</t>
  </si>
  <si>
    <t xml:space="preserve">The setup will include a stationary bike which will be used to power a pump designed from our team. The pump will pressurise the working fluid which will be water. Through a set of pipes the water will exit through our liquid rocket engine injector and the it will get circulated back into the pump. In between the pipes we will place a vertical pipe with height marks so it will be easy for the participants to visualise the increase in pressure that the pump provides. The people who will manage to make the water reach a specified height, meaning a specified pressure will win an award. The whole system will be closed-loop meeting that we aim to minimise the lose of water during the exhibition. </t>
  </si>
  <si>
    <t>https://docs.google.com/spreadsheets/d/1scafLytcTD-mUeuroUXioXLd2y5djNpcPJ2tKKOhkTM/edit?usp=sharing</t>
  </si>
  <si>
    <t>We aim not to have any water leakage during the entire duration of the exhibition. However, if any water leaks occur, the effects will be more easily mitigated outside</t>
  </si>
  <si>
    <t xml:space="preserve">In case the exhibit is moved inside we will place containers in places where possible water leaks may accur in order to mitigate their effect, should a leak occurs </t>
  </si>
  <si>
    <t>nm59@illinois.edu</t>
  </si>
  <si>
    <t>+12174178398</t>
  </si>
  <si>
    <t>nikmon7@icloud.com</t>
  </si>
  <si>
    <t xml:space="preserve">Eli  </t>
  </si>
  <si>
    <t>Bennett</t>
  </si>
  <si>
    <t>+1 (617) 706-0154</t>
  </si>
  <si>
    <t>elib3@illinois.edu</t>
  </si>
  <si>
    <t>Liquid Rocketry at Illinois</t>
  </si>
  <si>
    <t>Dr. Jordan Smart</t>
  </si>
  <si>
    <t>jtsmart@illinois.edu</t>
  </si>
  <si>
    <t>https://www.liquidrocket.org</t>
  </si>
  <si>
    <t>It would be a nice to be nearby any exhibits that are related to rocketry</t>
  </si>
  <si>
    <t>https://drive.google.com/open?id=17X4sPPmPG3RiBH4cO1yYrnrvkr9-NBQl</t>
  </si>
  <si>
    <t>The number of exhibitors is likely to increase as we complete the preparation for the event. Would it be possible to add their names and resumes in the future ?</t>
  </si>
  <si>
    <t xml:space="preserve">Plastic straw tower challenge </t>
  </si>
  <si>
    <t>Elevate Your Game: The Straw Tower Test!</t>
  </si>
  <si>
    <t>Sravya</t>
  </si>
  <si>
    <t>Davuluri</t>
  </si>
  <si>
    <t>sravyad2</t>
  </si>
  <si>
    <t>arodr332</t>
  </si>
  <si>
    <t xml:space="preserve">Instructions: 
In each 15 min time slot, 4 students will participate in a challenge to build a tower out of plastic straws. They can go as high as they want, but it should be able to support and balance two ping pong balls. The minimum height of the tower should be 20 cm. 
The students who successfully complete the challenge receive a small reward. 
Time:15 mins
Materials required(per student):
1 scissor
2 feet masking tape
20 straws
</t>
  </si>
  <si>
    <t>Engineering</t>
  </si>
  <si>
    <t>https://docs.google.com/spreadsheets/d/1NEG_e7oRD5lPGE8r-SoUMC3apQgXpkEs2gdGnO-J4UE/edit?usp=sharing</t>
  </si>
  <si>
    <t>sravyad25@gmail.com</t>
  </si>
  <si>
    <t>+1 2179543684</t>
  </si>
  <si>
    <t>sravyad2@illinois.edu</t>
  </si>
  <si>
    <t>Amy</t>
  </si>
  <si>
    <t>Rodriguez</t>
  </si>
  <si>
    <t>arodr332@ilinois.edu</t>
  </si>
  <si>
    <t>Engineering Outreach Society</t>
  </si>
  <si>
    <t>https://drive.google.com/open?id=1C5fB6UxHH4U9wK5KxRjqCJJqgqiOwnHX</t>
  </si>
  <si>
    <t>Acknowledged, Canvas safety training fulfilled</t>
  </si>
  <si>
    <t>Ghost Electric Motorcycles</t>
  </si>
  <si>
    <t>Tagline: "Riding into the future, powered by innovation."
Description: Discover the cutting-edge of electric vehicles with Ghost Electric Motorcycles, a student-led organization from the University of Illinois. Learn about our journey of engineering and sustainable design as we build a high-performance electric motorcycle, competing at AHRMA race events. Explore how we’re redefining the thrill of riding, one electric revolution at a time!</t>
  </si>
  <si>
    <t>Klapperich</t>
  </si>
  <si>
    <t>paulek2</t>
  </si>
  <si>
    <t>hpala3</t>
  </si>
  <si>
    <t>Our exhibit will consist of our mini-bike, which is a very small easy-to-understand version of what the actual motorcycle will eventually look like. We can provide demonstration on this mini-bike to teach the participants how the electronics will work.
By the date of April 4th and 5th, we hope to have built a full sized electric motorcycle. We will be able to show participants the modular battery design that we created from 700 individual battery cells. Participants will be able to interact with these cells to understand the electronics of how they are all connected (this is very safe, the battery won't actually be plugged in).
We will also have a slideshow for the participants to click through showcasing the culminations of the 3-D designs that we have built throughout the year. We will also have a small tri-fold poster board that outlines the motorcycle in its entirety, so that participants will be able to learn how we designed our motorcycle from start to finish.</t>
  </si>
  <si>
    <t>harith.palani@gmail.com</t>
  </si>
  <si>
    <t>paulek2@illinois.edu</t>
  </si>
  <si>
    <t xml:space="preserve">Harith </t>
  </si>
  <si>
    <t>Palani</t>
  </si>
  <si>
    <t>hpala3@illinois.edu</t>
  </si>
  <si>
    <t>RSO/Ghost Electric Motorcycle</t>
  </si>
  <si>
    <t>Tom Golecki</t>
  </si>
  <si>
    <t>tfg@illinois.edu</t>
  </si>
  <si>
    <t>https://ghostelectric.web.illinois.edu/</t>
  </si>
  <si>
    <t>We will only need two table to showcase all of our parts.</t>
  </si>
  <si>
    <t>we will need a wi-fi connection to pull up slideshows and pictures on our computer.</t>
  </si>
  <si>
    <t>We would like to be placed near the other car teams, such as Illini Motorspports, Baja, and Solar Car.</t>
  </si>
  <si>
    <t>https://drive.google.com/open?id=1KaKoBC5W8exYR-CUG9pKpMTHeenhEaBa, https://drive.google.com/open?id=1RS2v29x4pxuAW0Xuf3qP3GuQasHLJf5s</t>
  </si>
  <si>
    <t>We hope to be on the engineering quad somewhere close to the mechanical engineering building, preferably near the other car teams.</t>
  </si>
  <si>
    <t>Sounds Good.</t>
  </si>
  <si>
    <t>Hybrid Quantum Architectures and Networks</t>
  </si>
  <si>
    <t xml:space="preserve">The NSF QLCI Hybrid Quantum Architectures and Networks will tackle the challenge of scaling quantum processors by pursuing an alternative paradigm: distributed quantum processing and networks composed of a hybrid architecture. </t>
  </si>
  <si>
    <t>Sarah</t>
  </si>
  <si>
    <t>This exhibit will showcase HQAN projects as well as quantum demonstrations developed through the Wonders of Quantum Physics program.</t>
  </si>
  <si>
    <t>I may be using lasers that will require less light (at least less sunlight) to show the demonstration.</t>
  </si>
  <si>
    <t>smparker7@wisc.edu</t>
  </si>
  <si>
    <t>(262)384-1877</t>
  </si>
  <si>
    <t>sarah.parker@wisc.edu</t>
  </si>
  <si>
    <t>HQAN/UW-Madison</t>
  </si>
  <si>
    <t>other MRL/IQUIST booths</t>
  </si>
  <si>
    <t>Understood.</t>
  </si>
  <si>
    <t>Quantum Levitation and Wave Lab</t>
  </si>
  <si>
    <t>Quantum Physics is all around us- you just have to know where to look! Come explore hands on activities on quantum levitation, superconductivity, and waves brough to you by the Illinois Quantum Information Science and Technology Center.</t>
  </si>
  <si>
    <t>This will be an indoor lab consisting of a superconducting magnet shaped like a hockey puck, liquid nitrogen, magnets that will be used to levitate the hockey puck, and a table to place the items on. Also, included there will be a wave demonstration that includes a shaker table connected to a signal generator. This allows students to shake different wires with different magnitudes and frequencies. This lab will need to be near a source of electricity.</t>
  </si>
  <si>
    <t>inside for electrical connection</t>
  </si>
  <si>
    <t>Illinois Quantum Information Science and Technology Center (IQUIST)</t>
  </si>
  <si>
    <t>To plug in the generator</t>
  </si>
  <si>
    <t>Illinois Quantum Information Science and Technology Center (IQUIST) exhibits</t>
  </si>
  <si>
    <t>I've completed safety training</t>
  </si>
  <si>
    <t>Center for Digital Agriculture</t>
  </si>
  <si>
    <t>Come explore how we are applying technology to agriculture to feed and support a growing global population.</t>
  </si>
  <si>
    <t xml:space="preserve">Christina </t>
  </si>
  <si>
    <t>Tucker</t>
  </si>
  <si>
    <t>lyvers2</t>
  </si>
  <si>
    <t>The Center for Digital Agriculture (CDA) at the University of Illinois at Urbana-Champaign was formed to help agricultural producers, researchers, and industries keep pace with the ways technology is transforming how we feed and support a growing global population. We will be displaying some of our research including robots, sensors, and our K-12 outreach program called Digital Ag in a Box</t>
  </si>
  <si>
    <t>lyvers2@illinois.edu</t>
  </si>
  <si>
    <t>https://digitalag.illinois.edu/</t>
  </si>
  <si>
    <t>We will have monitors to demo our CropWizard Project</t>
  </si>
  <si>
    <t>SIGRobotics</t>
  </si>
  <si>
    <t>SIGRobotics is a project and research focused robotics club here at UIUC. In just the last year, we've built a miniature humanoid, several 3D printed robotic arms, and a mobile manipulator (think roomba with an arm on it). Come see what the future looks like!</t>
  </si>
  <si>
    <t>Advait</t>
  </si>
  <si>
    <t>advaitp3</t>
  </si>
  <si>
    <t>gwang2</t>
  </si>
  <si>
    <t>Ideally two tables, must be near an outlet. We will have multiple robots (2 Turtlebots, 2 3D-printed arms, a miniature humanoid, potentially a large bimanual manipulator) that will be moving autonomously, and will also be available for participants to interact with.</t>
  </si>
  <si>
    <t>need to be near outlets. am also concerned about rain damage</t>
  </si>
  <si>
    <t>advaitp3@illinois.edu</t>
  </si>
  <si>
    <t>advaitpatel04@gmail.com</t>
  </si>
  <si>
    <t>Gloria</t>
  </si>
  <si>
    <t>spam@newmoon.simplelogin.com</t>
  </si>
  <si>
    <t>Association for Computing and Machinery (ACM @ UIUC)</t>
  </si>
  <si>
    <t>sigrobotics.acm.illinois.edu</t>
  </si>
  <si>
    <t>some robots must be connected to the wall</t>
  </si>
  <si>
    <t>some robots require internet</t>
  </si>
  <si>
    <t>other ACM SIGs, other robotics groups (IRIS, iRobotics)</t>
  </si>
  <si>
    <t>Protecting our coasts from waves</t>
  </si>
  <si>
    <t>At beaches around the world, waves and sand are at constant battle. Sand stops the advance of waves, but waves take grains of sand back from the beach. In this exhibit, we see how eco-engineering can help us solve problems that come when we get ourselves mixed in this war.</t>
  </si>
  <si>
    <t>Salman</t>
  </si>
  <si>
    <t>Alkhidhr</t>
  </si>
  <si>
    <t>salmana4</t>
  </si>
  <si>
    <t>The exhibit will take place in the Ven Te Chow Hydrosystems Lab. The setup consists of an acrylic tank with a mechanical wave generator. This exhibit uses water and electricity. Caution tape will separate the areas of safe circulation. Tripping and slipping hazards will be minimized.</t>
  </si>
  <si>
    <t>The flume, where the exhibit is based on, is located inside the building</t>
  </si>
  <si>
    <t>salmana4@illinois.edu</t>
  </si>
  <si>
    <t>eng.salmankdr@gmail.com</t>
  </si>
  <si>
    <t>Civil and Environmental Engineering - Hydrosystem Lab</t>
  </si>
  <si>
    <t>One table is enough. I think there is already one there.</t>
  </si>
  <si>
    <t>For the wave generator (a small motor).</t>
  </si>
  <si>
    <t>Enrolled</t>
  </si>
  <si>
    <t>Environmental Fluid Mechanics Lab</t>
  </si>
  <si>
    <t>Fountain Wars</t>
  </si>
  <si>
    <t>Audrey</t>
  </si>
  <si>
    <t>Frost</t>
  </si>
  <si>
    <t>aefrost2</t>
  </si>
  <si>
    <t>We will display a student-designed fountain. It will most likely not actually flow water during the event because it isn't made to run that long.</t>
  </si>
  <si>
    <r>
      <rPr>
        <rFont val="Arial"/>
      </rPr>
      <t xml:space="preserve">/Users/bradfrost/Downloads/EOH Funding Request.xlsx </t>
    </r>
    <r>
      <rPr>
        <rFont val="Arial"/>
        <color rgb="FF1155CC"/>
        <u/>
      </rPr>
      <t>https://docs.google.com/spreadsheets/d/1MHd62fMlUiCFqK7k2IFoITiIxsSY3FyZMScAoaBs-P8/edit?usp=sharing</t>
    </r>
    <r>
      <rPr>
        <rFont val="Arial"/>
      </rPr>
      <t xml:space="preserve"> </t>
    </r>
  </si>
  <si>
    <t>aefrost2@illinois.edu</t>
  </si>
  <si>
    <t>audreyfrost03@gmail.com</t>
  </si>
  <si>
    <t>American Society of Agricultural and Biological Engineers</t>
  </si>
  <si>
    <t>Please put us by other ABE displays like last year if possible!</t>
  </si>
  <si>
    <r>
      <rPr>
        <rFont val="Arial"/>
      </rPr>
      <t xml:space="preserve">/Users/bradfrost/Downloads/EOH Funding Request.xlsx </t>
    </r>
    <r>
      <rPr>
        <rFont val="Arial"/>
        <color rgb="FF1155CC"/>
        <u/>
      </rPr>
      <t>https://docs.google.com/spreadsheets/d/1MHd62fMlUiCFqK7k2IFoITiIxsSY3FyZMScAoaBs-P8/edit?usp=sharing</t>
    </r>
    <r>
      <rPr>
        <rFont val="Arial"/>
      </rPr>
      <t xml:space="preserve"> </t>
    </r>
  </si>
  <si>
    <t>App-Controlled Nerf Turret - NSBE</t>
  </si>
  <si>
    <t xml:space="preserve">Engineering precision meets Nerf Fun! - Step into the future of tech innovation with NSBE's EOH project: an app-controlled turret that combines engineering precision and Nurf fun. Watch live demonstrations as the turret targets and fires Nerf bullets with impressive accuracy—all controlled through a custom-built mobile app.
Visit our booth in order to explore the technology behind this project, and learn how our NSBE technical team designed and programmed the system from scratch!
</t>
  </si>
  <si>
    <t>Kathure</t>
  </si>
  <si>
    <t>Kiunga</t>
  </si>
  <si>
    <t>skiunga2</t>
  </si>
  <si>
    <t>The exhibit will feature our technical team's project for the semester: an app-controlled turret that can shoot a target with a nurf bullet. There will be demonstrations of the turret as participants walk by (it will point behind the table away from exhibitors). The main feature of the exhibit will be the launching of a nurf gun bullet. The only other prop on the table will be the board displaying NSBE as an organization.</t>
  </si>
  <si>
    <t>https://docs.google.com/spreadsheets/d/13y9Ez_2gHIQ1-Lhb72bvjKOhF_bJq2ACPJosKbiN-t0/edit?gid=0#gid=0</t>
  </si>
  <si>
    <t>skiunga2@illinois.edu</t>
  </si>
  <si>
    <t>kathurek@outlook.com</t>
  </si>
  <si>
    <t>National Society of Black Engineers (NSBE)</t>
  </si>
  <si>
    <t>Ivan Favila</t>
  </si>
  <si>
    <t>ifavila@illinois.edu</t>
  </si>
  <si>
    <t>https://students.grainger.illinois.edu/nsbe/home/</t>
  </si>
  <si>
    <t>Powering the turret with an outlet</t>
  </si>
  <si>
    <t>https://drive.google.com/open?id=1GSCLhZ8Y7kRYOq0KYWfIHXc2H0WjB9ef</t>
  </si>
  <si>
    <t>Filled!</t>
  </si>
  <si>
    <t>HMNTL (existing lab)</t>
  </si>
  <si>
    <t xml:space="preserve">Bionanotechnology Lab </t>
  </si>
  <si>
    <t>Step into the fascinating world of science and discover the secrets of DNA and viruses—unravel the mysteries of life and explore the tiny agents that shape our world in ways you never imagined!</t>
  </si>
  <si>
    <t xml:space="preserve">Elbashir </t>
  </si>
  <si>
    <t xml:space="preserve">Araud </t>
  </si>
  <si>
    <t xml:space="preserve">earaud </t>
  </si>
  <si>
    <t>The exhibit will offer biological insights into the structure of DNA and its role in life, along with a brief overview of pathogenic viruses.</t>
  </si>
  <si>
    <t>Holonyak Micro and Nano Technology Lab</t>
  </si>
  <si>
    <t>earaud@illinois.edu</t>
  </si>
  <si>
    <t>bmaa2@hotmail.com</t>
  </si>
  <si>
    <t>https://hmntl.illinois.edu/facilities/bionanotech-lab</t>
  </si>
  <si>
    <t xml:space="preserve">Completed the safety training </t>
  </si>
  <si>
    <t>NeuroTechX@UIUC</t>
  </si>
  <si>
    <t>Mind Meets Machine: Watch as we turn brain and muscle signals into live control of remote devices. See raw EEG signals transformed through denoising and filtering, powering games like Flappy Bird. Experience the future of tech-driven by the human body—right before your eyes!</t>
  </si>
  <si>
    <t>Anagha</t>
  </si>
  <si>
    <t>Dangi</t>
  </si>
  <si>
    <t>asdangi2</t>
  </si>
  <si>
    <t>Attendees would be watching as we control remote devices with our minds and muscles. They can also watch someone wear the EEG headset live and see the noisy input signal, the processed signals after things like denoising and band filters, and the live output of our classifier. We can also have people play the Flappy Bird game on the computer.</t>
  </si>
  <si>
    <t>N.A</t>
  </si>
  <si>
    <t>We have headsets, that are delicate and expensive, pieces of material that need to be protected since all of our research depends on them.</t>
  </si>
  <si>
    <t>asdangi2@illinois.edu</t>
  </si>
  <si>
    <t>anaghadangi2020@gmail.com</t>
  </si>
  <si>
    <t>https://uiucneurotech.web.illinois.edu/about/</t>
  </si>
  <si>
    <t>To charge devices in which items will be displayed to attendees</t>
  </si>
  <si>
    <t>Our EEG headsets use WiFi and Bluetooth.</t>
  </si>
  <si>
    <t>https://drive.google.com/open?id=1yMMKRWLXImc9nQvYhuPVcV9jU6juoeDL, https://drive.google.com/open?id=1Ic1Q1JTRCG0UwuX36BSct_VakW4ydILz, https://drive.google.com/open?id=1KJiD6xDqzpOPewugqxWU4cNKmlwhIPji</t>
  </si>
  <si>
    <t>I have completed the Canvas Exhibit Quiz and will be completing the safety form</t>
  </si>
  <si>
    <t>AI Photobooth</t>
  </si>
  <si>
    <t>We will email the participants the pictures and then delete right away off of the compute.</t>
  </si>
  <si>
    <t xml:space="preserve">Yael </t>
  </si>
  <si>
    <t xml:space="preserve">Gertner </t>
  </si>
  <si>
    <t>drschatz</t>
  </si>
  <si>
    <t>hgainer</t>
  </si>
  <si>
    <t>hgainer@illinois.edu</t>
  </si>
  <si>
    <t>(217) 333-4624</t>
  </si>
  <si>
    <t>Jule</t>
  </si>
  <si>
    <t>Schatz</t>
  </si>
  <si>
    <t xml:space="preserve">Hannah </t>
  </si>
  <si>
    <t>Gainer</t>
  </si>
  <si>
    <t>Artificial Intelligence</t>
  </si>
  <si>
    <t>https://siebelschool.illinois.edu/research/areas/artificial-intelligence</t>
  </si>
  <si>
    <t>Atrium, we need a laptop (plug nearby) and table</t>
  </si>
  <si>
    <t>Carolyn Hughes completed this training.</t>
  </si>
  <si>
    <t>Siebel for Computer Science</t>
  </si>
  <si>
    <t>Atrium, Siebel for Computer Science</t>
  </si>
  <si>
    <t>Unplugged Activities in Computer Science</t>
  </si>
  <si>
    <t xml:space="preserve">Hands on nonelectronic interactive activities. </t>
  </si>
  <si>
    <t>Computer Science CS Stars</t>
  </si>
  <si>
    <t xml:space="preserve">Atrium, Siebel for Computer Science </t>
  </si>
  <si>
    <t>Siebel 1304</t>
  </si>
  <si>
    <t>Learn About Research in Computer Science</t>
  </si>
  <si>
    <t>Come learn about cutting edge research in computer science. There will be multiple video demonstrations of computer science research being done at UIUC.</t>
  </si>
  <si>
    <t>Short videos of research demos. Volunteers to help answer questions and explain concepts.</t>
  </si>
  <si>
    <t xml:space="preserve">Classroom, projector, and laptop </t>
  </si>
  <si>
    <t xml:space="preserve">Siebel for Computer Science </t>
  </si>
  <si>
    <t xml:space="preserve">Classroom. Number TBD. </t>
  </si>
  <si>
    <t>Siebel 1302</t>
  </si>
  <si>
    <t xml:space="preserve">Games in Computer Science </t>
  </si>
  <si>
    <t>Come learn about how computer science is used in games! Participation is encouraged!</t>
  </si>
  <si>
    <t>The plan is to rotate through various computer science games.</t>
  </si>
  <si>
    <t>Classroom, projector, and laptop</t>
  </si>
  <si>
    <t>Interactive Activities with AI</t>
  </si>
  <si>
    <t>Come learn about and interact with artificial intelligence (AI)!</t>
  </si>
  <si>
    <t>The plan is to rotate through various AI games.</t>
  </si>
  <si>
    <t>S1</t>
  </si>
  <si>
    <t>Room 141/151</t>
  </si>
  <si>
    <t>Physics Van</t>
  </si>
  <si>
    <t>Come see Physics Van for their 30 year anniversary shows! We do cool things with liquid nitrogen, lasers, leaf blowers and more!!</t>
  </si>
  <si>
    <t>Rohan</t>
  </si>
  <si>
    <t>Narasimhan</t>
  </si>
  <si>
    <t>rohann4</t>
  </si>
  <si>
    <t>hbonzak2</t>
  </si>
  <si>
    <t>We do 3 hour long shows per EOH day in Loomis 141/151. It takes up nearly the entire room and we usually have a ton of attendance. Our demos range from liquid nitrogen demos, to electricity, and lasers. We also borrow departmental physics demos such as superconductivity rails, the bowling ball and a dart gun.</t>
  </si>
  <si>
    <t>Grainger Physics Department</t>
  </si>
  <si>
    <t>Fahad Mahmood</t>
  </si>
  <si>
    <t>fahad@illinois.edu</t>
  </si>
  <si>
    <t>https://van.physics.illinois.edu/</t>
  </si>
  <si>
    <t>Yes, 3 shows per day, 10am, 12pm, 2pm but we do a bunch of demos in between to keep people interested</t>
  </si>
  <si>
    <t>We need the big lecture halls as thats where the departmental demos are set up and that is the only place big enough to do our entire show. We also always do it in Loomis 141/151.</t>
  </si>
  <si>
    <t>For electricity demos, but the lecture halls have outlets so not an issue</t>
  </si>
  <si>
    <t>This is Physics Van's 30 year anniversary. For the morning show on Saturday, we are having a reunion with a couple of older coordinators (almost 20 years ago!) as well as possibly Mats Selen, the founder of physics van and a distinguished Professor. 
We would like to coordinate increased advertising and attendance for this show specifically as well as overall more spotlight this year.</t>
  </si>
  <si>
    <t>Will fill it out</t>
  </si>
  <si>
    <t>141/151</t>
  </si>
  <si>
    <t>1m-1xFJAYILzi9v0BKaesV_CGespbCS36q931vZt0r7E</t>
  </si>
  <si>
    <t>https://docs.google.com/open?id=1m-1xFJAYILzi9v0BKaesV_CGespbCS36q931vZt0r7E</t>
  </si>
  <si>
    <t>Doc Created @ Mon Jan 13 2025 07:38:47 GMT-0500 (EST); Doc Merged @ Mon Jan 13 2025 07:38:47 GMT-0500 (EST)</t>
  </si>
  <si>
    <t>S2</t>
  </si>
  <si>
    <t>Boneyard Creek</t>
  </si>
  <si>
    <t>Keeping our rivers green</t>
  </si>
  <si>
    <t>To keep our rivers green, we will be dyeing them green! We will inject a small amount of dye in our Boneyard Creek to learn how pollutants travel in rivers. With this knowledge we can avoid the risks that pollution brings to our rivers.</t>
  </si>
  <si>
    <t>Hassaan</t>
  </si>
  <si>
    <t>hak3</t>
  </si>
  <si>
    <t>To keep our rivers green, we will be dyeing them green! We will inject a small amount of dye in our Boneyard Creek to learn how pollutants travel in rivers. With this knowledge we can avoid the risks that pollution brings to our rivers. The exhibit will take place in shores of the Boneyard Creek around the area of the Bardeen Quadrangle. The dye is non toxic and approval will be requested to University of Illinois, Division of Safety and Compliance. Observation areas will be marked to avoid tripping hazards.</t>
  </si>
  <si>
    <t>Can't really move a creek inside</t>
  </si>
  <si>
    <t>https://drive.google.com/open?id=17gnEoFXKpzRCLfoWLkNVfbdR7ExKP8uC</t>
  </si>
  <si>
    <t>1uii84jEgZIrmz1fPiLygSyze_p2je4PKKjPr9875ZMI</t>
  </si>
  <si>
    <t>https://docs.google.com/open?id=1uii84jEgZIrmz1fPiLygSyze_p2je4PKKjPr9875ZMI</t>
  </si>
  <si>
    <t>Doc Created @ Mon Jan 13 2025 07:38:50 GMT-0500 (EST); Doc Merged @ Mon Jan 13 2025 07:38:51 GMT-0500 (EST)</t>
  </si>
  <si>
    <t>S3</t>
  </si>
  <si>
    <t xml:space="preserve">TBD </t>
  </si>
  <si>
    <t>Robobrawl X</t>
  </si>
  <si>
    <t>Robobrawl returns for its tenth anniversary! The Robobrawl competition consists of 30lb and 1lb combat robots from different universities and hobbyist teams fighting one-on-one matches. Let's rumble, robots!</t>
  </si>
  <si>
    <t>Mei</t>
  </si>
  <si>
    <t>jasonm5</t>
  </si>
  <si>
    <t>taur2</t>
  </si>
  <si>
    <t>cc113</t>
  </si>
  <si>
    <t>The Robobrawl competition consists of 30lb and 3D printed 1lb combat robots from different universities and hobbyist teams fighting one-on-one matches in a bracket with the goal of destroying the opponent's bot. We have been an exhibit at EOH for multiple years, and we are returning for our 10th anniversary, hence why we are Robobrawl X!</t>
  </si>
  <si>
    <t>https://docs.google.com/spreadsheets/d/1jo6_PBxNs-yzmzPuEawFLYt3Ty7B09tFlB7W1jphuXQ/edit?usp=sharing</t>
  </si>
  <si>
    <t>Preferably inside, we are discussing with the facilities director (Huamin Gao) to identify possible locations</t>
  </si>
  <si>
    <t>jasonm5@illinois.edu</t>
  </si>
  <si>
    <t>Taur</t>
  </si>
  <si>
    <t>taur2@illinois.edu</t>
  </si>
  <si>
    <t>Carlton</t>
  </si>
  <si>
    <t>Christian</t>
  </si>
  <si>
    <t>cc113@illinois.edu</t>
  </si>
  <si>
    <t>Robobrawl Committee (RSO)</t>
  </si>
  <si>
    <t>Elizabeth Hsiao-Wecksler</t>
  </si>
  <si>
    <t>https://robobrawl.illinois.edu/</t>
  </si>
  <si>
    <t>Last year Robobrawl had about 48 (tables for pits) + 6 (tables for arena), we would like something similar.</t>
  </si>
  <si>
    <t>Lighting, power for pits, power for streaming PC</t>
  </si>
  <si>
    <t>Proper and stable connections to Wi-Fi are essential for broadcasting Robobrawl to our not in-person audience, and especially for broadcasting to the CIF video wall.</t>
  </si>
  <si>
    <t>Clearing out ~3-4 days before EOH, so we can set up and build our arena.</t>
  </si>
  <si>
    <t>iRobotics, NHRL (if they attend)</t>
  </si>
  <si>
    <t>https://drive.google.com/open?id=15JnacsBNCGvnHbGTSbFma0QgyzzM9zRV, https://drive.google.com/open?id=1VJkSD0toatv3Ht7oEojHNF9pJns6sfsN, https://drive.google.com/open?id=10rGT0FFnIBDtCjGLEvarqj0qTmcSNWBR, https://drive.google.com/open?id=1gSnItEpUxE7O3diCKpDSkBGVqKkt7rRI, https://drive.google.com/open?id=1s5iVmin5nS1b0LMe-WcuA460Tlhi4zVc, https://drive.google.com/open?id=1g8aGipbTfvDiIOaMx35LpbxtV0rLfEeV, https://drive.google.com/open?id=1YTOAXgkseQYysmYKlk-oTIubaJbis7WD, https://drive.google.com/open?id=1-IEWiFDlcfEtnFeMOAr4zKYDXbHLvetH, https://drive.google.com/open?id=1clkURcGDMkvdoSfhqgNXTk-0y9L5yEAY</t>
  </si>
  <si>
    <t>Robobrawl Committee will be in consistent contact with the exhibitors well in advance.</t>
  </si>
  <si>
    <t>Completed - Jason Mei, committee will fill out in coming days</t>
  </si>
  <si>
    <t>1_BonhKBg0ZiQVtFgLIHKj6WNbXyZ3znhowonmjUCBsM</t>
  </si>
  <si>
    <t>https://docs.google.com/open?id=1_BonhKBg0ZiQVtFgLIHKj6WNbXyZ3znhowonmjUCBsM</t>
  </si>
  <si>
    <t>Doc Created @ Mon Jan 13 2025 07:38:43 GMT-0500 (EST); Doc Merged @ Mon Jan 13 2025 07:38:43 GMT-0500 (EST)</t>
  </si>
  <si>
    <t>S9</t>
  </si>
  <si>
    <t>Siebel CS</t>
  </si>
  <si>
    <t>iSENS Lab</t>
  </si>
  <si>
    <t>Lab Tour of Wireless</t>
  </si>
  <si>
    <t>Visitors will be given the opportunity to try VR demos the lab has created and learn about radar and the kind of experiments that happen in the lab.</t>
  </si>
  <si>
    <t>awefel2</t>
  </si>
  <si>
    <t>S10</t>
  </si>
  <si>
    <t>LUMEB</t>
  </si>
  <si>
    <t>Atrium (1100)</t>
  </si>
  <si>
    <t>NovoPrint: Multi-Extruder Robotic Printing Arm</t>
  </si>
  <si>
    <t xml:space="preserve">An exhilarating, futuristic spectacle that combines robotics and 3D printing to produce real-life CAD models! </t>
  </si>
  <si>
    <t>Aman</t>
  </si>
  <si>
    <t>Jhurani</t>
  </si>
  <si>
    <t>jhurani2</t>
  </si>
  <si>
    <t xml:space="preserve">Our group intends to build a multi-extruder robotic arm that will be utilized for a high-precision additive manufacturing or 3D printing technique, Fused Filament Fabrication (FFF).   The robotic arm will be fixed and supported at the bottom on a base plate, and will have roughly six linkages to enable six degrees of freedom for accurate printing. At the end of the arm, there will be an extruder head that will use molten plastic (either filament or pellets) to print the desired CAD design onto the build plate. Credible motion planning algorithms will be used such that the arm has a constrained sphere of influence and does not harm the spectators in any way. The goal is to have spectators and participants select a CAD design and have the robotic arm print that design every 30 minutes during the exhibit times throughout the day. </t>
  </si>
  <si>
    <t>https://docs.google.com/spreadsheets/d/1CFIxNICmO0zxeP3fZMKjxj0Og2uaqcxxooQdGrMJxEA/edit?gid=0#gid=0</t>
  </si>
  <si>
    <t>awefel2@illinois.edu</t>
  </si>
  <si>
    <t>Sensing and Embedded Networked Systems (iSENS) Lab</t>
  </si>
  <si>
    <t>https://isens.cs.illinois.edu/</t>
  </si>
  <si>
    <t>Yes. TBD.</t>
  </si>
  <si>
    <t>Because this lab will have VR demos in the lab. This will need to be indoors.</t>
  </si>
  <si>
    <t>We will complete this training at a later date.</t>
  </si>
  <si>
    <t>Lab Tour in 3109</t>
  </si>
  <si>
    <t>S11</t>
  </si>
  <si>
    <t>Boneyard Creek (Bardeen)</t>
  </si>
  <si>
    <t>Horizon Blaze</t>
  </si>
  <si>
    <t>Watch two rockets race between the bridges every hour! We designed and built 2 model rockets, and will race them between the bridges while teaching about the processes used to build rockets and the motors that power them.</t>
  </si>
  <si>
    <t>We will set up 2 wires, connecting each end to one of the bridges on Bardeen Quad. We will make model rockets and buy Estes motors and fire 2 rockets at the top of each hour. The wires will have pool noodles to slow down the rockets and the exhibit will be tested well in advance. The bridges will be blocked off for each launch so no one is behind or in front of the rockets. Participants will get to watch the rockets fly, and we will have a setup showing the rockets and motors and teaching about the technology behind a rocket.</t>
  </si>
  <si>
    <t>https://docs.google.com/spreadsheets/d/1DpEUqZw6pE6a4ogTIRkMVCjZiG-OnlKWhGR2vTbY9to/edit?usp=sharing</t>
  </si>
  <si>
    <t>Dr. Lee "Mickey" Clemon</t>
  </si>
  <si>
    <t>https://asme.mechse.illinois.edu/index.html</t>
  </si>
  <si>
    <t xml:space="preserve">Yes, since it is a robotic arm for printing, it will perform a 3D print every half hour. </t>
  </si>
  <si>
    <t xml:space="preserve">Since the exhibit involves the use of a robotic arm and 3D printing, the exhibit needs to be inside to ensure that the materials or props used are not affected by precipitation or moisture, etc. Having the exhibit indoors will also enable our group to sufficiently explain the mechanics of the exhibit and showcase the breadth of 3D printing, which always occurs in an enclosed space. </t>
  </si>
  <si>
    <t xml:space="preserve">In order to power the extruder head and the electronics used for the robotic arm, it will be beneficial to have power outlets near the exhibit area to ensure that the hardware supports the expectations outlined for the exhibit and excite the spectators. Moreover, power will also be needed to perform the melting of plastic filament or resins, which happens with the help of the extruder head. </t>
  </si>
  <si>
    <t xml:space="preserve">WiFi connection will be needed to control the movement of the robotic arm, since its control systems will be based on motion planning algorithms. We will be using a personal laptop to control the movement of the robotic arm, and will undoubtedly need access to WiFi to ensure that the arm does not smear the participants' experience. </t>
  </si>
  <si>
    <t xml:space="preserve">Standard cleaning equipment for the exhibit will be extremely beneficial to allow the exhibitors to safely maintain the presented hardware and equipment, and meet the showtimes stipulated for the exhibit. </t>
  </si>
  <si>
    <t>All ASME exhibits</t>
  </si>
  <si>
    <t>https://drive.google.com/open?id=10ys5mvBVvKkbXsm2co3ykeFkaRnXOA0C</t>
  </si>
  <si>
    <t>We are all really excited for EOH 2025! We hope that is bigger, bolder, and better than the last one with more exhibits and more participants. Good luck to the entire organizing committee!</t>
  </si>
  <si>
    <t xml:space="preserve">The exhibit will ideally be placed indoors in the Sidney Lu Mechanical Engineering Building's Starbucks area near other ASME exhibits. A designated corner for the exhibit will ensure that the participants will have sufficient space to view and safely interact with the exhibit. </t>
  </si>
  <si>
    <t xml:space="preserve">All exhibitors have completed the safety training, and the safety form for the exhibit has been filled out as well. </t>
  </si>
  <si>
    <t>S12</t>
  </si>
  <si>
    <t>IoT Lab</t>
  </si>
  <si>
    <t>Lab Tour of IoT lab</t>
  </si>
  <si>
    <t>lab tour</t>
  </si>
  <si>
    <t>rishivg2</t>
  </si>
  <si>
    <t>Yes once an hour, either on the hour or on the half hour.</t>
  </si>
  <si>
    <t>We have to fire it across the bridges.</t>
  </si>
  <si>
    <t xml:space="preserve">We will only show off the rockets and motors but will not fire them. </t>
  </si>
  <si>
    <t>Motor Testing Technology, Pasta Rocket, Build a Mars Habitat, Frozen Marshmallows, Astronaut Tasks</t>
  </si>
  <si>
    <t>https://drive.google.com/open?id=1EeFLJc1j933PB3CJuBYYXs1B_UgGokZk</t>
  </si>
  <si>
    <t>It will be reviewed by safety officers well before EOH itself.</t>
  </si>
  <si>
    <t>Both bridges</t>
  </si>
  <si>
    <t>S13</t>
  </si>
  <si>
    <t>DCL</t>
  </si>
  <si>
    <t>Room 1262</t>
  </si>
  <si>
    <t>LabEscape</t>
  </si>
  <si>
    <t>A terrible tragedy threatens the entire world - quantum tech is our only hope. 
Are YOU up to the challenge of the world's only science-based escape room???</t>
  </si>
  <si>
    <t>Kwiat</t>
  </si>
  <si>
    <t>kwiat</t>
  </si>
  <si>
    <t>Participants will undertake a quantum "mission" in this science-based escape room, running in room 1262 DCL.</t>
  </si>
  <si>
    <t>https://docs.google.com/spreadsheets/d/1I1vXHk_PTqitXQWkINk7qe4UHQ1YAXl1o-X2iC4Rfdc/edit?usp=sharing</t>
  </si>
  <si>
    <t>rishivg2@illinois.edu</t>
  </si>
  <si>
    <t>University of Illinois Urbana Champaign Internet of Things</t>
  </si>
  <si>
    <t>https://iot.cs.illinois.edu/</t>
  </si>
  <si>
    <t xml:space="preserve">Exhibit done in lab. No tables needed. </t>
  </si>
  <si>
    <t>IoT lab, Siebel for Computer Science</t>
  </si>
  <si>
    <t>S14</t>
  </si>
  <si>
    <t>Room 1103</t>
  </si>
  <si>
    <t>Murder Mystery</t>
  </si>
  <si>
    <t>Be a detective and help us find the murderer! Discover how engineering skills can help solve this mystery.</t>
  </si>
  <si>
    <t>Madison</t>
  </si>
  <si>
    <t>Fanning</t>
  </si>
  <si>
    <t>mf39</t>
  </si>
  <si>
    <t>The project is a murder mystery that the children will solve. During the exhibit, we have incorporated many principles of engineering, such as bioengineering, material engineering, and environmental engineering, to teach the children about various types of engineering and how that is important for solving real-world problems, such as a crime scene. There will be multiple stations that the children will walk through as they solve this crime and gather more information. Some parts will be interactive such as testing fingerprinting equipment or asking questions to the "suspect". Children will carry a clip board and write down information.</t>
  </si>
  <si>
    <t>https://docs.google.com/spreadsheets/d/1bxdM2akf4QGP3c3H_YS0UH8Uar_vFUPxKebCrwlRKbM/edit?usp=sharing</t>
  </si>
  <si>
    <t>https://labescape.org/</t>
  </si>
  <si>
    <t>Using existing LabEscape space</t>
  </si>
  <si>
    <t>https://drive.google.com/open?id=1Va72HMNnircFVA04Yw7NHB3moWiqs8Gp</t>
  </si>
  <si>
    <t>We would like to discuss the coordination with visiting school groups.  Please reach out to kwiat@illinois.edu to coordinate this.</t>
  </si>
  <si>
    <t>We completed this.</t>
  </si>
  <si>
    <t>Digital Computing Lab</t>
  </si>
  <si>
    <t>1Tnc0p8wk3ThDrpI5g_SuT0k1eqqqLSGWqgbhF13ulp8</t>
  </si>
  <si>
    <t>https://docs.google.com/open?id=1Tnc0p8wk3ThDrpI5g_SuT0k1eqqqLSGWqgbhF13ulp8</t>
  </si>
  <si>
    <t>Doc Created @ Mon Jan 13 2025 07:39:10 GMT-0500 (EST); Doc Merged @ Mon Jan 13 2025 07:39:10 GMT-0500 (EST)</t>
  </si>
  <si>
    <t>Transportation</t>
  </si>
  <si>
    <t>Room 316</t>
  </si>
  <si>
    <t>Product Design Lab solar farm design challenge</t>
  </si>
  <si>
    <t>Learn about generative design and compete in a CAD-based solar farm design challenge.</t>
  </si>
  <si>
    <t>Goldstein</t>
  </si>
  <si>
    <t>mhg3</t>
  </si>
  <si>
    <t>Artificial intelligence (AI) is changing the way people work. As a manifestation of human ingenuity, design is a vital testbed for studying how we may meet the opportunities and challenges posed by AI. Based on the fusion of CAD and CAE, Aladdin is an experimental platform for reimagining engineering design in the era of AI — in the context of sustainable energy that is crucial to the future of humanity. Come to an extension of the Product Design Lab in 316TB to learn how to use this new and freely available software with a generative design solar farm challenge with prizes.</t>
  </si>
  <si>
    <t>Industrial &amp; Enterprise Systems Engineering</t>
  </si>
  <si>
    <t>S15</t>
  </si>
  <si>
    <t>Room 101</t>
  </si>
  <si>
    <t>Illini Service Dogs Outreach - Pet a Pup</t>
  </si>
  <si>
    <t>We will educate people about what we do and our mission as an organization for our exhibit while letting people interact with our dogs during the event.</t>
  </si>
  <si>
    <t>Joe</t>
  </si>
  <si>
    <t>Del Rio</t>
  </si>
  <si>
    <t>joe.delrio@illiniservicedogs.com</t>
  </si>
  <si>
    <t>All</t>
  </si>
  <si>
    <t>Human Centered Design with Design for America</t>
  </si>
  <si>
    <t>Design for America (DFA) is a nationwide network of student-led studios focused on using Human-Centered Design (HCD) to address real-world social challenges. Come visit our exhibit to explore how following HCD principles allows for more interesting solutions to design problems! Using craft supplies, build a house that meets the needs of different animals!</t>
  </si>
  <si>
    <t>Rafol</t>
  </si>
  <si>
    <t>erafol2</t>
  </si>
  <si>
    <t>rkhad3</t>
  </si>
  <si>
    <t>Design for America (DFA) is a nationwide network of student-led studios focused on using Human-Centered Design (HCD) to address real-world social challenges. At UIUC, DFA is a diverse, interdisciplinary RSO that welcomes students from all majors to collaborate on community-impact projects. By forming teams and following the HCD process, students design creative, empathetic solutions aimed at solving complex problems within the Urbana-Champaign community and beyond. DFA connects students and local organizations to co-create lasting, positive change.</t>
  </si>
  <si>
    <t>no funding required</t>
  </si>
  <si>
    <t>loose materials on table</t>
  </si>
  <si>
    <t>erafol2@illinois.edu</t>
  </si>
  <si>
    <t>evandr17@gmail.com</t>
  </si>
  <si>
    <t>Rhea</t>
  </si>
  <si>
    <t>Khadye</t>
  </si>
  <si>
    <t>Design for America</t>
  </si>
  <si>
    <t>https://dfa-illinois.webflow.io/</t>
  </si>
  <si>
    <t>https://drive.google.com/open?id=1dad15aSZr7fCqbau-TCuQWCZYzoWbozQ</t>
  </si>
  <si>
    <t>Timestamp</t>
  </si>
  <si>
    <t>Exhibit ID</t>
  </si>
  <si>
    <t>Proposed Location</t>
  </si>
  <si>
    <t>Is it necessary for your exhibit to be in a very specific room or location?</t>
  </si>
  <si>
    <t>It is necessary that my exhibit is:</t>
  </si>
  <si>
    <t>Upon completion of the Exhibit Application, all applicants are REQUIRED to complete the safety training in Canvas linked here:
Canvas Safety Training Link
Upon completion of the Canvas safety training, you will find a link to a Safety Form that you are REQUIRED to fill out to inform us of your exhibit's safety needs.
Completion of the Canvas safety training is mandatory for all exhibitors (each individual participating in each exhibit), and the Safety Form is mandatory for each exhibit. Those who do not fulfill both safety requirements will not be considered for exhibition at EOH 2025.</t>
  </si>
  <si>
    <t>Loomis 0151, 0141</t>
  </si>
  <si>
    <t>rohann4@illinois.edu</t>
  </si>
  <si>
    <t>rohan.narasimhan20@gmail.com</t>
  </si>
  <si>
    <t>Bonzak</t>
  </si>
  <si>
    <t>Henrybonzak@gmail.com</t>
  </si>
  <si>
    <t>hak3@illinois.edu</t>
  </si>
  <si>
    <t>217-841-2925</t>
  </si>
  <si>
    <t>hkhan.hassaan@gmail.com</t>
  </si>
  <si>
    <t>Special Event backed out</t>
  </si>
  <si>
    <t>hwoodr2@illinois.edu</t>
  </si>
  <si>
    <t>Hayley</t>
  </si>
  <si>
    <t>Woodrich</t>
  </si>
  <si>
    <t>hwoodr2</t>
  </si>
  <si>
    <t>Gregg Volcano Lab</t>
  </si>
  <si>
    <t>Earth Science and Environmental Change</t>
  </si>
  <si>
    <t>Trish Gregg</t>
  </si>
  <si>
    <t>pgregg@illinois.edu</t>
  </si>
  <si>
    <t xml:space="preserve">Trashcano simulates a volcanic eruption by placing a 2L soda bottle in a large trashcan filled with water. The soda bottle pops, sending water into the air. </t>
  </si>
  <si>
    <t>The exhibit typically sends water up to 20ft in the air. We also need a hose.</t>
  </si>
  <si>
    <t>It will be cancelled.</t>
  </si>
  <si>
    <t>https://docs.google.com/spreadsheets/d/1FIiv9ms0mc4Jjjn5JDCkFJTNparWdEpXjv93LA-MOeQ/edit?usp=sharing</t>
  </si>
  <si>
    <t>Learning how volcanoes erupt through trash cans!</t>
  </si>
  <si>
    <t>https://drive.google.com/open?id=1umnHM4JFtFJZOWOkhNkeRnC9bm_yYV74</t>
  </si>
  <si>
    <t>Outdoors near a water spout</t>
  </si>
  <si>
    <t>1q_XNzd3GLwL8HmWujIYFBX7fVsrNtJi96tChRVnMXGg</t>
  </si>
  <si>
    <t>https://docs.google.com/open?id=1q_XNzd3GLwL8HmWujIYFBX7fVsrNtJi96tChRVnMXGg</t>
  </si>
  <si>
    <t>Doc Created @ Mon Jan 13 2025 07:39:43 GMT-0500 (EST); Doc Merged @ Mon Jan 13 2025 07:39:43 GMT-0500 (EST)</t>
  </si>
  <si>
    <t>Siebel CS 3109</t>
  </si>
  <si>
    <t xml:space="preserve">Schatz </t>
  </si>
  <si>
    <t>Wefel</t>
  </si>
  <si>
    <t>LUMEB 1100 (Starbucks Area)</t>
  </si>
  <si>
    <t>jhurani2@illinois.edu</t>
  </si>
  <si>
    <t>+1 447-902-0872</t>
  </si>
  <si>
    <t>jhuraniaman1607@gmail.com</t>
  </si>
  <si>
    <t xml:space="preserve">Zosia </t>
  </si>
  <si>
    <t>+1 224-339-7050</t>
  </si>
  <si>
    <t>Boneyard Creek (Above)</t>
  </si>
  <si>
    <t>Siebel CS 1109 (Unconfirmed)</t>
  </si>
  <si>
    <t>Rishi</t>
  </si>
  <si>
    <t>Gottumukkala</t>
  </si>
  <si>
    <t>DCL (LabEscape)</t>
  </si>
  <si>
    <t>rwiltfon@illinois.edu</t>
  </si>
  <si>
    <t>217-378-7372</t>
  </si>
  <si>
    <t>Everitt 1103</t>
  </si>
  <si>
    <t>mf39@illinois.edu</t>
  </si>
  <si>
    <t>We are planning to run once an hour at the hour.</t>
  </si>
  <si>
    <t>We requested a specific indoor space.</t>
  </si>
  <si>
    <t>0 - room requested has tables already</t>
  </si>
  <si>
    <t>Polygraph test will need power (children will not be allowed to use this/be the test subject)</t>
  </si>
  <si>
    <t>We will show them videos as the introduction and conclusion</t>
  </si>
  <si>
    <t>https://drive.google.com/open?id=1lrlvMB3rHAVVNtFGohOozcbASGbpM054</t>
  </si>
  <si>
    <t>Everitt Labatory</t>
  </si>
  <si>
    <t>1a2a6HRz1SRmHF_6sE8Hg4F502bgEpmY4KuSvunqwZo4</t>
  </si>
  <si>
    <t>{"fileName":"m","name":"1","templateId":"1a2a6HRz1SRmHF_6sE8Hg4F502bgEpmY4KuSvunqwZo4","sendEmail":"false","email":{"body":"","subject":"","address":""},"conditions":{"header":"timestamp","opp":"=","test":""},"tags":[{"tag":"Exhibit Name","mapHeader":"exhibitName","multiTags":[],"isMultiTag":false,"isHyperlink":false,"isImage":false,"isNewTag":false},{"tag":"Exhibit ID","mapHeader":"timestamp","multiTags":[],"isMultiTag":false,"isHyperlink":false,"isImage":false,"isNewTag":false},{"tag":"RSO","mapHeader":"timestamp","multiTags":[],"isMultiTag":false,"isHyperlink":false,"isImage":false,"isNewTag":false},{"tag":"Lead Exhibitor Name","mapHeader":"leadExhibitorLastName","multiTags":[],"isMultiTag":false,"isHyperlink":false,"isImage":false,"isNewTag":false},{"tag":"Lead Exhibitor Email","mapHeader":"leadExhibitorNetid","multiTags":[],"isMultiTag":false,"isHyperlink":false,"isImage":false,"isNewTag":false},{"tag":"Lead Exhibitor Phone Number","mapHeader":"leadExhibitorPhoneNumber","multiTags":[],"isMultiTag":false,"isHyperlink":false,"isImage":false,"isNewTag":false},{"tag":"Assigned Building","mapHeader":"itIsNecessaryThatMyExhibitIs","multiTags":[],"isMultiTag":false,"isHyperlink":false,"isImage":false,"isNewTag":false},{"tag":"Department Affiliation","mapHeader":"timestamp","multiTags":[],"isMultiTag":false,"isHyperlink":false,"isImage":false,"isNewTag":false},{"tag":"Advisor","mapHeader":"timestamp","multiTags":[],"isMultiTag":false,"isHyperlink":false,"isImage":false,"isNewTag":false},{"tag":"Advisor Email","mapHeader":"timestamp","multiTags":[],"isMultiTag":false,"isHyperlink":false,"isImage":false,"isNewTag":false},{"tag":"Exhibit Description","mapHeader":"timestamp","multiTags":[],"isMultiTag":false,"isHyperlink":false,"isImage":false,"isNewTag":false},{"tag":"Chemical Use?","mapHeader":"timestamp","multiTags":[],"isMultiTag":false,"isHyperlink":false,"isImage":false,"isNewTag":false},{"tag":"List of Chemicals","mapHeader":"timestamp","multiTags":[],"isMultiTag":false,"isHyperlink":false,"isImage":false,"isNewTag":false},{"tag":"Chemical Hazard","mapHeader":"timestamp","multiTags":[],"isMultiTag":false,"isHyperlink":false,"isImage":false,"isNewTag":false},{"tag":"Ventilation to be used","mapHeader":"timestamp","multiTags":[],"isMultiTag":false,"isHyperlink":false,"isImage":false,"isNewTag":false},{"tag":"Spill control","mapHeader":"timestamp","multiTags":[],"isMultiTag":false,"isHyperlink":false,"isImage":false,"isNewTag":false},{"tag":"Precautions for exhibitors","mapHeader":"timestamp","multiTags":[],"isMultiTag":false,"isHyperlink":false,"isImage":false,"isNewTag":false},{"tag":"Biomaterials used","mapHeader":"timestamp","multiTags":[],"isMultiTag":false,"isHyperlink":false,"isImage":false,"isNewTag":false},{"tag":"Kinds/types","mapHeader":"timestamp","multiTags":[],"isMultiTag":false,"isHyperlink":false,"isImage":false,"isNewTag":false},{"tag":"Biological samples","mapHeader":"timestamp","multiTags":[],"isMultiTag":false,"isHyperlink":false,"isImage":false,"isNewTag":false},{"tag":"Use of sharps","mapHeader":"timestamp","multiTags":[],"isMultiTag":false,"isHyperlink":false,"isImage":false,"isNewTag":false},{"tag":"Use of lasers","mapHeader":"timestamp","multiTags":[],"isMultiTag":false,"isHyperlink":false,"isImage":false,"isNewTag":false},{"tag":"Class of lasers","mapHeader":"timestamp","multiTags":[],"isMultiTag":false,"isHyperlink":false,"isImage":false,"isNewTag":false},{"tag":"Precautions for lasers","mapHeader":"timestamp","multiTags":[],"isMultiTag":false,"isHyperlink":false,"isImage":false,"isNewTag":false},{"tag":"Isotopes used","mapHeader":"timestamp","multiTags":[],"isMultiTag":false,"isHyperlink":false,"isImage":false,"isNewTag":false},{"tag":"Isotope type and qty","mapHeader":"timestamp","multiTags":[],"isMultiTag":false,"isHyperlink":false,"isImage":false,"isNewTag":false},{"tag":"Isotope precautions","mapHeader":"timestamp","multiTags":[],"isMultiTag":false,"isHyperlink":false,"isImage":false,"isNewTag":false},{"tag":"Moving parts","mapHeader":"timestamptimestamp","multiTags":[],"isMultiTag":false,"isHyperlink":false,"isImage":false,"isNewTag":false},{"tag":"Description of mechanical hazards","mapHeader":"timestamp","multiTags":[],"isMultiTag":false,"isHyperlink":false,"isImage":false,"isNewTag":false},{"tag":"Precautions for mechanical components","mapHeader":"timestamp","multiTags":[],"isMultiTag":false,"isHyperlink":false,"isImage":false,"isNewTag":false},{"tag":"Use of electromagnetics","mapHeader":"timestamp","multiTags":[],"isMultiTag":false,"isHyperlink":false,"isImage":false,"isNewTag":false},{"tag":"Source and intensity","mapHeader":"timestamp","multiTags":[],"isMultiTag":false,"isHyperlink":false,"isImage":false,"isNewTag":false},{"tag":"Shielding barriers or distance","mapHeader":"timestamp","multiTags":[],"isMultiTag":false,"isHyperlink":false,"isImage":false,"isNewTag":false},{"tag":"Moving parts?","mapHeader":"timestamptimestamp","multiTags":[],"isMultiTag":false,"isHyperlink":false,"isImage":false,"isNewTag":false},{"tag":"Descriptions of hazards","mapHeader":"timestamp","multiTags":[],"isMultiTag":false,"isHyperlink":false,"isImage":false,"isNewTag":false},{"tag":"Precautions for audience and exhibitors","mapHeader":"timestamp","multiTags":[],"isMultiTag":false,"isHyperlink":false,"isImage":false,"isNewTag":false},{"tag":"Fire Hazards","mapHeader":"timestamp","multiTags":[],"isMultiTag":false,"isHyperlink":false,"isImage":false,"isNewTag":false},{"tag":"Fire Description","mapHeader":"timestamp","multiTags":[],"isMultiTag":false,"isHyperlink":false,"isImage":false,"isNewTag":false},{"tag":"Fire Precautions","mapHeader":"timestamp","multiTags":[],"isMultiTag":false,"isHyperlink":false,"isImage":false,"isNewTag":false},{"tag":"Fire Extinguisher","mapHeader":"timestamp","multiTags":[],"isMultiTag":false,"isHyperlink":false,"isImage":false,"isNewTag":false},{"tag":"Waste Product Production","mapHeader":"timestamp","multiTags":[],"isMultiTag":false,"isHyperlink":false,"isImage":false,"isNewTag":false},{"tag":"Waste Description","mapHeader":"timestamp","multiTags":[],"isMultiTag":false,"isHyperlink":false,"isImage":false,"isNewTag":false},{"tag":"Disposal","mapHeader":"timestamp","multiTags":[],"isMultiTag":false,"isHyperlink":false,"isImage":false,"isNewTag":false},{"tag":"Liquid Transportation","mapHeader":"timestamp","multiTags":[],"isMultiTag":false,"isHyperlink":false,"isImage":false,"isNewTag":false},{"tag":"Transportation Description","mapHeader":"timestamp","multiTags":[],"isMultiTag":false,"isHyperlink":false,"isImage":false,"isNewTag":false},{"tag":"Spill Prevention","mapHeader":"timestamp","multiTags":[],"isMultiTag":false,"isHyperlink":false,"isImage":false,"isNewTag":false},{"tag":"Spill Cleanup","mapHeader":"timestamp","multiTags":[],"isMultiTag":false,"isHyperlink":false,"isImage":false,"isNewTag":false},{"tag":"Draining Hazardous Liquids","mapHeader":"timestamp","multiTags":[],"isMultiTag":false,"isHyperlink":false,"isImage":false,"isNewTag":false},{"tag":"Hazardous Liquids","mapHeader":"timestamp","multiTags":[],"isMultiTag":false,"isHyperlink":false,"isImage":false,"isNewTag":false},{"tag":"Water Pollution Prevention","mapHeader":"timestamp","multiTags":[],"isMultiTag":false,"isHyperlink":false,"isImage":false,"isNewTag":false},{"tag":"Food Distribution","mapHeader":"timestamp","multiTags":[],"isMultiTag":false,"isHyperlink":false,"isImage":false,"isNewTag":false},{"tag":"Pre-packaged Food","mapHeader":"timestamp","multiTags":[],"isMultiTag":false,"isHyperlink":false,"isImage":false,"isNewTag":false},{"tag":"Electrical Hazard","mapHeader":"timestamp","multiTags":[],"isMultiTag":false,"isHyperlink":false,"isImage":false,"isNewTag":false},{"tag":"Electrical Hazard Description","mapHeader":"timestamp","multiTags":[],"isMultiTag":false,"isHyperlink":false,"isImage":false,"isNewTag":false},{"tag":"Electrical Precautions","mapHeader":"timestamp","multiTags":[],"isMultiTag":false,"isHyperlink":false,"isImage":false,"isNewTag":false}],"folders":["1FAtVzQqCrjLKx_U3M9gRdkFFW27x45-l"],"dataSheetId":"1.327978967E9","secondaryFolder":"","bigestJump":0,"fileType":"Google Doc","formTrigger":"off","timeTrigger":"off","timeTriggerFrequency":"","timeTriggerHour":"","showInSidebar":true}</t>
  </si>
  <si>
    <t>autocratn</t>
  </si>
  <si>
    <t>autocratp</t>
  </si>
  <si>
    <t>formTriggerList</t>
  </si>
  <si>
    <t>"[]"</t>
  </si>
  <si>
    <t>dataSheetName</t>
  </si>
  <si>
    <t>"Exhibit Applications"</t>
  </si>
  <si>
    <t>v</t>
  </si>
  <si>
    <t>"5.1"</t>
  </si>
  <si>
    <t>activeMergeId</t>
  </si>
  <si>
    <t>"1a2a6HRz1SRmHF_6sE8Hg4F502bgEpmY4KuSvunqwZo4"</t>
  </si>
  <si>
    <t>dataSheetId</t>
  </si>
  <si>
    <t>"1.327978967E9"</t>
  </si>
  <si>
    <t>mergeKeys</t>
  </si>
  <si>
    <t>"{\"1a2a6HRz1SRmHF_6sE8Hg4F502bgEpmY4KuSvunqwZo4\":{\"mergeFileId\":\"1a2a6HRz1SRmHF_6sE8Hg4F502bgEpmY4KuSvunqwZo4\",\"name\":\"1\",\"showInSidebar\":true}}"</t>
  </si>
  <si>
    <t>timeTriggerList</t>
  </si>
  <si>
    <t>updateTime</t>
  </si>
  <si>
    <t>"1.741139041842E12"</t>
  </si>
  <si>
    <t>vp</t>
  </si>
  <si>
    <t>ssId</t>
  </si>
  <si>
    <t>"1e-fI5QeEJtwDpWrQ667ZB3FguS8LLL0WNRsr5RPgsYg"</t>
  </si>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</sst>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quot;$&quot;#,##0.00"/>
  </numFmts>
  <fonts count="29">
    <font>
      <sz val="10.0"/>
      <color rgb="FF000000"/>
      <name val="Arial"/>
      <scheme val="minor"/>
    </font>
    <font>
      <color theme="1"/>
      <name val="Arial"/>
      <scheme val="minor"/>
    </font>
    <font>
      <sz val="10.0"/>
      <color theme="1"/>
      <name val="Arial"/>
      <scheme val="minor"/>
    </font>
    <font>
      <color theme="1"/>
      <name val="Arial"/>
    </font>
    <font>
      <color rgb="FF0000FF"/>
    </font>
    <font>
      <b/>
      <i/>
      <color rgb="FF000000"/>
      <name val="Arial"/>
      <scheme val="minor"/>
    </font>
    <font>
      <u/>
      <color rgb="FF0000FF"/>
    </font>
    <font>
      <u/>
      <color rgb="FF0000FF"/>
    </font>
    <font>
      <u/>
      <color rgb="FF0000FF"/>
      <name val="Arial"/>
    </font>
    <font>
      <sz val="11.0"/>
      <color theme="1"/>
      <name val="Arial"/>
    </font>
    <font>
      <u/>
      <color rgb="FF1155CC"/>
      <name val="Arial"/>
    </font>
    <font>
      <strike/>
      <u/>
      <color rgb="FF1155CC"/>
      <name val="Arial"/>
    </font>
    <font>
      <strike/>
      <u/>
      <color rgb="FF1155CC"/>
    </font>
    <font>
      <u/>
      <color rgb="FF0000FF"/>
      <name val="Arial"/>
    </font>
    <font>
      <u/>
      <color rgb="FF0000FF"/>
    </font>
    <font>
      <sz val="10.0"/>
      <color theme="1"/>
      <name val="Arial"/>
    </font>
    <font>
      <u/>
      <color rgb="FF1155CC"/>
      <name val="Arial"/>
    </font>
    <font>
      <u/>
      <color rgb="FF1155CC"/>
      <name val="Arial"/>
    </font>
    <font>
      <u/>
      <color rgb="FF0000FF"/>
      <name val="Arial"/>
    </font>
    <font>
      <u/>
      <color rgb="FF0000FF"/>
      <name val="Arial"/>
    </font>
    <font>
      <u/>
      <color rgb="FF0000FF"/>
      <name val="Arial"/>
    </font>
    <font>
      <u/>
      <color rgb="FF0000FF"/>
    </font>
    <font>
      <sz val="11.0"/>
      <color theme="1"/>
      <name val="Arial"/>
      <scheme val="minor"/>
    </font>
    <font>
      <sz val="11.0"/>
      <color theme="1"/>
      <name val="Inherit"/>
    </font>
    <font>
      <sz val="11.0"/>
      <color rgb="FF000000"/>
      <name val="Arial"/>
    </font>
    <font>
      <sz val="12.0"/>
      <color rgb="FF121B21"/>
      <name val="&quot;Source Sans Pro&quot;"/>
    </font>
    <font>
      <u/>
      <color rgb="FF1155CC"/>
      <name val="Arial"/>
    </font>
    <font>
      <sz val="12.0"/>
      <color rgb="FF000000"/>
      <name val="Arial"/>
    </font>
    <font>
      <u/>
      <color rgb="FF1155CC"/>
      <name val="Arial"/>
    </font>
  </fonts>
  <fills count="2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A4C2F4"/>
        <bgColor rgb="FFA4C2F4"/>
      </patternFill>
    </fill>
    <fill>
      <patternFill patternType="solid">
        <fgColor rgb="FF6AA84F"/>
        <bgColor rgb="FF6AA84F"/>
      </patternFill>
    </fill>
    <fill>
      <patternFill patternType="solid">
        <fgColor rgb="FFEA9999"/>
        <bgColor rgb="FFEA9999"/>
      </patternFill>
    </fill>
    <fill>
      <patternFill patternType="solid">
        <fgColor rgb="FFB6D7A8"/>
        <bgColor rgb="FFB6D7A8"/>
      </patternFill>
    </fill>
    <fill>
      <patternFill patternType="solid">
        <fgColor rgb="FF93C47D"/>
        <bgColor rgb="FF93C47D"/>
      </patternFill>
    </fill>
    <fill>
      <patternFill patternType="solid">
        <fgColor rgb="FF3D85C6"/>
        <bgColor rgb="FF3D85C6"/>
      </patternFill>
    </fill>
    <fill>
      <patternFill patternType="solid">
        <fgColor rgb="FFC27BA0"/>
        <bgColor rgb="FFC27BA0"/>
      </patternFill>
    </fill>
    <fill>
      <patternFill patternType="solid">
        <fgColor rgb="FFFFE599"/>
        <bgColor rgb="FFFFE599"/>
      </patternFill>
    </fill>
    <fill>
      <patternFill patternType="solid">
        <fgColor rgb="FFB4A7D6"/>
        <bgColor rgb="FFB4A7D6"/>
      </patternFill>
    </fill>
    <fill>
      <patternFill patternType="solid">
        <fgColor rgb="FFFF00FF"/>
        <bgColor rgb="FFFF00FF"/>
      </patternFill>
    </fill>
    <fill>
      <patternFill patternType="solid">
        <fgColor rgb="FFFFFFFF"/>
        <bgColor rgb="FFFFFFFF"/>
      </patternFill>
    </fill>
    <fill>
      <patternFill patternType="solid">
        <fgColor rgb="FF9FC5E8"/>
        <bgColor rgb="FF9FC5E8"/>
      </patternFill>
    </fill>
    <fill>
      <patternFill patternType="solid">
        <fgColor theme="0"/>
        <bgColor theme="0"/>
      </patternFill>
    </fill>
    <fill>
      <patternFill patternType="solid">
        <fgColor rgb="FFD5A6BD"/>
        <bgColor rgb="FFD5A6BD"/>
      </patternFill>
    </fill>
    <fill>
      <patternFill patternType="solid">
        <fgColor rgb="FFF9CB9C"/>
        <bgColor rgb="FFF9CB9C"/>
      </patternFill>
    </fill>
    <fill>
      <patternFill patternType="solid">
        <fgColor theme="9"/>
        <bgColor theme="9"/>
      </patternFill>
    </fill>
    <fill>
      <patternFill patternType="solid">
        <fgColor rgb="FFE69138"/>
        <bgColor rgb="FFE69138"/>
      </patternFill>
    </fill>
    <fill>
      <patternFill patternType="solid">
        <fgColor rgb="FFA2C4C9"/>
        <bgColor rgb="FFA2C4C9"/>
      </patternFill>
    </fill>
    <fill>
      <patternFill patternType="solid">
        <fgColor rgb="FFC9DAF8"/>
        <bgColor rgb="FFC9DAF8"/>
      </patternFill>
    </fill>
    <fill>
      <patternFill patternType="solid">
        <fgColor rgb="FFFFF2CC"/>
        <bgColor rgb="FFFFF2CC"/>
      </patternFill>
    </fill>
    <fill>
      <patternFill patternType="solid">
        <fgColor rgb="FFF4CCCC"/>
        <bgColor rgb="FFF4CCCC"/>
      </patternFill>
    </fill>
    <fill>
      <patternFill patternType="solid">
        <fgColor rgb="FFD9D2E9"/>
        <bgColor rgb="FFD9D2E9"/>
      </patternFill>
    </fill>
  </fills>
  <borders count="1">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2" numFmtId="0" xfId="0" applyAlignment="1" applyFont="1">
      <alignment readingOrder="0" shrinkToFit="0" wrapText="1"/>
    </xf>
    <xf borderId="0" fillId="0" fontId="2" numFmtId="0" xfId="0" applyFont="1"/>
    <xf borderId="0" fillId="0" fontId="3" numFmtId="0" xfId="0" applyAlignment="1" applyFont="1">
      <alignment vertical="bottom"/>
    </xf>
    <xf borderId="0" fillId="0" fontId="2" numFmtId="0" xfId="0" applyAlignment="1" applyFont="1">
      <alignment shrinkToFit="0" wrapText="1"/>
    </xf>
    <xf borderId="0" fillId="0" fontId="3" numFmtId="0" xfId="0" applyAlignment="1" applyFont="1">
      <alignment readingOrder="0" vertical="bottom"/>
    </xf>
    <xf borderId="0" fillId="0" fontId="3" numFmtId="0" xfId="0" applyAlignment="1" applyFont="1">
      <alignment vertical="bottom"/>
    </xf>
    <xf borderId="0" fillId="0" fontId="1" numFmtId="0" xfId="0" applyAlignment="1" applyFont="1">
      <alignment readingOrder="0"/>
    </xf>
    <xf borderId="0" fillId="0" fontId="4" numFmtId="0" xfId="0" applyAlignment="1" applyFont="1">
      <alignment readingOrder="0"/>
    </xf>
    <xf borderId="0" fillId="2" fontId="5" numFmtId="0" xfId="0" applyAlignment="1" applyFill="1" applyFont="1">
      <alignment readingOrder="0"/>
    </xf>
    <xf borderId="0" fillId="3" fontId="1" numFmtId="164" xfId="0" applyAlignment="1" applyFill="1" applyFont="1" applyNumberFormat="1">
      <alignment readingOrder="0"/>
    </xf>
    <xf borderId="0" fillId="3" fontId="2" numFmtId="0" xfId="0" applyAlignment="1" applyFont="1">
      <alignment readingOrder="0"/>
    </xf>
    <xf borderId="0" fillId="4" fontId="2" numFmtId="0" xfId="0" applyAlignment="1" applyFill="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165" xfId="0" applyAlignment="1" applyFont="1" applyNumberFormat="1">
      <alignment horizontal="right" vertical="bottom"/>
    </xf>
    <xf borderId="0" fillId="0" fontId="3" numFmtId="165" xfId="0" applyAlignment="1" applyFont="1" applyNumberFormat="1">
      <alignment vertical="bottom"/>
    </xf>
    <xf borderId="0" fillId="3" fontId="1" numFmtId="0" xfId="0" applyAlignment="1" applyFont="1">
      <alignment readingOrder="0"/>
    </xf>
    <xf borderId="0" fillId="3" fontId="1" numFmtId="0" xfId="0" applyFont="1"/>
    <xf borderId="0" fillId="3" fontId="6" numFmtId="0" xfId="0" applyAlignment="1" applyFont="1">
      <alignment readingOrder="0"/>
    </xf>
    <xf borderId="0" fillId="3" fontId="1" numFmtId="165" xfId="0" applyAlignment="1" applyFont="1" applyNumberFormat="1">
      <alignment readingOrder="0"/>
    </xf>
    <xf borderId="0" fillId="3" fontId="1" numFmtId="0" xfId="0" applyAlignment="1" applyFont="1">
      <alignment readingOrder="0"/>
    </xf>
    <xf borderId="0" fillId="3" fontId="7" numFmtId="0" xfId="0" applyFont="1"/>
    <xf borderId="0" fillId="5" fontId="2" numFmtId="0" xfId="0" applyAlignment="1" applyFill="1" applyFont="1">
      <alignment readingOrder="0" shrinkToFit="0" wrapText="1"/>
    </xf>
    <xf borderId="0" fillId="0" fontId="8" numFmtId="0" xfId="0" applyAlignment="1" applyFont="1">
      <alignment readingOrder="0" vertical="bottom"/>
    </xf>
    <xf borderId="0" fillId="0" fontId="3" numFmtId="165" xfId="0" applyAlignment="1" applyFont="1" applyNumberFormat="1">
      <alignment horizontal="right" readingOrder="0" vertical="bottom"/>
    </xf>
    <xf borderId="0" fillId="6" fontId="2" numFmtId="0" xfId="0" applyAlignment="1" applyFill="1" applyFont="1">
      <alignment readingOrder="0" shrinkToFit="0" wrapText="1"/>
    </xf>
    <xf borderId="0" fillId="0" fontId="9" numFmtId="0" xfId="0" applyAlignment="1" applyFont="1">
      <alignment vertical="bottom"/>
    </xf>
    <xf borderId="0" fillId="7" fontId="2" numFmtId="0" xfId="0" applyAlignment="1" applyFill="1" applyFont="1">
      <alignment readingOrder="0" shrinkToFit="0" textRotation="0" wrapText="1"/>
    </xf>
    <xf borderId="0" fillId="8" fontId="2" numFmtId="0" xfId="0" applyAlignment="1" applyFill="1" applyFont="1">
      <alignment readingOrder="0" shrinkToFit="0" wrapText="1"/>
    </xf>
    <xf borderId="0" fillId="0" fontId="10" numFmtId="0" xfId="0" applyAlignment="1" applyFont="1">
      <alignment vertical="bottom"/>
    </xf>
    <xf borderId="0" fillId="9" fontId="2" numFmtId="0" xfId="0" applyAlignment="1" applyFill="1" applyFont="1">
      <alignment readingOrder="0" shrinkToFit="0" wrapText="1"/>
    </xf>
    <xf borderId="0" fillId="10" fontId="2" numFmtId="0" xfId="0" applyAlignment="1" applyFill="1" applyFont="1">
      <alignment readingOrder="0"/>
    </xf>
    <xf borderId="0" fillId="11" fontId="2" numFmtId="0" xfId="0" applyAlignment="1" applyFill="1" applyFont="1">
      <alignment readingOrder="0" shrinkToFit="0" wrapText="1"/>
    </xf>
    <xf borderId="0" fillId="12" fontId="2" numFmtId="0" xfId="0" applyAlignment="1" applyFill="1" applyFont="1">
      <alignment readingOrder="0" shrinkToFit="0" wrapText="1"/>
    </xf>
    <xf borderId="0" fillId="13" fontId="1" numFmtId="165" xfId="0" applyAlignment="1" applyFill="1" applyFont="1" applyNumberFormat="1">
      <alignment readingOrder="0"/>
    </xf>
    <xf borderId="0" fillId="0" fontId="3" numFmtId="0" xfId="0" applyAlignment="1" applyFont="1">
      <alignment horizontal="right" vertical="bottom"/>
    </xf>
    <xf borderId="0" fillId="14" fontId="2" numFmtId="0" xfId="0" applyAlignment="1" applyFill="1" applyFont="1">
      <alignment readingOrder="0" shrinkToFit="0" wrapText="1"/>
    </xf>
    <xf borderId="0" fillId="3" fontId="2" numFmtId="0" xfId="0" applyAlignment="1" applyFont="1">
      <alignment readingOrder="0" shrinkToFit="0" wrapText="1"/>
    </xf>
    <xf borderId="0" fillId="15" fontId="2" numFmtId="0" xfId="0" applyAlignment="1" applyFill="1" applyFont="1">
      <alignment readingOrder="0" shrinkToFit="0" wrapText="1"/>
    </xf>
    <xf borderId="0" fillId="11" fontId="2" numFmtId="0" xfId="0" applyAlignment="1" applyFont="1">
      <alignment readingOrder="0" shrinkToFit="0" textRotation="0" wrapText="1"/>
    </xf>
    <xf borderId="0" fillId="16" fontId="2" numFmtId="0" xfId="0" applyAlignment="1" applyFill="1" applyFont="1">
      <alignment readingOrder="0" shrinkToFit="0" wrapText="1"/>
    </xf>
    <xf borderId="0" fillId="17" fontId="2" numFmtId="0" xfId="0" applyAlignment="1" applyFill="1" applyFont="1">
      <alignment readingOrder="0" shrinkToFit="0" wrapText="1"/>
    </xf>
    <xf borderId="0" fillId="0" fontId="11" numFmtId="0" xfId="0" applyAlignment="1" applyFont="1">
      <alignment readingOrder="0" vertical="bottom"/>
    </xf>
    <xf borderId="0" fillId="3" fontId="12" numFmtId="0" xfId="0" applyAlignment="1" applyFont="1">
      <alignment readingOrder="0"/>
    </xf>
    <xf borderId="0" fillId="18" fontId="2" numFmtId="0" xfId="0" applyAlignment="1" applyFill="1" applyFont="1">
      <alignment readingOrder="0" shrinkToFit="0" wrapText="1"/>
    </xf>
    <xf borderId="0" fillId="0" fontId="13" numFmtId="0" xfId="0" applyAlignment="1" applyFont="1">
      <alignment vertical="bottom"/>
    </xf>
    <xf borderId="0" fillId="3" fontId="14" numFmtId="0" xfId="0" applyAlignment="1" applyFont="1">
      <alignment readingOrder="0"/>
    </xf>
    <xf borderId="0" fillId="19" fontId="2" numFmtId="0" xfId="0" applyAlignment="1" applyFill="1" applyFont="1">
      <alignment readingOrder="0" shrinkToFit="0" wrapText="1"/>
    </xf>
    <xf borderId="0" fillId="20" fontId="2" numFmtId="0" xfId="0" applyAlignment="1" applyFill="1" applyFont="1">
      <alignment readingOrder="0" shrinkToFit="0" wrapText="1"/>
    </xf>
    <xf quotePrefix="1" borderId="0" fillId="3" fontId="1" numFmtId="0" xfId="0" applyAlignment="1" applyFont="1">
      <alignment readingOrder="0"/>
    </xf>
    <xf borderId="0" fillId="21" fontId="2" numFmtId="0" xfId="0" applyAlignment="1" applyFill="1" applyFont="1">
      <alignment readingOrder="0" shrinkToFit="0" wrapText="1"/>
    </xf>
    <xf borderId="0" fillId="7" fontId="2" numFmtId="0" xfId="0" applyAlignment="1" applyFont="1">
      <alignment readingOrder="0" shrinkToFit="0" wrapText="1"/>
    </xf>
    <xf borderId="0" fillId="3" fontId="3" numFmtId="164" xfId="0" applyAlignment="1" applyFont="1" applyNumberFormat="1">
      <alignment horizontal="right" vertical="bottom"/>
    </xf>
    <xf borderId="0" fillId="21" fontId="15" numFmtId="0" xfId="0" applyAlignment="1" applyFont="1">
      <alignment horizontal="right" readingOrder="0" shrinkToFit="0" vertical="bottom" wrapText="1"/>
    </xf>
    <xf borderId="0" fillId="0" fontId="15" numFmtId="0" xfId="0" applyAlignment="1" applyFont="1">
      <alignment horizontal="right" readingOrder="0" vertical="bottom"/>
    </xf>
    <xf borderId="0" fillId="0" fontId="15" numFmtId="0" xfId="0" applyAlignment="1" applyFont="1">
      <alignment vertical="bottom"/>
    </xf>
    <xf borderId="0" fillId="0"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vertical="bottom"/>
    </xf>
    <xf borderId="0" fillId="3" fontId="3" numFmtId="165" xfId="0" applyAlignment="1" applyFont="1" applyNumberFormat="1">
      <alignment horizontal="right" vertical="bottom"/>
    </xf>
    <xf borderId="0" fillId="9" fontId="15" numFmtId="0" xfId="0" applyAlignment="1" applyFont="1">
      <alignment horizontal="right" readingOrder="0" shrinkToFit="0" vertical="bottom" wrapText="1"/>
    </xf>
    <xf borderId="0" fillId="3" fontId="16" numFmtId="0" xfId="0" applyAlignment="1" applyFont="1">
      <alignment vertical="bottom"/>
    </xf>
    <xf borderId="0" fillId="4" fontId="15" numFmtId="0" xfId="0" applyAlignment="1" applyFont="1">
      <alignment horizontal="right" readingOrder="0" shrinkToFit="0" vertical="bottom" wrapText="1"/>
    </xf>
    <xf borderId="0" fillId="3" fontId="15" numFmtId="0" xfId="0" applyAlignment="1" applyFont="1">
      <alignment horizontal="right" readingOrder="0" shrinkToFit="0" vertical="bottom" wrapText="1"/>
    </xf>
    <xf borderId="0" fillId="0" fontId="15" numFmtId="0" xfId="0" applyAlignment="1" applyFont="1">
      <alignment shrinkToFit="0" vertical="bottom" wrapText="1"/>
    </xf>
    <xf borderId="0" fillId="0" fontId="17" numFmtId="0" xfId="0" applyAlignment="1" applyFont="1">
      <alignment vertical="bottom"/>
    </xf>
    <xf borderId="0" fillId="3" fontId="18" numFmtId="0" xfId="0" applyAlignment="1" applyFont="1">
      <alignment vertical="bottom"/>
    </xf>
    <xf borderId="0" fillId="8" fontId="15" numFmtId="0" xfId="0" applyAlignment="1" applyFont="1">
      <alignment horizontal="right" readingOrder="0" shrinkToFit="0" vertical="bottom" wrapText="1"/>
    </xf>
    <xf borderId="0" fillId="0" fontId="19" numFmtId="0" xfId="0" applyAlignment="1" applyFont="1">
      <alignment vertical="bottom"/>
    </xf>
    <xf borderId="0" fillId="3" fontId="20" numFmtId="0" xfId="0" applyAlignment="1" applyFont="1">
      <alignment readingOrder="0" vertical="bottom"/>
    </xf>
    <xf borderId="0" fillId="11" fontId="15" numFmtId="0" xfId="0" applyAlignment="1" applyFont="1">
      <alignment horizontal="right" readingOrder="0" shrinkToFit="0" vertical="bottom" wrapText="1"/>
    </xf>
    <xf borderId="0" fillId="19" fontId="15" numFmtId="0" xfId="0" applyAlignment="1" applyFont="1">
      <alignment horizontal="right" readingOrder="0" shrinkToFit="0" vertical="bottom" wrapText="1"/>
    </xf>
    <xf borderId="0" fillId="12" fontId="15" numFmtId="0" xfId="0" applyAlignment="1" applyFont="1">
      <alignment horizontal="right" readingOrder="0" shrinkToFit="0" vertical="bottom" wrapText="1"/>
    </xf>
    <xf borderId="0" fillId="0" fontId="3" numFmtId="164" xfId="0" applyAlignment="1" applyFont="1" applyNumberFormat="1">
      <alignment vertical="bottom"/>
    </xf>
    <xf borderId="0" fillId="3" fontId="3" numFmtId="165" xfId="0" applyAlignment="1" applyFont="1" applyNumberFormat="1">
      <alignment vertical="bottom"/>
    </xf>
    <xf borderId="0" fillId="3" fontId="3" numFmtId="164" xfId="0" applyAlignment="1" applyFont="1" applyNumberFormat="1">
      <alignment vertical="bottom"/>
    </xf>
    <xf borderId="0" fillId="3" fontId="3" numFmtId="0" xfId="0" applyAlignment="1" applyFont="1">
      <alignment readingOrder="0" vertical="bottom"/>
    </xf>
    <xf borderId="0" fillId="0" fontId="1" numFmtId="0" xfId="0" applyAlignment="1" applyFont="1">
      <alignment readingOrder="0"/>
    </xf>
    <xf borderId="0" fillId="0" fontId="3" numFmtId="0" xfId="0" applyAlignment="1" applyFont="1">
      <alignment readingOrder="0" shrinkToFit="0" vertical="bottom" wrapText="1"/>
    </xf>
    <xf borderId="0" fillId="0" fontId="1" numFmtId="0" xfId="0" applyAlignment="1" applyFont="1">
      <alignment readingOrder="0" shrinkToFit="0" wrapText="1"/>
    </xf>
    <xf borderId="0" fillId="0" fontId="1" numFmtId="165" xfId="0" applyAlignment="1" applyFont="1" applyNumberFormat="1">
      <alignment readingOrder="0"/>
    </xf>
    <xf borderId="0" fillId="0" fontId="3" numFmtId="0" xfId="0" applyAlignment="1" applyFont="1">
      <alignment shrinkToFit="0" vertical="bottom" wrapText="1"/>
    </xf>
    <xf borderId="0" fillId="0" fontId="21" numFmtId="0" xfId="0" applyAlignment="1" applyFont="1">
      <alignment readingOrder="0"/>
    </xf>
    <xf borderId="0" fillId="0" fontId="22" numFmtId="0" xfId="0" applyAlignment="1" applyFont="1">
      <alignment readingOrder="0"/>
    </xf>
    <xf borderId="0" fillId="14" fontId="23" numFmtId="0" xfId="0" applyAlignment="1" applyFont="1">
      <alignment readingOrder="0"/>
    </xf>
    <xf borderId="0" fillId="14" fontId="24" numFmtId="0" xfId="0" applyAlignment="1" applyFont="1">
      <alignment readingOrder="0"/>
    </xf>
    <xf borderId="0" fillId="14" fontId="25" numFmtId="0" xfId="0" applyAlignment="1" applyFont="1">
      <alignment readingOrder="0"/>
    </xf>
    <xf borderId="0" fillId="0" fontId="26" numFmtId="0" xfId="0" applyAlignment="1" applyFont="1">
      <alignment readingOrder="0" vertical="bottom"/>
    </xf>
    <xf borderId="0" fillId="0" fontId="3" numFmtId="165" xfId="0" applyAlignment="1" applyFont="1" applyNumberFormat="1">
      <alignment readingOrder="0" vertical="bottom"/>
    </xf>
    <xf borderId="0" fillId="0" fontId="3" numFmtId="0" xfId="0" applyAlignment="1" applyFont="1">
      <alignment horizontal="right" readingOrder="0" vertical="bottom"/>
    </xf>
    <xf borderId="0" fillId="0" fontId="27" numFmtId="0" xfId="0" applyAlignment="1" applyFont="1">
      <alignment readingOrder="0"/>
    </xf>
    <xf borderId="0" fillId="0" fontId="3" numFmtId="164" xfId="0" applyAlignment="1" applyFont="1" applyNumberFormat="1">
      <alignment horizontal="right" vertical="bottom"/>
    </xf>
    <xf borderId="0" fillId="0" fontId="1" numFmtId="0" xfId="0" applyAlignment="1" applyFont="1">
      <alignment shrinkToFit="0" wrapText="1"/>
    </xf>
    <xf borderId="0" fillId="22" fontId="3" numFmtId="164" xfId="0" applyAlignment="1" applyFill="1" applyFont="1" applyNumberFormat="1">
      <alignment horizontal="right" vertical="bottom"/>
    </xf>
    <xf borderId="0" fillId="23" fontId="3" numFmtId="0" xfId="0" applyAlignment="1" applyFill="1" applyFont="1">
      <alignment vertical="bottom"/>
    </xf>
    <xf borderId="0" fillId="22" fontId="3" numFmtId="0" xfId="0" applyAlignment="1" applyFont="1">
      <alignment vertical="bottom"/>
    </xf>
    <xf borderId="0" fillId="22" fontId="3" numFmtId="0" xfId="0" applyAlignment="1" applyFont="1">
      <alignment horizontal="right" vertical="bottom"/>
    </xf>
    <xf borderId="0" fillId="22" fontId="3" numFmtId="0" xfId="0" applyAlignment="1" applyFont="1">
      <alignment shrinkToFit="0" vertical="bottom" wrapText="1"/>
    </xf>
    <xf borderId="0" fillId="22" fontId="28" numFmtId="0" xfId="0" applyAlignment="1" applyFont="1">
      <alignment vertical="bottom"/>
    </xf>
    <xf borderId="0" fillId="22" fontId="3" numFmtId="165" xfId="0" applyAlignment="1" applyFont="1" applyNumberFormat="1">
      <alignment horizontal="right" vertical="bottom"/>
    </xf>
    <xf borderId="0" fillId="24" fontId="3" numFmtId="0" xfId="0" applyAlignment="1" applyFill="1" applyFont="1">
      <alignment vertical="bottom"/>
    </xf>
    <xf borderId="0" fillId="25" fontId="3" numFmtId="0" xfId="0" applyAlignment="1" applyFill="1" applyFont="1">
      <alignment vertical="bottom"/>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ocs.google.com/forms/u/2/d/e/1FAIpQLSfH-SGiAkDJbS294sudRVJE4TGzcXdyPRjxEJ_qoms4Ix593A/formResponse" TargetMode="External"/><Relationship Id="rId194" Type="http://schemas.openxmlformats.org/officeDocument/2006/relationships/hyperlink" Target="https://drive.google.com/open?id=1-ihkJGauGAGTwL_-WBA6y8LxEdoWNIIK" TargetMode="External"/><Relationship Id="rId193" Type="http://schemas.openxmlformats.org/officeDocument/2006/relationships/hyperlink" Target="https://cacms.grainger.illinois.edu/" TargetMode="External"/><Relationship Id="rId192" Type="http://schemas.openxmlformats.org/officeDocument/2006/relationships/hyperlink" Target="https://drive.google.com/open?id=1TYw64tkOWWe1lHkAUAksip4D9eQdoSc5" TargetMode="External"/><Relationship Id="rId191" Type="http://schemas.openxmlformats.org/officeDocument/2006/relationships/hyperlink" Target="https://illinivex.web.illinois.edu/" TargetMode="External"/><Relationship Id="rId187" Type="http://schemas.openxmlformats.org/officeDocument/2006/relationships/hyperlink" Target="https://docs.google.com/spreadsheets/d/106qR3s-M1Af8khj5saNc0UDs5C51u-KxOky-XPBJkkE/edit?gid=0" TargetMode="External"/><Relationship Id="rId186" Type="http://schemas.openxmlformats.org/officeDocument/2006/relationships/hyperlink" Target="https://docs.google.com/spreadsheets/d/152IFPVyUQ6qT7hyY3IYVybzymXYbhOtT0uaxyPqvXAc/edit?gid=0" TargetMode="External"/><Relationship Id="rId185" Type="http://schemas.openxmlformats.org/officeDocument/2006/relationships/hyperlink" Target="https://ite.cee.illinois.edu/" TargetMode="External"/><Relationship Id="rId184" Type="http://schemas.openxmlformats.org/officeDocument/2006/relationships/hyperlink" Target="https://docs.google.com/spreadsheets/d/152IFPVyUQ6qT7hyY3IYVybzymXYbhOtT0uaxyPqvXAc/edit?gid=0" TargetMode="External"/><Relationship Id="rId189" Type="http://schemas.openxmlformats.org/officeDocument/2006/relationships/hyperlink" Target="https://docs.google.com/spreadsheets/d/106qR3s-M1Af8khj5saNc0UDs5C51u-KxOky-XPBJkkE/edit?gid=0" TargetMode="External"/><Relationship Id="rId188" Type="http://schemas.openxmlformats.org/officeDocument/2006/relationships/hyperlink" Target="https://asme.mechse.illinois.edu/" TargetMode="External"/><Relationship Id="rId183" Type="http://schemas.openxmlformats.org/officeDocument/2006/relationships/hyperlink" Target="https://docs.google.com/spreadsheets/d/1Ffwlw-9bFt4aOx26MBvyzuaAoNfXM_LJrduiVcT59ms/edit?gid=0" TargetMode="External"/><Relationship Id="rId182" Type="http://schemas.openxmlformats.org/officeDocument/2006/relationships/hyperlink" Target="https://sigphis.org/" TargetMode="External"/><Relationship Id="rId181" Type="http://schemas.openxmlformats.org/officeDocument/2006/relationships/hyperlink" Target="https://docs.google.com/spreadsheets/d/1Ffwlw-9bFt4aOx26MBvyzuaAoNfXM_LJrduiVcT59ms/edit?gid=0" TargetMode="External"/><Relationship Id="rId180" Type="http://schemas.openxmlformats.org/officeDocument/2006/relationships/hyperlink" Target="https://drive.google.com/open?id=10OBqSuE4nhs3ss7kyeWZ0cvACrUydPei" TargetMode="External"/><Relationship Id="rId176" Type="http://schemas.openxmlformats.org/officeDocument/2006/relationships/hyperlink" Target="http://autonomy.illinois.edu" TargetMode="External"/><Relationship Id="rId297" Type="http://schemas.openxmlformats.org/officeDocument/2006/relationships/hyperlink" Target="https://docs.google.com/spreadsheets/d/1Ac0BCm8VwVFIp15dVjUM-tA6S9AXTlMBfwWZC0rf6Ps/edit?usp=sharing" TargetMode="External"/><Relationship Id="rId175" Type="http://schemas.openxmlformats.org/officeDocument/2006/relationships/hyperlink" Target="https://mrsec.illinois.edu/" TargetMode="External"/><Relationship Id="rId296" Type="http://schemas.openxmlformats.org/officeDocument/2006/relationships/hyperlink" Target="https://www.bmes-uiuc.com/" TargetMode="External"/><Relationship Id="rId174" Type="http://schemas.openxmlformats.org/officeDocument/2006/relationships/hyperlink" Target="https://ansatuiuc.web.engr.illinois.edu" TargetMode="External"/><Relationship Id="rId295" Type="http://schemas.openxmlformats.org/officeDocument/2006/relationships/hyperlink" Target="https://docs.google.com/spreadsheets/d/1Ac0BCm8VwVFIp15dVjUM-tA6S9AXTlMBfwWZC0rf6Ps/edit?usp=sharing" TargetMode="External"/><Relationship Id="rId173" Type="http://schemas.openxmlformats.org/officeDocument/2006/relationships/hyperlink" Target="https://ansatuiuc.web.engr.illinois.edu" TargetMode="External"/><Relationship Id="rId294" Type="http://schemas.openxmlformats.org/officeDocument/2006/relationships/hyperlink" Target="https://drive.google.com/open?id=11SXH1tE5RJYIWjZJJXvhTrFma7X5P3cu" TargetMode="External"/><Relationship Id="rId179" Type="http://schemas.openxmlformats.org/officeDocument/2006/relationships/hyperlink" Target="https://docs.google.com/spreadsheets/d/14_k0pkVPOmzfQ6iaD6Jx61n_B0Ivq5PO4ElaMIfbz-4/edit?usp=sharing" TargetMode="External"/><Relationship Id="rId178" Type="http://schemas.openxmlformats.org/officeDocument/2006/relationships/hyperlink" Target="https://healthyregions.org/" TargetMode="External"/><Relationship Id="rId299" Type="http://schemas.openxmlformats.org/officeDocument/2006/relationships/hyperlink" Target="https://medlaunch.web.illinois.edu/" TargetMode="External"/><Relationship Id="rId177" Type="http://schemas.openxmlformats.org/officeDocument/2006/relationships/hyperlink" Target="https://docs.google.com/spreadsheets/d/14_k0pkVPOmzfQ6iaD6Jx61n_B0Ivq5PO4ElaMIfbz-4/edit?usp=sharing" TargetMode="External"/><Relationship Id="rId298" Type="http://schemas.openxmlformats.org/officeDocument/2006/relationships/hyperlink" Target="https://docs.google.com/spreadsheets/d/1uJLeWWjTMp4c1HxqriyiAerrk02mbmWdPMql_Kv6YMQ/edit?usp=sharing" TargetMode="External"/><Relationship Id="rId198" Type="http://schemas.openxmlformats.org/officeDocument/2006/relationships/hyperlink" Target="https://csbs.research.illinois.edu/public-engagement/illinois-science-explorers/" TargetMode="External"/><Relationship Id="rId197" Type="http://schemas.openxmlformats.org/officeDocument/2006/relationships/hyperlink" Target="https://csbs.research.illinois.edu/public-engagement/illinois-science-explorers/" TargetMode="External"/><Relationship Id="rId196" Type="http://schemas.openxmlformats.org/officeDocument/2006/relationships/hyperlink" Target="https://wcs.illinois.edu/" TargetMode="External"/><Relationship Id="rId195" Type="http://schemas.openxmlformats.org/officeDocument/2006/relationships/hyperlink" Target="https://researchops.web.illinois.edu/opportunity/students-pushing-innovation-spin-internship-program-national-center-supercomputing" TargetMode="External"/><Relationship Id="rId199" Type="http://schemas.openxmlformats.org/officeDocument/2006/relationships/hyperlink" Target="https://docs.google.com/spreadsheets/d/1z-SSbWssT5nicbzFvUkretZrDxczsPD_t5XXAOZqFa8/edit?usp=sharing" TargetMode="External"/><Relationship Id="rId150" Type="http://schemas.openxmlformats.org/officeDocument/2006/relationships/hyperlink" Target="https://asme.mechse.illinois.edu/" TargetMode="External"/><Relationship Id="rId271" Type="http://schemas.openxmlformats.org/officeDocument/2006/relationships/hyperlink" Target="https://docs.google.com/spreadsheets/d/142FtV9o1P7J-7ZQ3LXQdmiCn-VfnHriw8C_DWeOlvzY/edit?usp=sharing" TargetMode="External"/><Relationship Id="rId392" Type="http://schemas.openxmlformats.org/officeDocument/2006/relationships/hyperlink" Target="https://docs.google.com/spreadsheets/d/13y9Ez_2gHIQ1-Lhb72bvjKOhF_bJq2ACPJosKbiN-t0/edit?gid=0" TargetMode="External"/><Relationship Id="rId270" Type="http://schemas.openxmlformats.org/officeDocument/2006/relationships/hyperlink" Target="https://drive.google.com/open?id=1nrGYmbBuVD1Nhn2BdRYyE21uam4Ak04H" TargetMode="External"/><Relationship Id="rId391" Type="http://schemas.openxmlformats.org/officeDocument/2006/relationships/hyperlink" Target="https://docs.google.com/spreadsheets/d/1MHd62fMlUiCFqK7k2IFoITiIxsSY3FyZMScAoaBs-P8/edit?usp=sharing" TargetMode="External"/><Relationship Id="rId390" Type="http://schemas.openxmlformats.org/officeDocument/2006/relationships/hyperlink" Target="https://docs.google.com/spreadsheets/d/1MHd62fMlUiCFqK7k2IFoITiIxsSY3FyZMScAoaBs-P8/edit?usp=sharing" TargetMode="External"/><Relationship Id="rId1" Type="http://schemas.openxmlformats.org/officeDocument/2006/relationships/comments" Target="../comments1.xml"/><Relationship Id="rId2" Type="http://schemas.openxmlformats.org/officeDocument/2006/relationships/hyperlink" Target="https://canvas.illinois.edu/enroll/RBMFXG" TargetMode="External"/><Relationship Id="rId3" Type="http://schemas.openxmlformats.org/officeDocument/2006/relationships/hyperlink" Target="http://iti.illinois.edu" TargetMode="External"/><Relationship Id="rId149" Type="http://schemas.openxmlformats.org/officeDocument/2006/relationships/hyperlink" Target="https://docs.google.com/spreadsheets/d/1o1jjCz6ZQ6c27F0efyqUqrfvyjCkSCKsCIFbjduNeY4/edit?usp=sharing" TargetMode="External"/><Relationship Id="rId4" Type="http://schemas.openxmlformats.org/officeDocument/2006/relationships/hyperlink" Target="https://docs.google.com/open?id=1TTqSdVkECOjVOeKSk8VxbhS6oXvFa09erNEWc2o-V7c" TargetMode="External"/><Relationship Id="rId148" Type="http://schemas.openxmlformats.org/officeDocument/2006/relationships/hyperlink" Target="https://docs.google.com/open?id=1gYT2Rn9tJlwwt2xwgrP80OEpprD7n_MoK3N8R2ECO6Y" TargetMode="External"/><Relationship Id="rId269" Type="http://schemas.openxmlformats.org/officeDocument/2006/relationships/hyperlink" Target="https://docs.google.com/spreadsheets/d/1oza7m1E7Ur9aaHajCKWnSe3sORM1jZ176VmR8N-OIcM/edit?usp=sharing" TargetMode="External"/><Relationship Id="rId9" Type="http://schemas.openxmlformats.org/officeDocument/2006/relationships/hyperlink" Target="https://docs.google.com/open?id=1m5HOQnszyqNCv6fBH1LSiQLkOavwCOQNrmtRBm0vxu0" TargetMode="External"/><Relationship Id="rId143" Type="http://schemas.openxmlformats.org/officeDocument/2006/relationships/hyperlink" Target="https://docs.google.com/spreadsheets/d/13WFJsDSHRr2Bm7TRjv0CnVZvbHUvcnE4Y_fPG0hpQXY/edit?usp=sharing" TargetMode="External"/><Relationship Id="rId264" Type="http://schemas.openxmlformats.org/officeDocument/2006/relationships/hyperlink" Target="https://docs.google.com/spreadsheets/d/1g7GwAw3NaR24AfsT7i0gcYQxjxJu3tgFLTAordclzmU/edit?usp=sharing" TargetMode="External"/><Relationship Id="rId385" Type="http://schemas.openxmlformats.org/officeDocument/2006/relationships/hyperlink" Target="https://ghostelectric.web.illinois.edu/" TargetMode="External"/><Relationship Id="rId142" Type="http://schemas.openxmlformats.org/officeDocument/2006/relationships/hyperlink" Target="https://docs.google.com/open?id=1aoBACo9r4hmP1ydVOpFekWDPW4zdxVDjsS1FM8P6lX0" TargetMode="External"/><Relationship Id="rId263" Type="http://schemas.openxmlformats.org/officeDocument/2006/relationships/hyperlink" Target="https://docs.google.com/spreadsheets/d/188VsWwsv7nxKZH5OWB_AO_q-FnUKD7WaqLByZCcnwxw/edit?usp=sharing" TargetMode="External"/><Relationship Id="rId384" Type="http://schemas.openxmlformats.org/officeDocument/2006/relationships/hyperlink" Target="https://drive.google.com/open?id=1C5fB6UxHH4U9wK5KxRjqCJJqgqiOwnHX" TargetMode="External"/><Relationship Id="rId141" Type="http://schemas.openxmlformats.org/officeDocument/2006/relationships/hyperlink" Target="https://www.uiuc.chat/" TargetMode="External"/><Relationship Id="rId262" Type="http://schemas.openxmlformats.org/officeDocument/2006/relationships/hyperlink" Target="https://docs.google.com/spreadsheets/d/188VsWwsv7nxKZH5OWB_AO_q-FnUKD7WaqLByZCcnwxw/edit?usp=sharing" TargetMode="External"/><Relationship Id="rId383" Type="http://schemas.openxmlformats.org/officeDocument/2006/relationships/hyperlink" Target="https://docs.google.com/spreadsheets/d/1NEG_e7oRD5lPGE8r-SoUMC3apQgXpkEs2gdGnO-J4UE/edit?usp=sharing" TargetMode="External"/><Relationship Id="rId140" Type="http://schemas.openxmlformats.org/officeDocument/2006/relationships/hyperlink" Target="https://docs.google.com/open?id=1i8Efq5zCt8C3TmAcO4caCy28ey68cj2XuAdWQqUIiag" TargetMode="External"/><Relationship Id="rId261" Type="http://schemas.openxmlformats.org/officeDocument/2006/relationships/hyperlink" Target="https://www.opensourceatillinois.com" TargetMode="External"/><Relationship Id="rId382" Type="http://schemas.openxmlformats.org/officeDocument/2006/relationships/hyperlink" Target="https://docs.google.com/spreadsheets/d/1NEG_e7oRD5lPGE8r-SoUMC3apQgXpkEs2gdGnO-J4UE/edit?usp=sharing" TargetMode="External"/><Relationship Id="rId5" Type="http://schemas.openxmlformats.org/officeDocument/2006/relationships/hyperlink" Target="https://docs.google.com/spreadsheets/d/1bCC8vsHCFK-n9OWXlpLBmiwtA0qrD1BTJEOeZcHTdeA/edit?usp=sharing" TargetMode="External"/><Relationship Id="rId147" Type="http://schemas.openxmlformats.org/officeDocument/2006/relationships/hyperlink" Target="https://docs.google.com/spreadsheets/d/1m1J872LtQ-T7wfcuqyWIAVMhRqlDm9V2YayjPny9XCE/edit?usp=sharing" TargetMode="External"/><Relationship Id="rId268" Type="http://schemas.openxmlformats.org/officeDocument/2006/relationships/hyperlink" Target="https://docs.google.com/spreadsheets/d/1oza7m1E7Ur9aaHajCKWnSe3sORM1jZ176VmR8N-OIcM/edit?usp=sharing" TargetMode="External"/><Relationship Id="rId389" Type="http://schemas.openxmlformats.org/officeDocument/2006/relationships/hyperlink" Target="https://docs.google.com/spreadsheets/d/1jEm3MBrM4g3LTWyBx0qibO5V9gz8kguQJhpRK0r20eU/edit?usp=sharing" TargetMode="External"/><Relationship Id="rId6" Type="http://schemas.openxmlformats.org/officeDocument/2006/relationships/hyperlink" Target="https://offroadillini.mechse.illinois.edu/" TargetMode="External"/><Relationship Id="rId146" Type="http://schemas.openxmlformats.org/officeDocument/2006/relationships/hyperlink" Target="https://docs.google.com/spreadsheets/d/1m1J872LtQ-T7wfcuqyWIAVMhRqlDm9V2YayjPny9XCE/edit?usp=sharing" TargetMode="External"/><Relationship Id="rId267" Type="http://schemas.openxmlformats.org/officeDocument/2006/relationships/hyperlink" Target="https://drive.google.com/open?id=1QpHcRdm83P_fnmgUkFKoSoPEVwM6DRPm" TargetMode="External"/><Relationship Id="rId388" Type="http://schemas.openxmlformats.org/officeDocument/2006/relationships/hyperlink" Target="https://docs.google.com/spreadsheets/d/1jEm3MBrM4g3LTWyBx0qibO5V9gz8kguQJhpRK0r20eU/edit?usp=sharing" TargetMode="External"/><Relationship Id="rId7" Type="http://schemas.openxmlformats.org/officeDocument/2006/relationships/hyperlink" Target="https://docs.google.com/spreadsheets/d/1bCC8vsHCFK-n9OWXlpLBmiwtA0qrD1BTJEOeZcHTdeA/edit?usp=sharing" TargetMode="External"/><Relationship Id="rId145" Type="http://schemas.openxmlformats.org/officeDocument/2006/relationships/hyperlink" Target="https://docs.google.com/open?id=1NrrT2JfuFcjfhiKtNZc1wyZyHvxiRxO9Ihziqrl6occ" TargetMode="External"/><Relationship Id="rId266" Type="http://schemas.openxmlformats.org/officeDocument/2006/relationships/hyperlink" Target="https://drive.google.com/open?id=1J5GdOw3ZwFkO_13G5WuxS2p_UW4N5b3_" TargetMode="External"/><Relationship Id="rId387" Type="http://schemas.openxmlformats.org/officeDocument/2006/relationships/hyperlink" Target="http://sigrobotics.acm.illinois.edu" TargetMode="External"/><Relationship Id="rId8" Type="http://schemas.openxmlformats.org/officeDocument/2006/relationships/hyperlink" Target="https://docs.google.com/open?id=1srDgSRTFj5ffaV7QoTnMbVT-S3DjJ0f9kn6eEirlJ3s" TargetMode="External"/><Relationship Id="rId144" Type="http://schemas.openxmlformats.org/officeDocument/2006/relationships/hyperlink" Target="https://docs.google.com/spreadsheets/d/13WFJsDSHRr2Bm7TRjv0CnVZvbHUvcnE4Y_fPG0hpQXY/edit?usp=sharing" TargetMode="External"/><Relationship Id="rId265" Type="http://schemas.openxmlformats.org/officeDocument/2006/relationships/hyperlink" Target="https://docs.google.com/spreadsheets/d/1g7GwAw3NaR24AfsT7i0gcYQxjxJu3tgFLTAordclzmU/edit?usp=sharing" TargetMode="External"/><Relationship Id="rId386" Type="http://schemas.openxmlformats.org/officeDocument/2006/relationships/hyperlink" Target="https://digitalag.illinois.edu/" TargetMode="External"/><Relationship Id="rId260" Type="http://schemas.openxmlformats.org/officeDocument/2006/relationships/hyperlink" Target="https://drive.google.com/open?id=1ACEW5y4fnQG5kyAF_9izsVvsDJRrfOaG" TargetMode="External"/><Relationship Id="rId381" Type="http://schemas.openxmlformats.org/officeDocument/2006/relationships/hyperlink" Target="https://drive.google.com/open?id=17X4sPPmPG3RiBH4cO1yYrnrvkr9-NBQl" TargetMode="External"/><Relationship Id="rId380" Type="http://schemas.openxmlformats.org/officeDocument/2006/relationships/hyperlink" Target="https://docs.google.com/spreadsheets/d/1scafLytcTD-mUeuroUXioXLd2y5djNpcPJ2tKKOhkTM/edit?usp=sharing" TargetMode="External"/><Relationship Id="rId139" Type="http://schemas.openxmlformats.org/officeDocument/2006/relationships/hyperlink" Target="https://drive.google.com/open?id=1yDQTXsukNlCkA_NzfpxVL45w9zGvbpSx" TargetMode="External"/><Relationship Id="rId138" Type="http://schemas.openxmlformats.org/officeDocument/2006/relationships/hyperlink" Target="https://docs.google.com/spreadsheets/d/1W0zAGhhH0DYnhTjaXJ2__r2uknQz7xnGi2c5aS0klJE/edit?usp=sharing" TargetMode="External"/><Relationship Id="rId259" Type="http://schemas.openxmlformats.org/officeDocument/2006/relationships/hyperlink" Target="https://icasu.illinois.edu/outreach/point-vr" TargetMode="External"/><Relationship Id="rId137" Type="http://schemas.openxmlformats.org/officeDocument/2006/relationships/hyperlink" Target="https://matse.illinois.edu/academics/undergraduate-programs/student-societies/material-advantage" TargetMode="External"/><Relationship Id="rId258" Type="http://schemas.openxmlformats.org/officeDocument/2006/relationships/hyperlink" Target="https://docs.google.com/forms/u/6/d/e/1FAIpQLSfH-SGiAkDJbS294sudRVJE4TGzcXdyPRjxEJ_qoms4Ix593A/formResponse?edit2=2_ABaOnufpVOWiUe1ln6mU_p55NXBg_23hj6j5IyZo-9dhK2VbXi8T5CvZ_f8Mt1XHa8eAAtE" TargetMode="External"/><Relationship Id="rId379" Type="http://schemas.openxmlformats.org/officeDocument/2006/relationships/hyperlink" Target="https://www.liquidrocket.org" TargetMode="External"/><Relationship Id="rId132" Type="http://schemas.openxmlformats.org/officeDocument/2006/relationships/hyperlink" Target="https://docs.google.com/open?id=1nV1cSiy2cPSX4BWcGbaCSTfdg-j4dwmr0HUSJRv8AYA" TargetMode="External"/><Relationship Id="rId253" Type="http://schemas.openxmlformats.org/officeDocument/2006/relationships/hyperlink" Target="https://docs.google.com/spreadsheets/d/1Ktnq227NHEETRF5SkgvOYcp07zS0PQ5c3PSG1LImaO4/edit?gid=0" TargetMode="External"/><Relationship Id="rId374" Type="http://schemas.openxmlformats.org/officeDocument/2006/relationships/hyperlink" Target="https://docs.google.com/spreadsheets/d/1kffPKnqgv0xrXogyPZfIfJLlCMnNMod8pTOvecGyJTY/edit?usp=sharing" TargetMode="External"/><Relationship Id="rId131" Type="http://schemas.openxmlformats.org/officeDocument/2006/relationships/hyperlink" Target="https://docs.google.com/spreadsheets/d/1ksCUTC37fuG9pOkdRn3_7KikQMu2glW3_KV8gaduNUg/edit?gid=0" TargetMode="External"/><Relationship Id="rId252" Type="http://schemas.openxmlformats.org/officeDocument/2006/relationships/hyperlink" Target="https://docs.google.com/spreadsheets/d/17lZFS2Q1HGOU4kAC5apnr7jyZmhVIbg-GL6YHEPdfHk/edit?usp=sharing" TargetMode="External"/><Relationship Id="rId373" Type="http://schemas.openxmlformats.org/officeDocument/2006/relationships/hyperlink" Target="https://docs.google.com/spreadsheets/d/1jbORK9PPl-60pR-TfgwpL5GAlY7sBtMPLkFFCS1kzSc/edit?gid=0" TargetMode="External"/><Relationship Id="rId130" Type="http://schemas.openxmlformats.org/officeDocument/2006/relationships/hyperlink" Target="https://docs.google.com/spreadsheets/d/1ksCUTC37fuG9pOkdRn3_7KikQMu2glW3_KV8gaduNUg/edit?gid=0" TargetMode="External"/><Relationship Id="rId251" Type="http://schemas.openxmlformats.org/officeDocument/2006/relationships/hyperlink" Target="https://docs.google.com/spreadsheets/d/17lZFS2Q1HGOU4kAC5apnr7jyZmhVIbg-GL6YHEPdfHk/edit?usp=sharing" TargetMode="External"/><Relationship Id="rId372" Type="http://schemas.openxmlformats.org/officeDocument/2006/relationships/hyperlink" Target="https://docs.google.com/spreadsheets/d/1jbORK9PPl-60pR-TfgwpL5GAlY7sBtMPLkFFCS1kzSc/edit?gid=0" TargetMode="External"/><Relationship Id="rId250" Type="http://schemas.openxmlformats.org/officeDocument/2006/relationships/hyperlink" Target="https://www.inspireuiuc.com/" TargetMode="External"/><Relationship Id="rId371" Type="http://schemas.openxmlformats.org/officeDocument/2006/relationships/hyperlink" Target="https://docs.google.com/spreadsheets/d/1D6xWm7VbPeCW7OQZD_T54wghiLrDU1wNWscCChQ_fks/edit?usp=sharing" TargetMode="External"/><Relationship Id="rId136" Type="http://schemas.openxmlformats.org/officeDocument/2006/relationships/hyperlink" Target="https://docs.google.com/spreadsheets/d/1W0zAGhhH0DYnhTjaXJ2__r2uknQz7xnGi2c5aS0klJE/edit?usp=sharing" TargetMode="External"/><Relationship Id="rId257" Type="http://schemas.openxmlformats.org/officeDocument/2006/relationships/hyperlink" Target="https://docs.google.com/spreadsheets/d/1i4Wxr-LWWZ7zSLqBlLApC2ZN232kZ5o_9oBaQ8UffC0/edit?usp=sharing" TargetMode="External"/><Relationship Id="rId378" Type="http://schemas.openxmlformats.org/officeDocument/2006/relationships/hyperlink" Target="https://docs.google.com/spreadsheets/d/1scafLytcTD-mUeuroUXioXLd2y5djNpcPJ2tKKOhkTM/edit?usp=sharing" TargetMode="External"/><Relationship Id="rId135" Type="http://schemas.openxmlformats.org/officeDocument/2006/relationships/hyperlink" Target="https://docs.google.com/open?id=1NiMAoDAWxbQScFmCw8F3y7i2pR2qi_8rACfroPPN2VM" TargetMode="External"/><Relationship Id="rId256" Type="http://schemas.openxmlformats.org/officeDocument/2006/relationships/hyperlink" Target="https://docs.google.com/spreadsheets/d/1i4Wxr-LWWZ7zSLqBlLApC2ZN232kZ5o_9oBaQ8UffC0/edit?usp=sharing" TargetMode="External"/><Relationship Id="rId377" Type="http://schemas.openxmlformats.org/officeDocument/2006/relationships/hyperlink" Target="https://drive.google.com/open?id=1jZoZrPKAXAasuaHBfckSXSedHSIre0NH" TargetMode="External"/><Relationship Id="rId134" Type="http://schemas.openxmlformats.org/officeDocument/2006/relationships/hyperlink" Target="https://docs.google.com/spreadsheets/d/1izd_QQApJTBwxC0XH-g8iMlG5YJNcVtMsoe4uXdULwQ/edit?gid=0" TargetMode="External"/><Relationship Id="rId255" Type="http://schemas.openxmlformats.org/officeDocument/2006/relationships/hyperlink" Target="https://docs.google.com/spreadsheets/d/1Ktnq227NHEETRF5SkgvOYcp07zS0PQ5c3PSG1LImaO4/edit?gid=0" TargetMode="External"/><Relationship Id="rId376" Type="http://schemas.openxmlformats.org/officeDocument/2006/relationships/hyperlink" Target="https://ewbuiuc.org/" TargetMode="External"/><Relationship Id="rId133" Type="http://schemas.openxmlformats.org/officeDocument/2006/relationships/hyperlink" Target="https://docs.google.com/spreadsheets/d/1izd_QQApJTBwxC0XH-g8iMlG5YJNcVtMsoe4uXdULwQ/edit?gid=0" TargetMode="External"/><Relationship Id="rId254" Type="http://schemas.openxmlformats.org/officeDocument/2006/relationships/hyperlink" Target="https://asme.mechse.illinois.edu/" TargetMode="External"/><Relationship Id="rId375" Type="http://schemas.openxmlformats.org/officeDocument/2006/relationships/hyperlink" Target="https://docs.google.com/spreadsheets/d/1kffPKnqgv0xrXogyPZfIfJLlCMnNMod8pTOvecGyJTY/edit?usp=sharing" TargetMode="External"/><Relationship Id="rId172" Type="http://schemas.openxmlformats.org/officeDocument/2006/relationships/hyperlink" Target="https://ansatuiuc.web.engr.illinois.edu" TargetMode="External"/><Relationship Id="rId293" Type="http://schemas.openxmlformats.org/officeDocument/2006/relationships/hyperlink" Target="https://docs.google.com/spreadsheets/d/18Q0uE27WMUJAAxX1GG1tEjILvwS8uXs3IusyO8VFB6k/edit?usp=sharing" TargetMode="External"/><Relationship Id="rId171" Type="http://schemas.openxmlformats.org/officeDocument/2006/relationships/hyperlink" Target="https://ansatuiuc.web.engr.illinois.edu" TargetMode="External"/><Relationship Id="rId292" Type="http://schemas.openxmlformats.org/officeDocument/2006/relationships/hyperlink" Target="https://docs.google.com/spreadsheets/d/18Q0uE27WMUJAAxX1GG1tEjILvwS8uXs3IusyO8VFB6k/edit?usp=sharing" TargetMode="External"/><Relationship Id="rId170" Type="http://schemas.openxmlformats.org/officeDocument/2006/relationships/hyperlink" Target="https://ansatuiuc.web.engr.illinois.edu" TargetMode="External"/><Relationship Id="rId291" Type="http://schemas.openxmlformats.org/officeDocument/2006/relationships/hyperlink" Target="https://drive.google.com/open?id=1kh5ZMkPeBYmC7Gz0m-KViPShjzJA8UTC" TargetMode="External"/><Relationship Id="rId290" Type="http://schemas.openxmlformats.org/officeDocument/2006/relationships/hyperlink" Target="https://drive.google.com/open?id=1v2XlqDH5hrbTIgSatOWfqn3YIyjP0KYA" TargetMode="External"/><Relationship Id="rId165" Type="http://schemas.openxmlformats.org/officeDocument/2006/relationships/hyperlink" Target="https://drive.google.com/open?id=1-SFYaAwe7flhCNfcPt0sY_WfcNX-hGGT" TargetMode="External"/><Relationship Id="rId286" Type="http://schemas.openxmlformats.org/officeDocument/2006/relationships/hyperlink" Target="https://www.sakuramedtech.com/home" TargetMode="External"/><Relationship Id="rId164" Type="http://schemas.openxmlformats.org/officeDocument/2006/relationships/hyperlink" Target="https://docs.google.com/spreadsheets/d/1c4citcys2a4Oxz5TVKVKW96SN22gwjLC-8M_cz74j0Y/edit?usp=sharing" TargetMode="External"/><Relationship Id="rId285" Type="http://schemas.openxmlformats.org/officeDocument/2006/relationships/hyperlink" Target="https://docs.google.com/spreadsheets/d/1gkQpaW0NOHagVIhiwuL9rB8zZHKf6NVlq22YWFPmFMY/edit?gid=0" TargetMode="External"/><Relationship Id="rId163" Type="http://schemas.openxmlformats.org/officeDocument/2006/relationships/hyperlink" Target="https://iopticsuiuc.web.illinois.edu/" TargetMode="External"/><Relationship Id="rId284" Type="http://schemas.openxmlformats.org/officeDocument/2006/relationships/hyperlink" Target="https://drive.google.com/open?id=1bcCZxsekgVVnC54WmX6R2dqLeLO1P5OE" TargetMode="External"/><Relationship Id="rId162" Type="http://schemas.openxmlformats.org/officeDocument/2006/relationships/hyperlink" Target="https://docs.google.com/spreadsheets/d/1c4citcys2a4Oxz5TVKVKW96SN22gwjLC-8M_cz74j0Y/edit?usp=sharing" TargetMode="External"/><Relationship Id="rId283" Type="http://schemas.openxmlformats.org/officeDocument/2006/relationships/hyperlink" Target="http://uias.astro.illinois.edu/" TargetMode="External"/><Relationship Id="rId169" Type="http://schemas.openxmlformats.org/officeDocument/2006/relationships/hyperlink" Target="https://docs.google.com/spreadsheets/d/1A_ctG6qa-sYhocf7oRHQOtlopzZw7l756OcbdhAxLFg/edit?usp=sharing" TargetMode="External"/><Relationship Id="rId168" Type="http://schemas.openxmlformats.org/officeDocument/2006/relationships/hyperlink" Target="https://docs.google.com/spreadsheets/d/1A_ctG6qa-sYhocf7oRHQOtlopzZw7l756OcbdhAxLFg/edit?usp=sharing" TargetMode="External"/><Relationship Id="rId289" Type="http://schemas.openxmlformats.org/officeDocument/2006/relationships/hyperlink" Target="https://docs.google.com/spreadsheets/d/1rIUhYwwptQ0-4_sK2U0tIqoMT-dahHDh0FH1sJ4DdwU/edit?usp=sharing" TargetMode="External"/><Relationship Id="rId167" Type="http://schemas.openxmlformats.org/officeDocument/2006/relationships/hyperlink" Target="https://docs.google.com/spreadsheets/d/1hbKqOSMaoil7GSSfc_QbHlpfn9QAPEV9MpFmDTJ3cz0/edit" TargetMode="External"/><Relationship Id="rId288" Type="http://schemas.openxmlformats.org/officeDocument/2006/relationships/hyperlink" Target="https://docs.google.com/spreadsheets/d/1rIUhYwwptQ0-4_sK2U0tIqoMT-dahHDh0FH1sJ4DdwU/edit?usp=sharing" TargetMode="External"/><Relationship Id="rId166" Type="http://schemas.openxmlformats.org/officeDocument/2006/relationships/hyperlink" Target="https://docs.google.com/spreadsheets/d/1hbKqOSMaoil7GSSfc_QbHlpfn9QAPEV9MpFmDTJ3cz0/edit" TargetMode="External"/><Relationship Id="rId287" Type="http://schemas.openxmlformats.org/officeDocument/2006/relationships/hyperlink" Target="https://docs.google.com/spreadsheets/d/1gkQpaW0NOHagVIhiwuL9rB8zZHKf6NVlq22YWFPmFMY/edit?gid=0" TargetMode="External"/><Relationship Id="rId161" Type="http://schemas.openxmlformats.org/officeDocument/2006/relationships/hyperlink" Target="https://docs.google.com/spreadsheets/d/1uek_G5IjEQnpZhLoRnlw0t6TP_uU1_zV0OCd9BT0B8g/edit?gid=0" TargetMode="External"/><Relationship Id="rId282" Type="http://schemas.openxmlformats.org/officeDocument/2006/relationships/hyperlink" Target="https://drive.google.com/open?id=1ZZv_L-cJtaAioSpFq290IHmjDI8xvbaB" TargetMode="External"/><Relationship Id="rId160" Type="http://schemas.openxmlformats.org/officeDocument/2006/relationships/hyperlink" Target="https://docs.google.com/spreadsheets/d/1uek_G5IjEQnpZhLoRnlw0t6TP_uU1_zV0OCd9BT0B8g/edit?gid=0" TargetMode="External"/><Relationship Id="rId281" Type="http://schemas.openxmlformats.org/officeDocument/2006/relationships/hyperlink" Target="https://illinivex.web.illinois.edu/" TargetMode="External"/><Relationship Id="rId280" Type="http://schemas.openxmlformats.org/officeDocument/2006/relationships/hyperlink" Target="https://drive.google.com/open?id=1nu-dNJ-I39o03PU7SuMF6d3t2qSk3wGZ" TargetMode="External"/><Relationship Id="rId159" Type="http://schemas.openxmlformats.org/officeDocument/2006/relationships/hyperlink" Target="https://www.ncsa.illinois.edu/" TargetMode="External"/><Relationship Id="rId154" Type="http://schemas.openxmlformats.org/officeDocument/2006/relationships/hyperlink" Target="https://asme.mechse.illinois.edu/" TargetMode="External"/><Relationship Id="rId275" Type="http://schemas.openxmlformats.org/officeDocument/2006/relationships/hyperlink" Target="https://docs.google.com/spreadsheets/d/1DDiII25PJFbfQYr70ngyxYleNeb0VlkZQm-QTzjHo-o/edit?gid=0" TargetMode="External"/><Relationship Id="rId396" Type="http://schemas.openxmlformats.org/officeDocument/2006/relationships/hyperlink" Target="https://hmntl.illinois.edu/facilities/bionanotech-lab" TargetMode="External"/><Relationship Id="rId153" Type="http://schemas.openxmlformats.org/officeDocument/2006/relationships/hyperlink" Target="https://docs.google.com/spreadsheets/d/16diqfOcbF-cGnAcMp7PzdJee-AW1toQCnp0RsigoEj8/edit?usp=sharing" TargetMode="External"/><Relationship Id="rId274" Type="http://schemas.openxmlformats.org/officeDocument/2006/relationships/hyperlink" Target="https://tbp.ec.illinois.edu/" TargetMode="External"/><Relationship Id="rId395" Type="http://schemas.openxmlformats.org/officeDocument/2006/relationships/hyperlink" Target="https://drive.google.com/open?id=1GSCLhZ8Y7kRYOq0KYWfIHXc2H0WjB9ef" TargetMode="External"/><Relationship Id="rId152" Type="http://schemas.openxmlformats.org/officeDocument/2006/relationships/hyperlink" Target="https://docs.google.com/open?id=1yoia3u5QzKCvSUCYfOQCGpeUUmFA1tVq01KCTnPpfxY" TargetMode="External"/><Relationship Id="rId273" Type="http://schemas.openxmlformats.org/officeDocument/2006/relationships/hyperlink" Target="https://docs.google.com/spreadsheets/d/1DDiII25PJFbfQYr70ngyxYleNeb0VlkZQm-QTzjHo-o/edit?gid=0" TargetMode="External"/><Relationship Id="rId394" Type="http://schemas.openxmlformats.org/officeDocument/2006/relationships/hyperlink" Target="https://docs.google.com/spreadsheets/d/13y9Ez_2gHIQ1-Lhb72bvjKOhF_bJq2ACPJosKbiN-t0/edit?gid=0" TargetMode="External"/><Relationship Id="rId151" Type="http://schemas.openxmlformats.org/officeDocument/2006/relationships/hyperlink" Target="https://docs.google.com/spreadsheets/d/1o1jjCz6ZQ6c27F0efyqUqrfvyjCkSCKsCIFbjduNeY4/edit?usp=sharing" TargetMode="External"/><Relationship Id="rId272" Type="http://schemas.openxmlformats.org/officeDocument/2006/relationships/hyperlink" Target="https://docs.google.com/spreadsheets/d/142FtV9o1P7J-7ZQ3LXQdmiCn-VfnHriw8C_DWeOlvzY/edit?usp=sharing" TargetMode="External"/><Relationship Id="rId393" Type="http://schemas.openxmlformats.org/officeDocument/2006/relationships/hyperlink" Target="https://students.grainger.illinois.edu/nsbe/home/" TargetMode="External"/><Relationship Id="rId158" Type="http://schemas.openxmlformats.org/officeDocument/2006/relationships/hyperlink" Target="https://docs.google.com/spreadsheets/d/1TKBLuERXmZPRgSQCKTvXFgPqGGHsUPLS5LFzfJvhivk/edit?gid=0" TargetMode="External"/><Relationship Id="rId279" Type="http://schemas.openxmlformats.org/officeDocument/2006/relationships/hyperlink" Target="https://docs.google.com/spreadsheets/d/1VPl9yrxwF1KPWeiTPQORqWUiYgv3ItY3wqYbYZqDnl4/edit?usp=sharing" TargetMode="External"/><Relationship Id="rId157" Type="http://schemas.openxmlformats.org/officeDocument/2006/relationships/hyperlink" Target="https://docs.google.com/spreadsheets/d/1TKBLuERXmZPRgSQCKTvXFgPqGGHsUPLS5LFzfJvhivk/edit?gid=0" TargetMode="External"/><Relationship Id="rId278" Type="http://schemas.openxmlformats.org/officeDocument/2006/relationships/hyperlink" Target="https://docs.google.com/spreadsheets/d/1VPl9yrxwF1KPWeiTPQORqWUiYgv3ItY3wqYbYZqDnl4/edit?usp=sharing" TargetMode="External"/><Relationship Id="rId399" Type="http://schemas.openxmlformats.org/officeDocument/2006/relationships/hyperlink" Target="https://van.physics.illinois.edu/" TargetMode="External"/><Relationship Id="rId156" Type="http://schemas.openxmlformats.org/officeDocument/2006/relationships/hyperlink" Target="https://docs.google.com/open?id=1wrYbX3sTz0lyLw8KzUTynGTJUUFc4vT8vstgTvLkXkE" TargetMode="External"/><Relationship Id="rId277" Type="http://schemas.openxmlformats.org/officeDocument/2006/relationships/hyperlink" Target="https://drive.google.com/open?id=1_eU4dwKTgRU7NdlE6Tq7YvAe83eot_cp" TargetMode="External"/><Relationship Id="rId398" Type="http://schemas.openxmlformats.org/officeDocument/2006/relationships/hyperlink" Target="https://siebelschool.illinois.edu/research/areas/artificial-intelligence" TargetMode="External"/><Relationship Id="rId155" Type="http://schemas.openxmlformats.org/officeDocument/2006/relationships/hyperlink" Target="https://docs.google.com/spreadsheets/d/16diqfOcbF-cGnAcMp7PzdJee-AW1toQCnp0RsigoEj8/edit?usp=sharing" TargetMode="External"/><Relationship Id="rId276" Type="http://schemas.openxmlformats.org/officeDocument/2006/relationships/hyperlink" Target="https://drive.google.com/open?id=1-8L3fZH1BUHPpw3URHted9X5hyxT4Nl2" TargetMode="External"/><Relationship Id="rId397" Type="http://schemas.openxmlformats.org/officeDocument/2006/relationships/hyperlink" Target="https://uiucneurotech.web.illinois.edu/about/" TargetMode="External"/><Relationship Id="rId40" Type="http://schemas.openxmlformats.org/officeDocument/2006/relationships/hyperlink" Target="https://docs.google.com/spreadsheets/d/1q8yRSR3lXfxp2hHZ-n7UY3o-3TIG62hSBFxqYtunD3s/edit?usp=sharing" TargetMode="External"/><Relationship Id="rId42" Type="http://schemas.openxmlformats.org/officeDocument/2006/relationships/hyperlink" Target="https://students.grainger.illinois.edu/imade/home/" TargetMode="External"/><Relationship Id="rId41" Type="http://schemas.openxmlformats.org/officeDocument/2006/relationships/hyperlink" Target="https://docs.google.com/open?id=13KuK_A4CjnGhU_PaLU3MsSmEnmsQp06VQoJLLJH9sS0" TargetMode="External"/><Relationship Id="rId44" Type="http://schemas.openxmlformats.org/officeDocument/2006/relationships/hyperlink" Target="http://www.illinielectricmotorsports.com" TargetMode="External"/><Relationship Id="rId43" Type="http://schemas.openxmlformats.org/officeDocument/2006/relationships/hyperlink" Target="https://docs.google.com/open?id=1-qq5TKP1ZeI4XK-jSa8MfkM1wjvpGfwQDng3NGUNYto" TargetMode="External"/><Relationship Id="rId46" Type="http://schemas.openxmlformats.org/officeDocument/2006/relationships/hyperlink" Target="http://team4096.org/" TargetMode="External"/><Relationship Id="rId45" Type="http://schemas.openxmlformats.org/officeDocument/2006/relationships/hyperlink" Target="https://docs.google.com/open?id=1859mptRgxh_1PZ2lJxCuFS7YHFFNuzZwLg7L6zKuSVA" TargetMode="External"/><Relationship Id="rId48" Type="http://schemas.openxmlformats.org/officeDocument/2006/relationships/hyperlink" Target="https://docs.google.com/open?id=10iNNFhUpbBeTs4HCL1kVJzwp53-vh69F8MvD2IBhZW0" TargetMode="External"/><Relationship Id="rId47" Type="http://schemas.openxmlformats.org/officeDocument/2006/relationships/hyperlink" Target="https://docs.google.com/open?id=1v_KZjRR4Jnw7KVPn5clKpfbDEi8dZHCZNOasBt3-dpI" TargetMode="External"/><Relationship Id="rId49" Type="http://schemas.openxmlformats.org/officeDocument/2006/relationships/hyperlink" Target="https://docs.google.com/spreadsheets/d/1yHZEIYdmhRD5Wf9SvghBGmIlAtE6cfWQUeIMSpii3sA/edit?usp=sharing" TargetMode="External"/><Relationship Id="rId31" Type="http://schemas.openxmlformats.org/officeDocument/2006/relationships/hyperlink" Target="https://drive.google.com/open?id=1YaNL12RegO00UXIa36qtMg7gkuz6wnyN" TargetMode="External"/><Relationship Id="rId30" Type="http://schemas.openxmlformats.org/officeDocument/2006/relationships/hyperlink" Target="https://docs.google.com/spreadsheets/d/1sA2MkZG6Mx0p2_gjPXRUXyJe-wVKU3Y3ntc8XcFfI18/edit?usp=sharing" TargetMode="External"/><Relationship Id="rId33" Type="http://schemas.openxmlformats.org/officeDocument/2006/relationships/hyperlink" Target="https://docs.google.com/spreadsheets/d/1NxA2mbIhLfu3AOWUmGH12ucTDHzysQl_4L1CoSgOUC0/edit?usp=sharing" TargetMode="External"/><Relationship Id="rId32" Type="http://schemas.openxmlformats.org/officeDocument/2006/relationships/hyperlink" Target="https://docs.google.com/open?id=1oppHtI1ZgA0xvaoIEwRrhX3Z3-TQsZRRoxutaYxNlzo" TargetMode="External"/><Relationship Id="rId35" Type="http://schemas.openxmlformats.org/officeDocument/2006/relationships/hyperlink" Target="https://docs.google.com/spreadsheets/d/1NxA2mbIhLfu3AOWUmGH12ucTDHzysQl_4L1CoSgOUC0/edit?usp=sharing" TargetMode="External"/><Relationship Id="rId34" Type="http://schemas.openxmlformats.org/officeDocument/2006/relationships/hyperlink" Target="https://iris.ae.illinois.edu/" TargetMode="External"/><Relationship Id="rId37" Type="http://schemas.openxmlformats.org/officeDocument/2006/relationships/hyperlink" Target="https://climas.illinois.edu" TargetMode="External"/><Relationship Id="rId36" Type="http://schemas.openxmlformats.org/officeDocument/2006/relationships/hyperlink" Target="https://docs.google.com/open?id=1dLncyxl1Tf5JP1wtPv7Z7G2jLfPKRKQ8dZ6Xfi9VGaM" TargetMode="External"/><Relationship Id="rId39" Type="http://schemas.openxmlformats.org/officeDocument/2006/relationships/hyperlink" Target="https://docs.google.com/spreadsheets/d/1q8yRSR3lXfxp2hHZ-n7UY3o-3TIG62hSBFxqYtunD3s/edit?usp=sharing" TargetMode="External"/><Relationship Id="rId38" Type="http://schemas.openxmlformats.org/officeDocument/2006/relationships/hyperlink" Target="https://docs.google.com/open?id=1Q0BHw4d2Sr2fTEg5N3TEWfhqqFXiRi1LPFcJyf9c1-A" TargetMode="External"/><Relationship Id="rId20" Type="http://schemas.openxmlformats.org/officeDocument/2006/relationships/hyperlink" Target="https://drive.google.com/open?id=1xAMYoWMg6c64dr1y8bSADaqO2go2rY86" TargetMode="External"/><Relationship Id="rId22" Type="http://schemas.openxmlformats.org/officeDocument/2006/relationships/hyperlink" Target="https://docs.google.com/open?id=1a3aj5-giO8L2ygFuOkVH5nNAcpZFgsopbBmzmXTFzcE" TargetMode="External"/><Relationship Id="rId21" Type="http://schemas.openxmlformats.org/officeDocument/2006/relationships/hyperlink" Target="https://docs.google.com/open?id=1iiJ9VNPcJcsqq1S4DCgRfntqq-EHBgmHb5GNCygMMbQ" TargetMode="External"/><Relationship Id="rId24" Type="http://schemas.openxmlformats.org/officeDocument/2006/relationships/hyperlink" Target="https://docs.google.com/open?id=1J1tXz3d3TK5l6RnTkH5OG-8l-HMH4Q5onlK3tkPYgO0" TargetMode="External"/><Relationship Id="rId23" Type="http://schemas.openxmlformats.org/officeDocument/2006/relationships/hyperlink" Target="https://lassiaero.web.illinois.edu/" TargetMode="External"/><Relationship Id="rId409" Type="http://schemas.openxmlformats.org/officeDocument/2006/relationships/hyperlink" Target="https://docs.google.com/spreadsheets/d/1DpEUqZw6pE6a4ogTIRkMVCjZiG-OnlKWhGR2vTbY9to/edit?usp=sharing" TargetMode="External"/><Relationship Id="rId404" Type="http://schemas.openxmlformats.org/officeDocument/2006/relationships/hyperlink" Target="https://robobrawl.illinois.edu/" TargetMode="External"/><Relationship Id="rId403" Type="http://schemas.openxmlformats.org/officeDocument/2006/relationships/hyperlink" Target="https://docs.google.com/spreadsheets/d/1jo6_PBxNs-yzmzPuEawFLYt3Ty7B09tFlB7W1jphuXQ/edit?usp=sharing" TargetMode="External"/><Relationship Id="rId402" Type="http://schemas.openxmlformats.org/officeDocument/2006/relationships/hyperlink" Target="https://docs.google.com/open?id=1uii84jEgZIrmz1fPiLygSyze_p2je4PKKjPr9875ZMI" TargetMode="External"/><Relationship Id="rId401" Type="http://schemas.openxmlformats.org/officeDocument/2006/relationships/hyperlink" Target="https://drive.google.com/open?id=17gnEoFXKpzRCLfoWLkNVfbdR7ExKP8uC" TargetMode="External"/><Relationship Id="rId408" Type="http://schemas.openxmlformats.org/officeDocument/2006/relationships/hyperlink" Target="https://isens.cs.illinois.edu/" TargetMode="External"/><Relationship Id="rId407" Type="http://schemas.openxmlformats.org/officeDocument/2006/relationships/hyperlink" Target="https://docs.google.com/spreadsheets/d/1CFIxNICmO0zxeP3fZMKjxj0Og2uaqcxxooQdGrMJxEA/edit?gid=0" TargetMode="External"/><Relationship Id="rId406" Type="http://schemas.openxmlformats.org/officeDocument/2006/relationships/hyperlink" Target="https://docs.google.com/open?id=1_BonhKBg0ZiQVtFgLIHKj6WNbXyZ3znhowonmjUCBsM" TargetMode="External"/><Relationship Id="rId405" Type="http://schemas.openxmlformats.org/officeDocument/2006/relationships/hyperlink" Target="https://docs.google.com/spreadsheets/d/1jo6_PBxNs-yzmzPuEawFLYt3Ty7B09tFlB7W1jphuXQ/edit?usp=sharing" TargetMode="External"/><Relationship Id="rId26" Type="http://schemas.openxmlformats.org/officeDocument/2006/relationships/hyperlink" Target="https://docs.google.com/open?id=1rWSoZPTyhD32_aRlAIYnSNkZpDX0U865JuYcYY6sjf4" TargetMode="External"/><Relationship Id="rId25" Type="http://schemas.openxmlformats.org/officeDocument/2006/relationships/hyperlink" Target="https://drive.google.com/open?id=1ooP4q-6ABz9JGwb8N8VNdHv_JFEXtmoN" TargetMode="External"/><Relationship Id="rId28" Type="http://schemas.openxmlformats.org/officeDocument/2006/relationships/hyperlink" Target="https://docs.google.com/open?id=15wIn7StDMoyVsoexfbEQOf2dGjuupN2871RkZNxkElA" TargetMode="External"/><Relationship Id="rId27" Type="http://schemas.openxmlformats.org/officeDocument/2006/relationships/hyperlink" Target="https://docs.google.com/open?id=1aHXVrgZUE3io5qUQjjGZL3bfbj1VyvWuueipP9bVkZY" TargetMode="External"/><Relationship Id="rId400" Type="http://schemas.openxmlformats.org/officeDocument/2006/relationships/hyperlink" Target="https://docs.google.com/open?id=1m-1xFJAYILzi9v0BKaesV_CGespbCS36q931vZt0r7E" TargetMode="External"/><Relationship Id="rId29" Type="http://schemas.openxmlformats.org/officeDocument/2006/relationships/hyperlink" Target="https://docs.google.com/spreadsheets/d/1sA2MkZG6Mx0p2_gjPXRUXyJe-wVKU3Y3ntc8XcFfI18/edit?usp=sharing" TargetMode="External"/><Relationship Id="rId11" Type="http://schemas.openxmlformats.org/officeDocument/2006/relationships/hyperlink" Target="https://docs.google.com/open?id=1RoVBcDz8GtS2GZtVYZeLmLvOblhj8dmnIoHYEkgTP2c" TargetMode="External"/><Relationship Id="rId10" Type="http://schemas.openxmlformats.org/officeDocument/2006/relationships/hyperlink" Target="https://one.illinois.edu/illinipullers/new_website/home/" TargetMode="External"/><Relationship Id="rId13" Type="http://schemas.openxmlformats.org/officeDocument/2006/relationships/hyperlink" Target="https://docs.google.com/open?id=1VQdEcO2fYUYKoiVkvaRD9G2zdIfycdguh2VgL-1f0s4" TargetMode="External"/><Relationship Id="rId12" Type="http://schemas.openxmlformats.org/officeDocument/2006/relationships/hyperlink" Target="https://publish.illinois.edu/ssaillinois/" TargetMode="External"/><Relationship Id="rId15" Type="http://schemas.openxmlformats.org/officeDocument/2006/relationships/hyperlink" Target="https://drive.google.com/open?id=1EwzKFN6eb3wZU_yuZtpiflTeVJ6mfd2v" TargetMode="External"/><Relationship Id="rId14" Type="http://schemas.openxmlformats.org/officeDocument/2006/relationships/hyperlink" Target="https://publish.illinois.edu/ssaillinois/" TargetMode="External"/><Relationship Id="rId17" Type="http://schemas.openxmlformats.org/officeDocument/2006/relationships/hyperlink" Target="https://docs.google.com/spreadsheets/d/1Ygrxjja6DXIt564M6OH5Fhb2XYzGNZL8BcoO-wH6jXQ/edit?usp=sharing" TargetMode="External"/><Relationship Id="rId16" Type="http://schemas.openxmlformats.org/officeDocument/2006/relationships/hyperlink" Target="https://docs.google.com/open?id=1b3WoyspKeH95lkdjEMJDfMgm0iibeA9-u83s9RohmvU" TargetMode="External"/><Relationship Id="rId19" Type="http://schemas.openxmlformats.org/officeDocument/2006/relationships/hyperlink" Target="https://docs.google.com/open?id=1GuWjY1jMUc7hCyoRpfRcJCJPgPVJPwHYw8t3wHnFVes" TargetMode="External"/><Relationship Id="rId18" Type="http://schemas.openxmlformats.org/officeDocument/2006/relationships/hyperlink" Target="https://docs.google.com/spreadsheets/d/1Ygrxjja6DXIt564M6OH5Fhb2XYzGNZL8BcoO-wH6jXQ/edit?usp=sharing" TargetMode="External"/><Relationship Id="rId84" Type="http://schemas.openxmlformats.org/officeDocument/2006/relationships/hyperlink" Target="https://docs.google.com/spreadsheets/d/1K6cFyxDHWnuyjlooSRI6V8CmTnnEk292sGVV0CN9oz8/edit?usp=sharing" TargetMode="External"/><Relationship Id="rId83" Type="http://schemas.openxmlformats.org/officeDocument/2006/relationships/hyperlink" Target="https://docs.google.com/open?id=1m4bFDVRrqsU0qONMShBKpRqApn4_-q3hVO9DpILodRY" TargetMode="External"/><Relationship Id="rId86" Type="http://schemas.openxmlformats.org/officeDocument/2006/relationships/hyperlink" Target="https://docs.google.com/spreadsheets/d/1K6cFyxDHWnuyjlooSRI6V8CmTnnEk292sGVV0CN9oz8/edit?usp=sharing" TargetMode="External"/><Relationship Id="rId85" Type="http://schemas.openxmlformats.org/officeDocument/2006/relationships/hyperlink" Target="https://ibrl.aces.illinois.edu/ibi/" TargetMode="External"/><Relationship Id="rId88" Type="http://schemas.openxmlformats.org/officeDocument/2006/relationships/hyperlink" Target="https://docs.google.com/spreadsheets/d/1sj_1tLh5_VIAPKilIdVBm6LBUh3E0wd_gXMbw7eqhBY/edit?usp=sharing" TargetMode="External"/><Relationship Id="rId87" Type="http://schemas.openxmlformats.org/officeDocument/2006/relationships/hyperlink" Target="https://docs.google.com/open?id=1ZA9aw7iy58qT0iGeaCcP8VlwK7UqmMW9BaDZKPCtJsE" TargetMode="External"/><Relationship Id="rId89" Type="http://schemas.openxmlformats.org/officeDocument/2006/relationships/hyperlink" Target="https://www.bmes-uiuc.com/" TargetMode="External"/><Relationship Id="rId80" Type="http://schemas.openxmlformats.org/officeDocument/2006/relationships/hyperlink" Target="https://docs.google.com/spreadsheets/d/1htOoQvzYM__L6_EZ6MM76BduHQX290CyJsjmqAI9J7k/edit?usp=sharing" TargetMode="External"/><Relationship Id="rId82" Type="http://schemas.openxmlformats.org/officeDocument/2006/relationships/hyperlink" Target="https://docs.google.com/spreadsheets/d/1htOoQvzYM__L6_EZ6MM76BduHQX290CyJsjmqAI9J7k/edit?usp=sharing" TargetMode="External"/><Relationship Id="rId81" Type="http://schemas.openxmlformats.org/officeDocument/2006/relationships/hyperlink" Target="https://wim.mechse.illinois.edu/" TargetMode="External"/><Relationship Id="rId73" Type="http://schemas.openxmlformats.org/officeDocument/2006/relationships/hyperlink" Target="https://gravity.ncsa.illinois.edu" TargetMode="External"/><Relationship Id="rId72" Type="http://schemas.openxmlformats.org/officeDocument/2006/relationships/hyperlink" Target="https://docs.google.com/open?id=1ozBoOFuj84SVKj9ZnSWoxWU81swYXRhbi0-dgJiYxrw" TargetMode="External"/><Relationship Id="rId75" Type="http://schemas.openxmlformats.org/officeDocument/2006/relationships/hyperlink" Target="https://docs.google.com/spreadsheets/d/1DuYrBCbvIPIJ83PgPcjHOC8S2Bz5Oanu01xLEeHgZLM/edit?usp=sharing" TargetMode="External"/><Relationship Id="rId74" Type="http://schemas.openxmlformats.org/officeDocument/2006/relationships/hyperlink" Target="https://docs.google.com/open?id=1hiuGLPlZzAtBK5C15HSJsAaPFGc9BOm5as7hLG5xuCw" TargetMode="External"/><Relationship Id="rId77" Type="http://schemas.openxmlformats.org/officeDocument/2006/relationships/hyperlink" Target="https://drive.google.com/open?id=1DhAPbKTiyUdu3Avi63b0tDyV51d3eymf" TargetMode="External"/><Relationship Id="rId76" Type="http://schemas.openxmlformats.org/officeDocument/2006/relationships/hyperlink" Target="https://docs.google.com/spreadsheets/d/1DuYrBCbvIPIJ83PgPcjHOC8S2Bz5Oanu01xLEeHgZLM/edit?usp=sharing" TargetMode="External"/><Relationship Id="rId79" Type="http://schemas.openxmlformats.org/officeDocument/2006/relationships/hyperlink" Target="https://docs.google.com/open?id=1ACa8UR8SGc0ytzoWfevkU9raDF7oBkze1GGL3iylT5M" TargetMode="External"/><Relationship Id="rId78" Type="http://schemas.openxmlformats.org/officeDocument/2006/relationships/hyperlink" Target="https://docs.google.com/open?id=1mncmzCVJOZswpgA7OgNphJoD5nr1Q5HRjfZ9xw9mZsU" TargetMode="External"/><Relationship Id="rId71" Type="http://schemas.openxmlformats.org/officeDocument/2006/relationships/hyperlink" Target="https://docs.google.com/spreadsheets/d/1sM0XDrolgdpWGIoM5CURCmNurW4WoLAhCQC-S3BFeL0/edit?usp=sharing" TargetMode="External"/><Relationship Id="rId70" Type="http://schemas.openxmlformats.org/officeDocument/2006/relationships/hyperlink" Target="https://docs.google.com/spreadsheets/d/1sM0XDrolgdpWGIoM5CURCmNurW4WoLAhCQC-S3BFeL0/edit?usp=sharing" TargetMode="External"/><Relationship Id="rId62" Type="http://schemas.openxmlformats.org/officeDocument/2006/relationships/hyperlink" Target="https://uillinoisedu-my.sharepoint.com/:x:/g/personal/eayal5_illinois_edu/ESZpwqSKvLFDjm7Gqf9obe8BHJ2kcm3wfxne_zsSOOnzcA?e=ProrMb" TargetMode="External"/><Relationship Id="rId61" Type="http://schemas.openxmlformats.org/officeDocument/2006/relationships/hyperlink" Target="https://students.grainger.illinois.edu/shpe/home/" TargetMode="External"/><Relationship Id="rId64" Type="http://schemas.openxmlformats.org/officeDocument/2006/relationships/hyperlink" Target="https://ewoldt.mechanical.illinois.edu/the-zoo/" TargetMode="External"/><Relationship Id="rId63" Type="http://schemas.openxmlformats.org/officeDocument/2006/relationships/hyperlink" Target="https://docs.google.com/open?id=1nE44u0W5ZzkgFhGaNYsBl11SqTZIgIP8dvEvjwOjr3U" TargetMode="External"/><Relationship Id="rId66" Type="http://schemas.openxmlformats.org/officeDocument/2006/relationships/hyperlink" Target="https://ansatuiuc.web.engr.illinois.edu" TargetMode="External"/><Relationship Id="rId65" Type="http://schemas.openxmlformats.org/officeDocument/2006/relationships/hyperlink" Target="https://docs.google.com/open?id=1mRW58LejdWc3BikCd25uLYftF8ObTTrFUCovW-4qMYg" TargetMode="External"/><Relationship Id="rId68" Type="http://schemas.openxmlformats.org/officeDocument/2006/relationships/hyperlink" Target="https://ansatuiuc.web.engr.illinois.edu" TargetMode="External"/><Relationship Id="rId67" Type="http://schemas.openxmlformats.org/officeDocument/2006/relationships/hyperlink" Target="https://docs.google.com/open?id=1NN1QlImT28GNQz0pGpqk2gSObd60cAIOkMPQnVlJ5ho" TargetMode="External"/><Relationship Id="rId60" Type="http://schemas.openxmlformats.org/officeDocument/2006/relationships/hyperlink" Target="https://uillinoisedu-my.sharepoint.com/:x:/g/personal/eayal5_illinois_edu/ESZpwqSKvLFDjm7Gqf9obe8BHJ2kcm3wfxne_zsSOOnzcA?e=ProrMb" TargetMode="External"/><Relationship Id="rId69" Type="http://schemas.openxmlformats.org/officeDocument/2006/relationships/hyperlink" Target="https://docs.google.com/open?id=17-5gG1HA2hGl5qDshzQVyRwGMZaWMbHoPrLYXvFp1WA" TargetMode="External"/><Relationship Id="rId51" Type="http://schemas.openxmlformats.org/officeDocument/2006/relationships/hyperlink" Target="https://docs.google.com/spreadsheets/d/1yHZEIYdmhRD5Wf9SvghBGmIlAtE6cfWQUeIMSpii3sA/edit?usp=sharing" TargetMode="External"/><Relationship Id="rId50" Type="http://schemas.openxmlformats.org/officeDocument/2006/relationships/hyperlink" Target="https://www.alphachisigma.org/" TargetMode="External"/><Relationship Id="rId53" Type="http://schemas.openxmlformats.org/officeDocument/2006/relationships/hyperlink" Target="https://docs.google.com/open?id=1WnvpNL5qSbJbtZ5ZIPzOtbnrNaQHQzJs22ABLNW9R0c" TargetMode="External"/><Relationship Id="rId52" Type="http://schemas.openxmlformats.org/officeDocument/2006/relationships/hyperlink" Target="https://drive.google.com/open?id=10jBA-8vmRG0tzaoA4Hme0Q2x7oQ-8N43" TargetMode="External"/><Relationship Id="rId55" Type="http://schemas.openxmlformats.org/officeDocument/2006/relationships/hyperlink" Target="https://aaaruiuc.wixsite.com/home" TargetMode="External"/><Relationship Id="rId54" Type="http://schemas.openxmlformats.org/officeDocument/2006/relationships/hyperlink" Target="https://docs.google.com/spreadsheets/d/1rY384tW5Pi_idpTEhvTJkXYBKr-pGdkjqkxwverGpCc/edit?usp=sharing" TargetMode="External"/><Relationship Id="rId57" Type="http://schemas.openxmlformats.org/officeDocument/2006/relationships/hyperlink" Target="https://docs.google.com/open?id=18UqJrdQHSI6tzAtAL-tl1dej4DGeBf0EoZWH4APcWrc" TargetMode="External"/><Relationship Id="rId56" Type="http://schemas.openxmlformats.org/officeDocument/2006/relationships/hyperlink" Target="https://docs.google.com/spreadsheets/d/1rY384tW5Pi_idpTEhvTJkXYBKr-pGdkjqkxwverGpCc/edit?usp=sharing" TargetMode="External"/><Relationship Id="rId59" Type="http://schemas.openxmlformats.org/officeDocument/2006/relationships/hyperlink" Target="https://docs.google.com/open?id=1kLbmIJFISijxr7c6UfwXZyScnM9yuJ9eH4IiyreX_gE" TargetMode="External"/><Relationship Id="rId58" Type="http://schemas.openxmlformats.org/officeDocument/2006/relationships/hyperlink" Target="https://drive.google.com/open?id=1DSSMHuJSplO_gvLmkO3xnt7QnJtlyXct" TargetMode="External"/><Relationship Id="rId107" Type="http://schemas.openxmlformats.org/officeDocument/2006/relationships/hyperlink" Target="https://iiseengineering.web.illinois.edu" TargetMode="External"/><Relationship Id="rId228" Type="http://schemas.openxmlformats.org/officeDocument/2006/relationships/hyperlink" Target="https://docs.google.com/spreadsheets/d/1dxS5NlAwZ5IjQGS4Qd6eIUWrZvzVVTHgtywqHoJSCBM/edit?usp=sharing" TargetMode="External"/><Relationship Id="rId349" Type="http://schemas.openxmlformats.org/officeDocument/2006/relationships/hyperlink" Target="https://drive.google.com/open?id=1LqHqTjG5ekGbQHZgEBOABSoS_gGDZI3w" TargetMode="External"/><Relationship Id="rId106" Type="http://schemas.openxmlformats.org/officeDocument/2006/relationships/hyperlink" Target="https://docs.google.com/open?id=1fW1tDgW9zYqIgGzn-2f2n4qj6gOizyL0RE6muxoO_rY" TargetMode="External"/><Relationship Id="rId227" Type="http://schemas.openxmlformats.org/officeDocument/2006/relationships/hyperlink" Target="https://linktr.ee/materialadvantageuiuc" TargetMode="External"/><Relationship Id="rId348" Type="http://schemas.openxmlformats.org/officeDocument/2006/relationships/hyperlink" Target="https://www.illinoisspacesociety.org/about-edout" TargetMode="External"/><Relationship Id="rId105" Type="http://schemas.openxmlformats.org/officeDocument/2006/relationships/hyperlink" Target="https://iiseengineering.web.illinois.edu" TargetMode="External"/><Relationship Id="rId226" Type="http://schemas.openxmlformats.org/officeDocument/2006/relationships/hyperlink" Target="https://docs.google.com/spreadsheets/d/1dxS5NlAwZ5IjQGS4Qd6eIUWrZvzVVTHgtywqHoJSCBM/edit?usp=sharing" TargetMode="External"/><Relationship Id="rId347" Type="http://schemas.openxmlformats.org/officeDocument/2006/relationships/hyperlink" Target="https://docs.google.com/spreadsheets/d/160VmPK1sePEUssMVwQubuWbEU-Vt-zNDqQxe7gpez_Y/edit?gid=0" TargetMode="External"/><Relationship Id="rId104" Type="http://schemas.openxmlformats.org/officeDocument/2006/relationships/hyperlink" Target="https://docs.google.com/open?id=1pOqUIDuBOdGNZLitusZtKsXtUpl1C_ZKF5XocQKaqEk" TargetMode="External"/><Relationship Id="rId225" Type="http://schemas.openxmlformats.org/officeDocument/2006/relationships/hyperlink" Target="https://docs.google.com/spreadsheets/d/1itfDo3pHKtX1k5aX47ANEQSxVXj5aTc73-Y8V0uh7_Y/edit?gid=0" TargetMode="External"/><Relationship Id="rId346" Type="http://schemas.openxmlformats.org/officeDocument/2006/relationships/hyperlink" Target="https://students.grainger.illinois.edu/imade/home/" TargetMode="External"/><Relationship Id="rId109" Type="http://schemas.openxmlformats.org/officeDocument/2006/relationships/hyperlink" Target="https://docs.google.com/spreadsheets/d/1INWlviP9r924uHCrj65_4Qm2DCjdS8H5e5YxtQH_oyM/edit?usp=sharing" TargetMode="External"/><Relationship Id="rId108" Type="http://schemas.openxmlformats.org/officeDocument/2006/relationships/hyperlink" Target="https://docs.google.com/open?id=1dgmaf5CwQNJbyYxkNkOfKEZI0-yPZDgtHyadIDl3J08" TargetMode="External"/><Relationship Id="rId229" Type="http://schemas.openxmlformats.org/officeDocument/2006/relationships/hyperlink" Target="https://drive.google.com/open?id=12gQLVn0sPWDwP5FXUBA537vy5wTFAG6A" TargetMode="External"/><Relationship Id="rId220" Type="http://schemas.openxmlformats.org/officeDocument/2006/relationships/hyperlink" Target="https://www.bmes-uiuc.com/" TargetMode="External"/><Relationship Id="rId341" Type="http://schemas.openxmlformats.org/officeDocument/2006/relationships/hyperlink" Target="https://drive.google.com/open?id=1-BJb4YiWmmzqgrvAJzyUXHjAylRFKRIM" TargetMode="External"/><Relationship Id="rId340" Type="http://schemas.openxmlformats.org/officeDocument/2006/relationships/hyperlink" Target="https://docs.google.com/spreadsheets/d/1iQ9avhzl3g4EfAxvz6RxNYhR6fy1PaVLXspaTUb1GqA/edit?usp=sharing" TargetMode="External"/><Relationship Id="rId103" Type="http://schemas.openxmlformats.org/officeDocument/2006/relationships/hyperlink" Target="https://iiseengineering.web.illinois.edu" TargetMode="External"/><Relationship Id="rId224" Type="http://schemas.openxmlformats.org/officeDocument/2006/relationships/hyperlink" Target="https://mechse.illinois.edu/undergraduate/makerworks/makerworks-club" TargetMode="External"/><Relationship Id="rId345" Type="http://schemas.openxmlformats.org/officeDocument/2006/relationships/hyperlink" Target="https://docs.google.com/spreadsheets/d/160VmPK1sePEUssMVwQubuWbEU-Vt-zNDqQxe7gpez_Y/edit?gid=0" TargetMode="External"/><Relationship Id="rId102" Type="http://schemas.openxmlformats.org/officeDocument/2006/relationships/hyperlink" Target="https://docs.google.com/open?id=19GSdFcD3M0Yo4L7EMjMcmeJhcBMYS_eDflKgE0d_mN8" TargetMode="External"/><Relationship Id="rId223" Type="http://schemas.openxmlformats.org/officeDocument/2006/relationships/hyperlink" Target="https://docs.google.com/spreadsheets/d/1itfDo3pHKtX1k5aX47ANEQSxVXj5aTc73-Y8V0uh7_Y/edit?gid=0" TargetMode="External"/><Relationship Id="rId344" Type="http://schemas.openxmlformats.org/officeDocument/2006/relationships/hyperlink" Target="https://drive.google.com/open?id=1GMaZvJqSROC-dTkqLdNAUPDPi1XrB8jU" TargetMode="External"/><Relationship Id="rId101" Type="http://schemas.openxmlformats.org/officeDocument/2006/relationships/hyperlink" Target="https://iiseengineering.web.illinois.edu" TargetMode="External"/><Relationship Id="rId222" Type="http://schemas.openxmlformats.org/officeDocument/2006/relationships/hyperlink" Target="https://drive.google.com/open?id=1GtB4jjAGtG-OWalQf3G59AwEoTukLlWk" TargetMode="External"/><Relationship Id="rId343" Type="http://schemas.openxmlformats.org/officeDocument/2006/relationships/hyperlink" Target="https://docs.google.com/spreadsheets/d/1Jeq1_55oMoUvv4V6Lbv2ZL1_FApZ4xzroykYAHtj2Ak/edit?usp=sharing" TargetMode="External"/><Relationship Id="rId100" Type="http://schemas.openxmlformats.org/officeDocument/2006/relationships/hyperlink" Target="https://docs.google.com/open?id=1rEMm_mUBDgMPnZBpY3vgI7dz6eY2D9VHVo8DiFPnUWA" TargetMode="External"/><Relationship Id="rId221" Type="http://schemas.openxmlformats.org/officeDocument/2006/relationships/hyperlink" Target="https://docs.google.com/spreadsheets/d/1-3BxHJqf0D7TrLwuLDmm9zME3ztU7RGIMg_v42SThIk/edit?usp=sharing" TargetMode="External"/><Relationship Id="rId342" Type="http://schemas.openxmlformats.org/officeDocument/2006/relationships/hyperlink" Target="https://docs.google.com/spreadsheets/d/1Jeq1_55oMoUvv4V6Lbv2ZL1_FApZ4xzroykYAHtj2Ak/edit?usp=sharing" TargetMode="External"/><Relationship Id="rId217" Type="http://schemas.openxmlformats.org/officeDocument/2006/relationships/hyperlink" Target="https://docs.google.com/spreadsheets/d/1ytUiU7hQobRT8PswwWyNwKZ0CzNUuRTo--M0gkLu3QI/edit?usp=sharing" TargetMode="External"/><Relationship Id="rId338" Type="http://schemas.openxmlformats.org/officeDocument/2006/relationships/hyperlink" Target="https://docs.google.com/spreadsheets/d/1iQ9avhzl3g4EfAxvz6RxNYhR6fy1PaVLXspaTUb1GqA/edit?usp=sharing" TargetMode="External"/><Relationship Id="rId216" Type="http://schemas.openxmlformats.org/officeDocument/2006/relationships/hyperlink" Target="http://kappathetatau.org" TargetMode="External"/><Relationship Id="rId337" Type="http://schemas.openxmlformats.org/officeDocument/2006/relationships/hyperlink" Target="https://illinivex.web.illinois.edu/" TargetMode="External"/><Relationship Id="rId215" Type="http://schemas.openxmlformats.org/officeDocument/2006/relationships/hyperlink" Target="https://docs.google.com/spreadsheets/d/1ytUiU7hQobRT8PswwWyNwKZ0CzNUuRTo--M0gkLu3QI/edit?usp=sharing" TargetMode="External"/><Relationship Id="rId336" Type="http://schemas.openxmlformats.org/officeDocument/2006/relationships/hyperlink" Target="https://docs.google.com/spreadsheets/d/16xJGiovKRsfdeXa9PbIpn1P_mEHE--w40K89wbZKUJ4/edit?usp=sharing" TargetMode="External"/><Relationship Id="rId214" Type="http://schemas.openxmlformats.org/officeDocument/2006/relationships/hyperlink" Target="https://sac.ece.illinois.edu/" TargetMode="External"/><Relationship Id="rId335" Type="http://schemas.openxmlformats.org/officeDocument/2006/relationships/hyperlink" Target="https://students.grainger.illinois.edu/imade/home/" TargetMode="External"/><Relationship Id="rId219" Type="http://schemas.openxmlformats.org/officeDocument/2006/relationships/hyperlink" Target="https://docs.google.com/spreadsheets/d/1-3BxHJqf0D7TrLwuLDmm9zME3ztU7RGIMg_v42SThIk/edit?usp=sharing" TargetMode="External"/><Relationship Id="rId218" Type="http://schemas.openxmlformats.org/officeDocument/2006/relationships/hyperlink" Target="https://wece.ece.illinois.edu/" TargetMode="External"/><Relationship Id="rId339" Type="http://schemas.openxmlformats.org/officeDocument/2006/relationships/hyperlink" Target="https://students.grainger.illinois.edu/rube/home/" TargetMode="External"/><Relationship Id="rId330" Type="http://schemas.openxmlformats.org/officeDocument/2006/relationships/hyperlink" Target="https://docs.google.com/spreadsheets/d/1IEI0zgA8nTT2zvA3IDGwkEKqqFlb5NPYEFUKMggEdRk/edit?usp=sharing" TargetMode="External"/><Relationship Id="rId213" Type="http://schemas.openxmlformats.org/officeDocument/2006/relationships/hyperlink" Target="https://drive.google.com/open?id=1I-RlqGK93EXc8NWM8MD-o2FEVoGfarwy" TargetMode="External"/><Relationship Id="rId334" Type="http://schemas.openxmlformats.org/officeDocument/2006/relationships/hyperlink" Target="https://docs.google.com/spreadsheets/d/16xJGiovKRsfdeXa9PbIpn1P_mEHE--w40K89wbZKUJ4/edit?usp=sharing" TargetMode="External"/><Relationship Id="rId212" Type="http://schemas.openxmlformats.org/officeDocument/2006/relationships/hyperlink" Target="https://docs.google.com/spreadsheets/d/1KaJsgGhZLxxaXPgJSK95z6L7X_HnDRDSEP6-RMMDYFA/edit?usp=sharing" TargetMode="External"/><Relationship Id="rId333" Type="http://schemas.openxmlformats.org/officeDocument/2006/relationships/hyperlink" Target="https://drive.google.com/open?id=1KtBtrqLBb98QNlxWI-dSoWcU8Azg0VkP" TargetMode="External"/><Relationship Id="rId211" Type="http://schemas.openxmlformats.org/officeDocument/2006/relationships/hyperlink" Target="https://asme.mechse.illinois.edu/" TargetMode="External"/><Relationship Id="rId332" Type="http://schemas.openxmlformats.org/officeDocument/2006/relationships/hyperlink" Target="https://www.illinoisspacesociety.org/about-edout" TargetMode="External"/><Relationship Id="rId210" Type="http://schemas.openxmlformats.org/officeDocument/2006/relationships/hyperlink" Target="https://docs.google.com/spreadsheets/d/1KaJsgGhZLxxaXPgJSK95z6L7X_HnDRDSEP6-RMMDYFA/edit?usp=sharing" TargetMode="External"/><Relationship Id="rId331" Type="http://schemas.openxmlformats.org/officeDocument/2006/relationships/hyperlink" Target="https://drive.google.com/open?id=1O94chFz1OMjg0nbBsVKXTIbTc3EyRst0" TargetMode="External"/><Relationship Id="rId370" Type="http://schemas.openxmlformats.org/officeDocument/2006/relationships/hyperlink" Target="https://docs.google.com/spreadsheets/d/1D6xWm7VbPeCW7OQZD_T54wghiLrDU1wNWscCChQ_fks/edit?usp=sharing" TargetMode="External"/><Relationship Id="rId129" Type="http://schemas.openxmlformats.org/officeDocument/2006/relationships/hyperlink" Target="https://docs.google.com/open?id=1aF2Svlh3MeVWxhZdcoi61WQiJSmX2KUS4FFj46-yxC0" TargetMode="External"/><Relationship Id="rId128" Type="http://schemas.openxmlformats.org/officeDocument/2006/relationships/hyperlink" Target="https://drive.google.com/file/d/1x_VBW5QIaPB15SohBmjq9rRZb0D6hviN/view?usp=drivesdk" TargetMode="External"/><Relationship Id="rId249" Type="http://schemas.openxmlformats.org/officeDocument/2006/relationships/hyperlink" Target="https://docs.google.com/spreadsheets/d/1ik3LX69rFn8BJoN897KMcKXkdHQ8CQgfIPBj-Xuu12o/edit?usp=sharing" TargetMode="External"/><Relationship Id="rId127" Type="http://schemas.openxmlformats.org/officeDocument/2006/relationships/hyperlink" Target="https://drive.google.com/file/d/1nc73eU1tkUMLTZhy934O6Snh-BezTCE-/view?usp=drivesdk" TargetMode="External"/><Relationship Id="rId248" Type="http://schemas.openxmlformats.org/officeDocument/2006/relationships/hyperlink" Target="https://docs.google.com/spreadsheets/d/1ik3LX69rFn8BJoN897KMcKXkdHQ8CQgfIPBj-Xuu12o/edit?usp=sharing" TargetMode="External"/><Relationship Id="rId369" Type="http://schemas.openxmlformats.org/officeDocument/2006/relationships/hyperlink" Target="https://docs.google.com/spreadsheets/d/1rwBdb3Ihu1ZSmVb4agiMy7by_7ZHc_2KhVnhlktWzhs/edit?usp=sharing" TargetMode="External"/><Relationship Id="rId126" Type="http://schemas.openxmlformats.org/officeDocument/2006/relationships/hyperlink" Target="https://drive.google.com/file/d/1x_VBW5QIaPB15SohBmjq9rRZb0D6hviN/view?usp=drivesdk" TargetMode="External"/><Relationship Id="rId247" Type="http://schemas.openxmlformats.org/officeDocument/2006/relationships/hyperlink" Target="https://drive.google.com/open?id=1XLIuNQOjVEHXFDpRcvX3s7ewYydl598F" TargetMode="External"/><Relationship Id="rId368" Type="http://schemas.openxmlformats.org/officeDocument/2006/relationships/hyperlink" Target="https://docs.google.com/spreadsheets/d/1rwBdb3Ihu1ZSmVb4agiMy7by_7ZHc_2KhVnhlktWzhs/edit?usp=sharing" TargetMode="External"/><Relationship Id="rId121" Type="http://schemas.openxmlformats.org/officeDocument/2006/relationships/hyperlink" Target="https://publish.illinois.edu/novelmobilerobotslab/" TargetMode="External"/><Relationship Id="rId242" Type="http://schemas.openxmlformats.org/officeDocument/2006/relationships/hyperlink" Target="https://www.instagram.com/uiuclego/" TargetMode="External"/><Relationship Id="rId363" Type="http://schemas.openxmlformats.org/officeDocument/2006/relationships/hyperlink" Target="https://www.bmes-uiuc.com" TargetMode="External"/><Relationship Id="rId120" Type="http://schemas.openxmlformats.org/officeDocument/2006/relationships/hyperlink" Target="https://docs.google.com/open?id=1nuaG1r01NKC0v9ZafDliovIC06PFcQOehy9xC9Uwtbc" TargetMode="External"/><Relationship Id="rId241" Type="http://schemas.openxmlformats.org/officeDocument/2006/relationships/hyperlink" Target="https://docs.google.com/spreadsheets/d/1LypL2iQ8qrDT_8ouB71iWtMzLNqDFsvABI4n18nJuog/edit?gid=0" TargetMode="External"/><Relationship Id="rId362" Type="http://schemas.openxmlformats.org/officeDocument/2006/relationships/hyperlink" Target="https://iquist.illinois.edu/outreach/pqn" TargetMode="External"/><Relationship Id="rId240" Type="http://schemas.openxmlformats.org/officeDocument/2006/relationships/hyperlink" Target="https://docs.google.com/spreadsheets/d/1ks-kJjjwZh1r5mEPNVwNvPO6ss4J1-_ekG85B2dI00w/edit?usp=sharing" TargetMode="External"/><Relationship Id="rId361" Type="http://schemas.openxmlformats.org/officeDocument/2006/relationships/hyperlink" Target="https://drive.google.com/open?id=1u70IksRRzBxUXcbBKlCj2f_X6jIrHvcf" TargetMode="External"/><Relationship Id="rId360" Type="http://schemas.openxmlformats.org/officeDocument/2006/relationships/hyperlink" Target="https://docs.google.com/spreadsheets/d/1ZN4_dQrl7i6vERcrTTif4axSRfwsz7cngC5IxMWzniY/edit?usp=sharing" TargetMode="External"/><Relationship Id="rId125" Type="http://schemas.openxmlformats.org/officeDocument/2006/relationships/hyperlink" Target="https://docs.google.com/open?id=1pVerp1b_uZt5vXuuJMYfWJQipTq17-A5-8bFUFldXxE" TargetMode="External"/><Relationship Id="rId246" Type="http://schemas.openxmlformats.org/officeDocument/2006/relationships/hyperlink" Target="https://docs.google.com/spreadsheets/d/1z2T75xzaHihtjiaB9OhCJ9xp4BD9UxlxzRM0eUrt3w4/edit?gid=0" TargetMode="External"/><Relationship Id="rId367" Type="http://schemas.openxmlformats.org/officeDocument/2006/relationships/hyperlink" Target="https://docs.google.com/spreadsheets/d/1npAAVlAbtR2omqqiaGXV3MMCpkB8tzVQC8FSFbRiM6Y/edit?usp=sharing" TargetMode="External"/><Relationship Id="rId124" Type="http://schemas.openxmlformats.org/officeDocument/2006/relationships/hyperlink" Target="https://docs.google.com/spreadsheets/d/1b5D7_C60UTUnmtrMkZzbh0mOMd7BrS0kkqaOxYsklbg/edit?gid=0" TargetMode="External"/><Relationship Id="rId245" Type="http://schemas.openxmlformats.org/officeDocument/2006/relationships/hyperlink" Target="https://docs.google.com/spreadsheets/d/1z2T75xzaHihtjiaB9OhCJ9xp4BD9UxlxzRM0eUrt3w4/edit?gid=0" TargetMode="External"/><Relationship Id="rId366" Type="http://schemas.openxmlformats.org/officeDocument/2006/relationships/hyperlink" Target="https://chemistry.illinois.edu/news/public-engagement-outreach/welcome-university-illinois-react-program" TargetMode="External"/><Relationship Id="rId123" Type="http://schemas.openxmlformats.org/officeDocument/2006/relationships/hyperlink" Target="https://docs.google.com/spreadsheets/d/1b5D7_C60UTUnmtrMkZzbh0mOMd7BrS0kkqaOxYsklbg/edit?gid=0" TargetMode="External"/><Relationship Id="rId244" Type="http://schemas.openxmlformats.org/officeDocument/2006/relationships/hyperlink" Target="https://drive.google.com/open?id=1lmqSC_2abV1All220ji5to8-d5IJvzpq" TargetMode="External"/><Relationship Id="rId365" Type="http://schemas.openxmlformats.org/officeDocument/2006/relationships/hyperlink" Target="https://docs.google.com/spreadsheets/d/1npAAVlAbtR2omqqiaGXV3MMCpkB8tzVQC8FSFbRiM6Y/edit?usp=sharing" TargetMode="External"/><Relationship Id="rId122" Type="http://schemas.openxmlformats.org/officeDocument/2006/relationships/hyperlink" Target="https://docs.google.com/open?id=14BwfvIF1EssRjgkDfDgbXB6e2HfW2xixznRsB8NNKvg" TargetMode="External"/><Relationship Id="rId243" Type="http://schemas.openxmlformats.org/officeDocument/2006/relationships/hyperlink" Target="https://docs.google.com/spreadsheets/d/1LypL2iQ8qrDT_8ouB71iWtMzLNqDFsvABI4n18nJuog/edit?gid=0" TargetMode="External"/><Relationship Id="rId364" Type="http://schemas.openxmlformats.org/officeDocument/2006/relationships/hyperlink" Target="https://drive.google.com/open?id=1rZWyAdboZnHNM2twYwJVRNDcXGkUPZaC" TargetMode="External"/><Relationship Id="rId95" Type="http://schemas.openxmlformats.org/officeDocument/2006/relationships/hyperlink" Target="https://docs.google.com/spreadsheets/d/1XFbc2R03_45JRGagq3GyA4Z1w3Aid0MpejBwAZ706nY/edit?pli=1&amp;gid=0" TargetMode="External"/><Relationship Id="rId94" Type="http://schemas.openxmlformats.org/officeDocument/2006/relationships/hyperlink" Target="https://docs.google.com/open?id=1g69oydAPco06Dwyv07Gyb-_aRz8qwSW7sMOrn3bGHYA" TargetMode="External"/><Relationship Id="rId97" Type="http://schemas.openxmlformats.org/officeDocument/2006/relationships/hyperlink" Target="https://docs.google.com/spreadsheets/d/1XFbc2R03_45JRGagq3GyA4Z1w3Aid0MpejBwAZ706nY/edit?pli=1&amp;gid=0" TargetMode="External"/><Relationship Id="rId96" Type="http://schemas.openxmlformats.org/officeDocument/2006/relationships/hyperlink" Target="https://asme.mechse.illinois.edu/" TargetMode="External"/><Relationship Id="rId99" Type="http://schemas.openxmlformats.org/officeDocument/2006/relationships/hyperlink" Target="https://iiseengineering.web.illinois.edu" TargetMode="External"/><Relationship Id="rId98" Type="http://schemas.openxmlformats.org/officeDocument/2006/relationships/hyperlink" Target="https://docs.google.com/open?id=1ivl55eaFAOM4PsMXr4QnfUlhQJYuj3RRZeNIKCd7lOM" TargetMode="External"/><Relationship Id="rId91" Type="http://schemas.openxmlformats.org/officeDocument/2006/relationships/hyperlink" Target="https://docs.google.com/open?id=1IBSIuJIQCR__7gZeCz7SqJvOqnpLkyUoXKMf8L3BW2E" TargetMode="External"/><Relationship Id="rId90" Type="http://schemas.openxmlformats.org/officeDocument/2006/relationships/hyperlink" Target="https://docs.google.com/spreadsheets/d/1sj_1tLh5_VIAPKilIdVBm6LBUh3E0wd_gXMbw7eqhBY/edit?usp=sharing" TargetMode="External"/><Relationship Id="rId93" Type="http://schemas.openxmlformats.org/officeDocument/2006/relationships/hyperlink" Target="https://docs.google.com/open?id=1oMtYOF1lKs66EIrxL53G838ylTFJ6nThBCBrpD7EtDY" TargetMode="External"/><Relationship Id="rId92" Type="http://schemas.openxmlformats.org/officeDocument/2006/relationships/hyperlink" Target="https://spin.ncsa.illinois.edu" TargetMode="External"/><Relationship Id="rId118" Type="http://schemas.openxmlformats.org/officeDocument/2006/relationships/hyperlink" Target="https://wiauiuc.github.io/about.html" TargetMode="External"/><Relationship Id="rId239" Type="http://schemas.openxmlformats.org/officeDocument/2006/relationships/hyperlink" Target="https://asme.mechse.illinois.edu/" TargetMode="External"/><Relationship Id="rId117" Type="http://schemas.openxmlformats.org/officeDocument/2006/relationships/hyperlink" Target="https://docs.google.com/spreadsheets/d/1NdbZ2DZ5tllMVYePmBPdJsfxXxS7DwjHB6JllHjs8IQ/edit?gid=0" TargetMode="External"/><Relationship Id="rId238" Type="http://schemas.openxmlformats.org/officeDocument/2006/relationships/hyperlink" Target="https://docs.google.com/spreadsheets/d/1ks-kJjjwZh1r5mEPNVwNvPO6ss4J1-_ekG85B2dI00w/edit?usp=sharing" TargetMode="External"/><Relationship Id="rId359" Type="http://schemas.openxmlformats.org/officeDocument/2006/relationships/hyperlink" Target="https://docs.google.com/spreadsheets/d/1ZN4_dQrl7i6vERcrTTif4axSRfwsz7cngC5IxMWzniY/edit?usp=sharing" TargetMode="External"/><Relationship Id="rId116" Type="http://schemas.openxmlformats.org/officeDocument/2006/relationships/hyperlink" Target="https://docs.google.com/open?id=14cUHwkqqhlNq-Y9HcrSe5iL2U8O_OtBHsj5bfTbxXe0" TargetMode="External"/><Relationship Id="rId237" Type="http://schemas.openxmlformats.org/officeDocument/2006/relationships/hyperlink" Target="https://docs.google.com/spreadsheets/d/1Pwi2dJ-u6_DSmTv50J1gBXhBoFNKjzhM67pYCAuor0c/edit?usp=sharing" TargetMode="External"/><Relationship Id="rId358" Type="http://schemas.openxmlformats.org/officeDocument/2006/relationships/hyperlink" Target="https://docs.google.com/spreadsheets/d/1NjDXPWV9HdOUPG1mppymhQtyOed6D8l4OUZ9Vd1NqaY/edit?usp=sharing" TargetMode="External"/><Relationship Id="rId115" Type="http://schemas.openxmlformats.org/officeDocument/2006/relationships/hyperlink" Target="https://drive.google.com/open?id=1J9TBdRsoFpG4mXIBXFeOIrxnsnLRyyAA" TargetMode="External"/><Relationship Id="rId236" Type="http://schemas.openxmlformats.org/officeDocument/2006/relationships/hyperlink" Target="https://docs.google.com/spreadsheets/d/1Pwi2dJ-u6_DSmTv50J1gBXhBoFNKjzhM67pYCAuor0c/edit?usp=sharing" TargetMode="External"/><Relationship Id="rId357" Type="http://schemas.openxmlformats.org/officeDocument/2006/relationships/hyperlink" Target="http://iquist.illinois.edu" TargetMode="External"/><Relationship Id="rId119" Type="http://schemas.openxmlformats.org/officeDocument/2006/relationships/hyperlink" Target="https://docs.google.com/spreadsheets/d/1NdbZ2DZ5tllMVYePmBPdJsfxXxS7DwjHB6JllHjs8IQ/edit?gid=0" TargetMode="External"/><Relationship Id="rId110" Type="http://schemas.openxmlformats.org/officeDocument/2006/relationships/hyperlink" Target="https://asme.mechse.illinois.edu/" TargetMode="External"/><Relationship Id="rId231" Type="http://schemas.openxmlformats.org/officeDocument/2006/relationships/hyperlink" Target="https://publish.illinois.edu/society-of-physics-students/" TargetMode="External"/><Relationship Id="rId352" Type="http://schemas.openxmlformats.org/officeDocument/2006/relationships/hyperlink" Target="https://docs.google.com/spreadsheets/d/1pYkxydIDUlQSTRu5BVIbCUBd48W6xfJs_sI6-RDpYgY/edit?gid=0" TargetMode="External"/><Relationship Id="rId230" Type="http://schemas.openxmlformats.org/officeDocument/2006/relationships/hyperlink" Target="https://hmntl.illinois.edu/facilities/cleanrooms" TargetMode="External"/><Relationship Id="rId351" Type="http://schemas.openxmlformats.org/officeDocument/2006/relationships/hyperlink" Target="https://docs.google.com/spreadsheets/d/1kFPI-NGw0Ydppn8YDXYZN5tH6zzcwV9Ob3bVDAx5mjo/edit?usp=sharing" TargetMode="External"/><Relationship Id="rId350" Type="http://schemas.openxmlformats.org/officeDocument/2006/relationships/hyperlink" Target="https://docs.google.com/spreadsheets/d/1kFPI-NGw0Ydppn8YDXYZN5tH6zzcwV9Ob3bVDAx5mjo/edit?usp=sharing" TargetMode="External"/><Relationship Id="rId114" Type="http://schemas.openxmlformats.org/officeDocument/2006/relationships/hyperlink" Target="https://docs.google.com/spreadsheets/d/1wNgHA29H5km2JeqXTPr5pDfHKoicTr5w99hpiyhKxu4/edit?usp=sharing" TargetMode="External"/><Relationship Id="rId235" Type="http://schemas.openxmlformats.org/officeDocument/2006/relationships/hyperlink" Target="https://docs.google.com/spreadsheets/d/1m2HcQZkf7dF0Js2qt8Hfu7sQ7KuJIjwLW_cwB0GjXTk/edit?usp=sharing" TargetMode="External"/><Relationship Id="rId356" Type="http://schemas.openxmlformats.org/officeDocument/2006/relationships/hyperlink" Target="https://docs.google.com/spreadsheets/d/1NjDXPWV9HdOUPG1mppymhQtyOed6D8l4OUZ9Vd1NqaY/edit?usp=sharing" TargetMode="External"/><Relationship Id="rId113" Type="http://schemas.openxmlformats.org/officeDocument/2006/relationships/hyperlink" Target="https://docs.google.com/spreadsheets/d/1wNgHA29H5km2JeqXTPr5pDfHKoicTr5w99hpiyhKxu4/edit?usp=sharing" TargetMode="External"/><Relationship Id="rId234" Type="http://schemas.openxmlformats.org/officeDocument/2006/relationships/hyperlink" Target="http://illinisolarcar.com" TargetMode="External"/><Relationship Id="rId355" Type="http://schemas.openxmlformats.org/officeDocument/2006/relationships/hyperlink" Target="https://evconcept.engr.illinois.edu/" TargetMode="External"/><Relationship Id="rId112" Type="http://schemas.openxmlformats.org/officeDocument/2006/relationships/hyperlink" Target="https://docs.google.com/open?id=1MN29orU5J_fzP9-PQHDtA7rAMXsG3FeJ6UF4hm0HBVM" TargetMode="External"/><Relationship Id="rId233" Type="http://schemas.openxmlformats.org/officeDocument/2006/relationships/hyperlink" Target="https://docs.google.com/spreadsheets/d/1m2HcQZkf7dF0Js2qt8Hfu7sQ7KuJIjwLW_cwB0GjXTk/edit?usp=sharing" TargetMode="External"/><Relationship Id="rId354" Type="http://schemas.openxmlformats.org/officeDocument/2006/relationships/hyperlink" Target="https://drive.google.com/open?id=11tvWKfM6msZLBX3aLJdrvk_wf-sFKqOx" TargetMode="External"/><Relationship Id="rId111" Type="http://schemas.openxmlformats.org/officeDocument/2006/relationships/hyperlink" Target="https://docs.google.com/spreadsheets/d/1INWlviP9r924uHCrj65_4Qm2DCjdS8H5e5YxtQH_oyM/edit?usp=sharing" TargetMode="External"/><Relationship Id="rId232" Type="http://schemas.openxmlformats.org/officeDocument/2006/relationships/hyperlink" Target="https://students.grainger.illinois.edu/sem/home/" TargetMode="External"/><Relationship Id="rId353" Type="http://schemas.openxmlformats.org/officeDocument/2006/relationships/hyperlink" Target="https://docs.google.com/spreadsheets/d/1pYkxydIDUlQSTRu5BVIbCUBd48W6xfJs_sI6-RDpYgY/edit?gid=0" TargetMode="External"/><Relationship Id="rId305" Type="http://schemas.openxmlformats.org/officeDocument/2006/relationships/hyperlink" Target="https://drive.google.com/open?id=1Jd0MKGBy3y0EZ7N-_gqSHf5gitIE2a2U" TargetMode="External"/><Relationship Id="rId426" Type="http://schemas.openxmlformats.org/officeDocument/2006/relationships/hyperlink" Target="https://drive.google.com/open?id=1dad15aSZr7fCqbau-TCuQWCZYzoWbozQ" TargetMode="External"/><Relationship Id="rId304" Type="http://schemas.openxmlformats.org/officeDocument/2006/relationships/hyperlink" Target="https://www.illinoisspacesociety.org/about-edout" TargetMode="External"/><Relationship Id="rId425" Type="http://schemas.openxmlformats.org/officeDocument/2006/relationships/hyperlink" Target="https://drive.google.com/open?id=1dad15aSZr7fCqbau-TCuQWCZYzoWbozQ" TargetMode="External"/><Relationship Id="rId303" Type="http://schemas.openxmlformats.org/officeDocument/2006/relationships/hyperlink" Target="https://docs.google.com/spreadsheets/d/1yLnLVfycdyQRXxBMrtTJSH38uuMfMJFDH_A-J-o5P4g/edit?usp=sharing" TargetMode="External"/><Relationship Id="rId424" Type="http://schemas.openxmlformats.org/officeDocument/2006/relationships/hyperlink" Target="https://dfa-illinois.webflow.io/" TargetMode="External"/><Relationship Id="rId302" Type="http://schemas.openxmlformats.org/officeDocument/2006/relationships/hyperlink" Target="https://www.instagram.com/illinois_wcee/" TargetMode="External"/><Relationship Id="rId423" Type="http://schemas.openxmlformats.org/officeDocument/2006/relationships/hyperlink" Target="https://dfa-illinois.webflow.io/" TargetMode="External"/><Relationship Id="rId309" Type="http://schemas.openxmlformats.org/officeDocument/2006/relationships/hyperlink" Target="http://scribear.illinois.edu" TargetMode="External"/><Relationship Id="rId308" Type="http://schemas.openxmlformats.org/officeDocument/2006/relationships/hyperlink" Target="https://docs.google.com/spreadsheets/d/12SZtu_IAD6odafinJqbk_yOm9U19Krze2aZ1qRZ1LbY/edit?usp=sharing" TargetMode="External"/><Relationship Id="rId429" Type="http://schemas.openxmlformats.org/officeDocument/2006/relationships/vmlDrawing" Target="../drawings/vmlDrawing1.vml"/><Relationship Id="rId307" Type="http://schemas.openxmlformats.org/officeDocument/2006/relationships/hyperlink" Target="https://docs.google.com/spreadsheets/d/1rgUQjTzHRJzH8_3UMSvrvk3XY0wIqUZL2POVjrhtIMY/edit?usp=sharing" TargetMode="External"/><Relationship Id="rId428" Type="http://schemas.openxmlformats.org/officeDocument/2006/relationships/drawing" Target="../drawings/drawing1.xml"/><Relationship Id="rId306" Type="http://schemas.openxmlformats.org/officeDocument/2006/relationships/hyperlink" Target="https://docs.google.com/spreadsheets/d/1rgUQjTzHRJzH8_3UMSvrvk3XY0wIqUZL2POVjrhtIMY/edit?usp=sharing" TargetMode="External"/><Relationship Id="rId427" Type="http://schemas.openxmlformats.org/officeDocument/2006/relationships/hyperlink" Target="https://drive.google.com/open?id=1dad15aSZr7fCqbau-TCuQWCZYzoWbozQ" TargetMode="External"/><Relationship Id="rId301" Type="http://schemas.openxmlformats.org/officeDocument/2006/relationships/hyperlink" Target="https://docs.google.com/spreadsheets/d/1yLnLVfycdyQRXxBMrtTJSH38uuMfMJFDH_A-J-o5P4g/edit?usp=sharing" TargetMode="External"/><Relationship Id="rId422" Type="http://schemas.openxmlformats.org/officeDocument/2006/relationships/hyperlink" Target="https://docs.google.com/open?id=1Tnc0p8wk3ThDrpI5g_SuT0k1eqqqLSGWqgbhF13ulp8" TargetMode="External"/><Relationship Id="rId300" Type="http://schemas.openxmlformats.org/officeDocument/2006/relationships/hyperlink" Target="https://docs.google.com/spreadsheets/d/1uJLeWWjTMp4c1HxqriyiAerrk02mbmWdPMql_Kv6YMQ/edit?usp=sharing" TargetMode="External"/><Relationship Id="rId421" Type="http://schemas.openxmlformats.org/officeDocument/2006/relationships/hyperlink" Target="https://drive.google.com/open?id=1Va72HMNnircFVA04Yw7NHB3moWiqs8Gp" TargetMode="External"/><Relationship Id="rId420" Type="http://schemas.openxmlformats.org/officeDocument/2006/relationships/hyperlink" Target="https://docs.google.com/spreadsheets/d/1I1vXHk_PTqitXQWkINk7qe4UHQ1YAXl1o-X2iC4Rfdc/edit?usp=sharing" TargetMode="External"/><Relationship Id="rId415" Type="http://schemas.openxmlformats.org/officeDocument/2006/relationships/hyperlink" Target="https://drive.google.com/open?id=1EeFLJc1j933PB3CJuBYYXs1B_UgGokZk" TargetMode="External"/><Relationship Id="rId414" Type="http://schemas.openxmlformats.org/officeDocument/2006/relationships/hyperlink" Target="https://docs.google.com/spreadsheets/d/1DpEUqZw6pE6a4ogTIRkMVCjZiG-OnlKWhGR2vTbY9to/edit?usp=sharing" TargetMode="External"/><Relationship Id="rId413" Type="http://schemas.openxmlformats.org/officeDocument/2006/relationships/hyperlink" Target="https://www.illinoisspacesociety.org/about-edout" TargetMode="External"/><Relationship Id="rId412" Type="http://schemas.openxmlformats.org/officeDocument/2006/relationships/hyperlink" Target="https://drive.google.com/open?id=10ys5mvBVvKkbXsm2co3ykeFkaRnXOA0C" TargetMode="External"/><Relationship Id="rId419" Type="http://schemas.openxmlformats.org/officeDocument/2006/relationships/hyperlink" Target="https://labescape.org/" TargetMode="External"/><Relationship Id="rId418" Type="http://schemas.openxmlformats.org/officeDocument/2006/relationships/hyperlink" Target="https://docs.google.com/spreadsheets/d/1bxdM2akf4QGP3c3H_YS0UH8Uar_vFUPxKebCrwlRKbM/edit?usp=sharing" TargetMode="External"/><Relationship Id="rId417" Type="http://schemas.openxmlformats.org/officeDocument/2006/relationships/hyperlink" Target="https://iot.cs.illinois.edu/" TargetMode="External"/><Relationship Id="rId416" Type="http://schemas.openxmlformats.org/officeDocument/2006/relationships/hyperlink" Target="https://docs.google.com/spreadsheets/d/1I1vXHk_PTqitXQWkINk7qe4UHQ1YAXl1o-X2iC4Rfdc/edit?usp=sharing" TargetMode="External"/><Relationship Id="rId411" Type="http://schemas.openxmlformats.org/officeDocument/2006/relationships/hyperlink" Target="https://docs.google.com/spreadsheets/d/1CFIxNICmO0zxeP3fZMKjxj0Og2uaqcxxooQdGrMJxEA/edit?gid=0" TargetMode="External"/><Relationship Id="rId410" Type="http://schemas.openxmlformats.org/officeDocument/2006/relationships/hyperlink" Target="https://asme.mechse.illinois.edu/index.html" TargetMode="External"/><Relationship Id="rId206" Type="http://schemas.openxmlformats.org/officeDocument/2006/relationships/hyperlink" Target="https://productdesignlab.ise.illinois.edu/" TargetMode="External"/><Relationship Id="rId327" Type="http://schemas.openxmlformats.org/officeDocument/2006/relationships/hyperlink" Target="https://drive.google.com/open?id=1LfRrib6uurKYQ_YkYF2K5k87e9rj0rRt" TargetMode="External"/><Relationship Id="rId205" Type="http://schemas.openxmlformats.org/officeDocument/2006/relationships/hyperlink" Target="https://ansatuiuc.web.engr.illinois.edu" TargetMode="External"/><Relationship Id="rId326" Type="http://schemas.openxmlformats.org/officeDocument/2006/relationships/hyperlink" Target="https://docs.google.com/spreadsheets/d/1Fr5bFfr_RoAOXooi2QfeM-kTwckAmFgl6mlMJKhjfvM/edit?usp=sharing" TargetMode="External"/><Relationship Id="rId204" Type="http://schemas.openxmlformats.org/officeDocument/2006/relationships/hyperlink" Target="https://drive.google.com/open?id=1NeBFFNw3Ann-E4ooLlzs6gQU8L-yFvL9" TargetMode="External"/><Relationship Id="rId325" Type="http://schemas.openxmlformats.org/officeDocument/2006/relationships/hyperlink" Target="https://docs.google.com/spreadsheets/d/1Fr5bFfr_RoAOXooi2QfeM-kTwckAmFgl6mlMJKhjfvM/edit?usp=sharing" TargetMode="External"/><Relationship Id="rId203" Type="http://schemas.openxmlformats.org/officeDocument/2006/relationships/hyperlink" Target="https://docs.google.com/spreadsheets/d/17Fzf1WVFJ57e4Nz2WTXk3SYnGVVhZuAXwTrhnwS9gSE/edit?usp=sharing" TargetMode="External"/><Relationship Id="rId324" Type="http://schemas.openxmlformats.org/officeDocument/2006/relationships/hyperlink" Target="https://drive.google.com/open?id=1Ji4QTNcxFvNnFk6Izs2S10itFpCyIFLf" TargetMode="External"/><Relationship Id="rId209" Type="http://schemas.openxmlformats.org/officeDocument/2006/relationships/hyperlink" Target="https://ansatuiuc.web.engr.illinois.edu" TargetMode="External"/><Relationship Id="rId208" Type="http://schemas.openxmlformats.org/officeDocument/2006/relationships/hyperlink" Target="https://immerse.illinois.edu" TargetMode="External"/><Relationship Id="rId329" Type="http://schemas.openxmlformats.org/officeDocument/2006/relationships/hyperlink" Target="https://leggettlab.web.illinois.edu/" TargetMode="External"/><Relationship Id="rId207" Type="http://schemas.openxmlformats.org/officeDocument/2006/relationships/hyperlink" Target="https://ansatuiuc.web.engr.illinois.edu" TargetMode="External"/><Relationship Id="rId328" Type="http://schemas.openxmlformats.org/officeDocument/2006/relationships/hyperlink" Target="https://docs.google.com/spreadsheets/d/1IEI0zgA8nTT2zvA3IDGwkEKqqFlb5NPYEFUKMggEdRk/edit?usp=sharing" TargetMode="External"/><Relationship Id="rId202" Type="http://schemas.openxmlformats.org/officeDocument/2006/relationships/hyperlink" Target="https://docs.google.com/spreadsheets/d/17Fzf1WVFJ57e4Nz2WTXk3SYnGVVhZuAXwTrhnwS9gSE/edit?usp=sharing" TargetMode="External"/><Relationship Id="rId323" Type="http://schemas.openxmlformats.org/officeDocument/2006/relationships/hyperlink" Target="https://docs.google.com/spreadsheets/d/1DYHH_6itfsNXq7jG0VOMABjTk8R7jhtBuPY3ci9g7OU/edit?usp=sharing" TargetMode="External"/><Relationship Id="rId201" Type="http://schemas.openxmlformats.org/officeDocument/2006/relationships/hyperlink" Target="https://docs.google.com/spreadsheets/d/1z-SSbWssT5nicbzFvUkretZrDxczsPD_t5XXAOZqFa8/edit?usp=sharing" TargetMode="External"/><Relationship Id="rId322" Type="http://schemas.openxmlformats.org/officeDocument/2006/relationships/hyperlink" Target="https://www.illinoisspacesociety.org/about-edout" TargetMode="External"/><Relationship Id="rId200" Type="http://schemas.openxmlformats.org/officeDocument/2006/relationships/hyperlink" Target="https://asme.mechse.illinois.edu/" TargetMode="External"/><Relationship Id="rId321" Type="http://schemas.openxmlformats.org/officeDocument/2006/relationships/hyperlink" Target="https://docs.google.com/spreadsheets/d/1DYHH_6itfsNXq7jG0VOMABjTk8R7jhtBuPY3ci9g7OU/edit?usp=sharing" TargetMode="External"/><Relationship Id="rId320" Type="http://schemas.openxmlformats.org/officeDocument/2006/relationships/hyperlink" Target="https://drive.google.com/open?id=1JUmD3eu2VZbf4ZTaGScHTBC1Zm0Zjhs7" TargetMode="External"/><Relationship Id="rId316" Type="http://schemas.openxmlformats.org/officeDocument/2006/relationships/hyperlink" Target="https://drive.google.com/open?id=1xnjqf97jvrAiZXufbRJ_yCemQcuXC-rE" TargetMode="External"/><Relationship Id="rId315" Type="http://schemas.openxmlformats.org/officeDocument/2006/relationships/hyperlink" Target="https://docs.google.com/spreadsheets/d/1b1zaNrcLau_uCOEuoCWFxdTNo-AGwINnC53R7JhzE6Q/edit?usp=sharing" TargetMode="External"/><Relationship Id="rId314" Type="http://schemas.openxmlformats.org/officeDocument/2006/relationships/hyperlink" Target="https://www.illinoisspacesociety.org/about-edout" TargetMode="External"/><Relationship Id="rId313" Type="http://schemas.openxmlformats.org/officeDocument/2006/relationships/hyperlink" Target="https://docs.google.com/spreadsheets/d/1b1zaNrcLau_uCOEuoCWFxdTNo-AGwINnC53R7JhzE6Q/edit?usp=sharing" TargetMode="External"/><Relationship Id="rId319" Type="http://schemas.openxmlformats.org/officeDocument/2006/relationships/hyperlink" Target="https://docs.google.com/spreadsheets/d/1bfvK9cktCT_S2fNYNd4bRWH2SooNwJ7B89nIgJCG4-I/edit?usp=sharing" TargetMode="External"/><Relationship Id="rId318" Type="http://schemas.openxmlformats.org/officeDocument/2006/relationships/hyperlink" Target="https://asme.mechse.illinois.edu/" TargetMode="External"/><Relationship Id="rId317" Type="http://schemas.openxmlformats.org/officeDocument/2006/relationships/hyperlink" Target="https://docs.google.com/spreadsheets/d/1bfvK9cktCT_S2fNYNd4bRWH2SooNwJ7B89nIgJCG4-I/edit?usp=sharing" TargetMode="External"/><Relationship Id="rId312" Type="http://schemas.openxmlformats.org/officeDocument/2006/relationships/hyperlink" Target="https://docs.google.com/spreadsheets/d/1O3WhHUIeskTqcXkswDUcrHVjLjFyXcv-DuIm7-C0l-c/edit?usp=sharing" TargetMode="External"/><Relationship Id="rId311" Type="http://schemas.openxmlformats.org/officeDocument/2006/relationships/hyperlink" Target="https://docs.google.com/spreadsheets/d/1O3WhHUIeskTqcXkswDUcrHVjLjFyXcv-DuIm7-C0l-c/edit?usp=sharing" TargetMode="External"/><Relationship Id="rId310" Type="http://schemas.openxmlformats.org/officeDocument/2006/relationships/hyperlink" Target="https://docs.google.com/spreadsheets/d/12SZtu_IAD6odafinJqbk_yOm9U19Krze2aZ1qRZ1LbY/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van.physics.illinois.edu/" TargetMode="External"/><Relationship Id="rId2" Type="http://schemas.openxmlformats.org/officeDocument/2006/relationships/hyperlink" Target="https://docs.google.com/open?id=1m-1xFJAYILzi9v0BKaesV_CGespbCS36q931vZt0r7E" TargetMode="External"/><Relationship Id="rId3" Type="http://schemas.openxmlformats.org/officeDocument/2006/relationships/hyperlink" Target="https://drive.google.com/open?id=17gnEoFXKpzRCLfoWLkNVfbdR7ExKP8uC" TargetMode="External"/><Relationship Id="rId4" Type="http://schemas.openxmlformats.org/officeDocument/2006/relationships/hyperlink" Target="https://docs.google.com/open?id=1uii84jEgZIrmz1fPiLygSyze_p2je4PKKjPr9875ZMI" TargetMode="External"/><Relationship Id="rId9" Type="http://schemas.openxmlformats.org/officeDocument/2006/relationships/hyperlink" Target="https://asme.mechse.illinois.edu/index.html" TargetMode="External"/><Relationship Id="rId5" Type="http://schemas.openxmlformats.org/officeDocument/2006/relationships/hyperlink" Target="https://docs.google.com/spreadsheets/d/1FIiv9ms0mc4Jjjn5JDCkFJTNparWdEpXjv93LA-MOeQ/edit?usp=sharing" TargetMode="External"/><Relationship Id="rId6" Type="http://schemas.openxmlformats.org/officeDocument/2006/relationships/hyperlink" Target="https://drive.google.com/open?id=1umnHM4JFtFJZOWOkhNkeRnC9bm_yYV74" TargetMode="External"/><Relationship Id="rId7" Type="http://schemas.openxmlformats.org/officeDocument/2006/relationships/hyperlink" Target="https://docs.google.com/open?id=1q_XNzd3GLwL8HmWujIYFBX7fVsrNtJi96tChRVnMXGg" TargetMode="External"/><Relationship Id="rId8" Type="http://schemas.openxmlformats.org/officeDocument/2006/relationships/hyperlink" Target="https://isens.cs.illinois.edu/" TargetMode="External"/><Relationship Id="rId20" Type="http://schemas.openxmlformats.org/officeDocument/2006/relationships/hyperlink" Target="https://tbp.ec.illinois.edu/" TargetMode="External"/><Relationship Id="rId22" Type="http://schemas.openxmlformats.org/officeDocument/2006/relationships/hyperlink" Target="https://drive.google.com/open?id=1lrlvMB3rHAVVNtFGohOozcbASGbpM054" TargetMode="External"/><Relationship Id="rId21" Type="http://schemas.openxmlformats.org/officeDocument/2006/relationships/hyperlink" Target="https://docs.google.com/spreadsheets/d/1bxdM2akf4QGP3c3H_YS0UH8Uar_vFUPxKebCrwlRKbM/edit?usp=sharing" TargetMode="External"/><Relationship Id="rId23" Type="http://schemas.openxmlformats.org/officeDocument/2006/relationships/drawing" Target="../drawings/drawing2.xml"/><Relationship Id="rId11" Type="http://schemas.openxmlformats.org/officeDocument/2006/relationships/hyperlink" Target="https://drive.google.com/open?id=10ys5mvBVvKkbXsm2co3ykeFkaRnXOA0C" TargetMode="External"/><Relationship Id="rId10" Type="http://schemas.openxmlformats.org/officeDocument/2006/relationships/hyperlink" Target="https://docs.google.com/spreadsheets/d/1CFIxNICmO0zxeP3fZMKjxj0Og2uaqcxxooQdGrMJxEA/edit?gid=0" TargetMode="External"/><Relationship Id="rId13" Type="http://schemas.openxmlformats.org/officeDocument/2006/relationships/hyperlink" Target="https://docs.google.com/spreadsheets/d/1DpEUqZw6pE6a4ogTIRkMVCjZiG-OnlKWhGR2vTbY9to/edit?usp=sharing" TargetMode="External"/><Relationship Id="rId12" Type="http://schemas.openxmlformats.org/officeDocument/2006/relationships/hyperlink" Target="https://www.illinoisspacesociety.org/about-edout" TargetMode="External"/><Relationship Id="rId15" Type="http://schemas.openxmlformats.org/officeDocument/2006/relationships/hyperlink" Target="https://iot.cs.illinois.edu/" TargetMode="External"/><Relationship Id="rId14" Type="http://schemas.openxmlformats.org/officeDocument/2006/relationships/hyperlink" Target="https://drive.google.com/open?id=1EeFLJc1j933PB3CJuBYYXs1B_UgGokZk" TargetMode="External"/><Relationship Id="rId17" Type="http://schemas.openxmlformats.org/officeDocument/2006/relationships/hyperlink" Target="https://docs.google.com/spreadsheets/d/1I1vXHk_PTqitXQWkINk7qe4UHQ1YAXl1o-X2iC4Rfdc/edit?usp=sharing" TargetMode="External"/><Relationship Id="rId16" Type="http://schemas.openxmlformats.org/officeDocument/2006/relationships/hyperlink" Target="https://labescape.org/" TargetMode="External"/><Relationship Id="rId19" Type="http://schemas.openxmlformats.org/officeDocument/2006/relationships/hyperlink" Target="https://docs.google.com/open?id=1Tnc0p8wk3ThDrpI5g_SuT0k1eqqqLSGWqgbhF13ulp8" TargetMode="External"/><Relationship Id="rId18" Type="http://schemas.openxmlformats.org/officeDocument/2006/relationships/hyperlink" Target="https://drive.google.com/open?id=1Va72HMNnircFVA04Yw7NHB3moWiqs8G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18.88"/>
    <col customWidth="1" min="2" max="6" width="18.88"/>
    <col customWidth="1" min="7" max="8" width="32.5"/>
    <col customWidth="1" min="9" max="9" width="23.25"/>
    <col customWidth="1" min="10" max="10" width="24.88"/>
    <col customWidth="1" min="11" max="11" width="19.88"/>
    <col customWidth="1" min="12" max="12" width="23.5"/>
    <col customWidth="1" min="13" max="13" width="21.5"/>
    <col customWidth="1" min="14" max="14" width="52.88"/>
    <col customWidth="1" min="15" max="15" width="18.88"/>
    <col customWidth="1" min="16" max="16" width="24.88"/>
    <col customWidth="1" min="17" max="21" width="20.0"/>
    <col customWidth="1" min="22" max="24" width="18.88"/>
    <col customWidth="1" min="25" max="25" width="48.13"/>
    <col customWidth="1" min="26" max="108" width="18.88"/>
  </cols>
  <sheetData>
    <row r="1">
      <c r="A1" s="1"/>
      <c r="B1" s="2" t="s">
        <v>0</v>
      </c>
      <c r="C1" s="3" t="s">
        <v>1</v>
      </c>
      <c r="D1" s="2" t="s">
        <v>2</v>
      </c>
      <c r="E1" s="2" t="s">
        <v>3</v>
      </c>
      <c r="F1" s="2" t="s">
        <v>4</v>
      </c>
      <c r="G1" s="4" t="s">
        <v>5</v>
      </c>
      <c r="H1" s="5" t="s">
        <v>6</v>
      </c>
      <c r="I1" s="5" t="s">
        <v>7</v>
      </c>
      <c r="J1" s="5" t="s">
        <v>8</v>
      </c>
      <c r="K1" s="5" t="s">
        <v>9</v>
      </c>
      <c r="L1" s="5" t="s">
        <v>10</v>
      </c>
      <c r="M1" s="5" t="s">
        <v>11</v>
      </c>
      <c r="N1" s="6" t="s">
        <v>12</v>
      </c>
      <c r="O1" s="4" t="s">
        <v>13</v>
      </c>
      <c r="P1" s="5" t="s">
        <v>14</v>
      </c>
      <c r="Q1" s="7" t="s">
        <v>15</v>
      </c>
      <c r="R1" s="8" t="s">
        <v>16</v>
      </c>
      <c r="S1" s="8" t="s">
        <v>17</v>
      </c>
      <c r="T1" s="8" t="s">
        <v>18</v>
      </c>
      <c r="U1" s="8" t="s">
        <v>19</v>
      </c>
      <c r="V1" s="9" t="s">
        <v>20</v>
      </c>
      <c r="W1" s="1" t="s">
        <v>21</v>
      </c>
      <c r="X1" s="1" t="s">
        <v>22</v>
      </c>
      <c r="Y1" s="9" t="s">
        <v>23</v>
      </c>
      <c r="Z1" s="1" t="s">
        <v>24</v>
      </c>
      <c r="AA1" s="1" t="s">
        <v>25</v>
      </c>
      <c r="AB1" s="1" t="s">
        <v>6</v>
      </c>
      <c r="AC1" s="1" t="s">
        <v>26</v>
      </c>
      <c r="AD1" s="1" t="s">
        <v>7</v>
      </c>
      <c r="AE1" s="1" t="s">
        <v>8</v>
      </c>
      <c r="AF1" s="1" t="s">
        <v>9</v>
      </c>
      <c r="AG1" s="1" t="s">
        <v>27</v>
      </c>
      <c r="AH1" s="1" t="s">
        <v>28</v>
      </c>
      <c r="AI1" s="1" t="s">
        <v>29</v>
      </c>
      <c r="AJ1" s="1" t="s">
        <v>30</v>
      </c>
      <c r="AK1" s="1" t="s">
        <v>31</v>
      </c>
      <c r="AL1" s="1" t="s">
        <v>10</v>
      </c>
      <c r="AM1" s="1" t="s">
        <v>32</v>
      </c>
      <c r="AN1" s="1" t="s">
        <v>33</v>
      </c>
      <c r="AO1" s="1" t="s">
        <v>34</v>
      </c>
      <c r="AP1" s="1" t="s">
        <v>35</v>
      </c>
      <c r="AQ1" s="1" t="s">
        <v>11</v>
      </c>
      <c r="AR1" s="1" t="s">
        <v>36</v>
      </c>
      <c r="AS1" s="1" t="s">
        <v>37</v>
      </c>
      <c r="AT1" s="1" t="s">
        <v>38</v>
      </c>
      <c r="AU1" s="1" t="s">
        <v>39</v>
      </c>
      <c r="AV1" s="1" t="s">
        <v>40</v>
      </c>
      <c r="AW1" s="1" t="s">
        <v>41</v>
      </c>
      <c r="AX1" s="1" t="s">
        <v>42</v>
      </c>
      <c r="AY1" s="1" t="s">
        <v>43</v>
      </c>
      <c r="AZ1" s="1" t="s">
        <v>44</v>
      </c>
      <c r="BA1" s="1" t="s">
        <v>45</v>
      </c>
      <c r="BB1" s="1" t="s">
        <v>46</v>
      </c>
      <c r="BC1" s="1" t="s">
        <v>47</v>
      </c>
      <c r="BD1" s="1" t="s">
        <v>46</v>
      </c>
      <c r="BE1" s="1" t="s">
        <v>48</v>
      </c>
      <c r="BF1" s="1" t="s">
        <v>49</v>
      </c>
      <c r="BG1" s="1" t="s">
        <v>50</v>
      </c>
      <c r="BH1" s="1" t="s">
        <v>14</v>
      </c>
      <c r="BI1" s="1" t="s">
        <v>16</v>
      </c>
      <c r="BJ1" s="1" t="s">
        <v>17</v>
      </c>
      <c r="BK1" s="1" t="s">
        <v>18</v>
      </c>
      <c r="BL1" s="1" t="s">
        <v>19</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57</v>
      </c>
      <c r="CD1" s="1" t="s">
        <v>58</v>
      </c>
      <c r="CE1" s="1" t="s">
        <v>59</v>
      </c>
      <c r="CF1" s="1" t="s">
        <v>60</v>
      </c>
      <c r="CG1" s="1" t="s">
        <v>61</v>
      </c>
      <c r="CH1" s="1" t="s">
        <v>62</v>
      </c>
      <c r="CI1" s="1" t="s">
        <v>63</v>
      </c>
      <c r="CJ1" s="1" t="s">
        <v>64</v>
      </c>
      <c r="CK1" s="1" t="s">
        <v>65</v>
      </c>
      <c r="CL1" s="1" t="s">
        <v>66</v>
      </c>
      <c r="CM1" s="1" t="s">
        <v>67</v>
      </c>
      <c r="CN1" s="1" t="s">
        <v>68</v>
      </c>
      <c r="CO1" s="1" t="s">
        <v>69</v>
      </c>
      <c r="CP1" s="9" t="s">
        <v>70</v>
      </c>
      <c r="CQ1" s="9" t="s">
        <v>71</v>
      </c>
      <c r="CR1" s="9" t="s">
        <v>72</v>
      </c>
      <c r="CS1" s="9" t="s">
        <v>73</v>
      </c>
      <c r="CT1" s="10" t="s">
        <v>74</v>
      </c>
      <c r="CU1" s="9" t="s">
        <v>21</v>
      </c>
      <c r="CV1" s="9" t="s">
        <v>22</v>
      </c>
      <c r="CW1" s="11" t="s">
        <v>75</v>
      </c>
      <c r="CX1" s="11" t="s">
        <v>76</v>
      </c>
      <c r="CY1" s="11" t="s">
        <v>77</v>
      </c>
      <c r="CZ1" s="11" t="s">
        <v>78</v>
      </c>
    </row>
    <row r="2">
      <c r="A2" s="12">
        <v>45572.74631837963</v>
      </c>
      <c r="B2" s="13">
        <v>1.0</v>
      </c>
      <c r="C2" s="14" t="s">
        <v>79</v>
      </c>
      <c r="D2" s="15"/>
      <c r="E2" s="15"/>
      <c r="F2" s="15"/>
      <c r="G2" s="15" t="s">
        <v>80</v>
      </c>
      <c r="H2" s="8" t="s">
        <v>81</v>
      </c>
      <c r="I2" s="8" t="s">
        <v>82</v>
      </c>
      <c r="J2" s="8" t="s">
        <v>83</v>
      </c>
      <c r="K2" s="8" t="s">
        <v>84</v>
      </c>
      <c r="L2" s="8" t="s">
        <v>85</v>
      </c>
      <c r="M2" s="8"/>
      <c r="N2" s="16" t="s">
        <v>86</v>
      </c>
      <c r="O2" s="15" t="s">
        <v>87</v>
      </c>
      <c r="P2" s="8" t="s">
        <v>88</v>
      </c>
      <c r="Q2" s="17">
        <v>0.0</v>
      </c>
      <c r="R2" s="18" t="s">
        <v>89</v>
      </c>
      <c r="S2" s="18" t="s">
        <v>90</v>
      </c>
      <c r="T2" s="18" t="s">
        <v>91</v>
      </c>
      <c r="U2" s="18" t="s">
        <v>92</v>
      </c>
      <c r="V2" s="19" t="s">
        <v>93</v>
      </c>
      <c r="W2" s="19" t="s">
        <v>94</v>
      </c>
      <c r="X2" s="19" t="s">
        <v>95</v>
      </c>
      <c r="Y2" s="20"/>
      <c r="Z2" s="20"/>
      <c r="AA2" s="20"/>
      <c r="AB2" s="19" t="s">
        <v>81</v>
      </c>
      <c r="AC2" s="19" t="s">
        <v>96</v>
      </c>
      <c r="AD2" s="19" t="s">
        <v>82</v>
      </c>
      <c r="AE2" s="19" t="s">
        <v>83</v>
      </c>
      <c r="AF2" s="19" t="s">
        <v>84</v>
      </c>
      <c r="AG2" s="19" t="s">
        <v>97</v>
      </c>
      <c r="AH2" s="19" t="s">
        <v>98</v>
      </c>
      <c r="AI2" s="19" t="s">
        <v>93</v>
      </c>
      <c r="AJ2" s="19" t="s">
        <v>99</v>
      </c>
      <c r="AK2" s="19" t="s">
        <v>100</v>
      </c>
      <c r="AL2" s="19" t="s">
        <v>85</v>
      </c>
      <c r="AM2" s="19" t="s">
        <v>101</v>
      </c>
      <c r="AN2" s="19" t="s">
        <v>102</v>
      </c>
      <c r="AO2" s="20"/>
      <c r="AP2" s="20"/>
      <c r="AQ2" s="20"/>
      <c r="AR2" s="20"/>
      <c r="AS2" s="20"/>
      <c r="AT2" s="19" t="s">
        <v>103</v>
      </c>
      <c r="AU2" s="19" t="s">
        <v>104</v>
      </c>
      <c r="AV2" s="20"/>
      <c r="AW2" s="20"/>
      <c r="AX2" s="21" t="s">
        <v>105</v>
      </c>
      <c r="AY2" s="19" t="s">
        <v>106</v>
      </c>
      <c r="AZ2" s="20"/>
      <c r="BA2" s="20"/>
      <c r="BB2" s="20"/>
      <c r="BC2" s="20"/>
      <c r="BD2" s="20"/>
      <c r="BE2" s="20"/>
      <c r="BF2" s="20"/>
      <c r="BG2" s="22">
        <v>0.0</v>
      </c>
      <c r="BH2" s="19" t="s">
        <v>88</v>
      </c>
      <c r="BI2" s="19" t="s">
        <v>89</v>
      </c>
      <c r="BJ2" s="19" t="s">
        <v>90</v>
      </c>
      <c r="BK2" s="19" t="s">
        <v>91</v>
      </c>
      <c r="BL2" s="19" t="s">
        <v>92</v>
      </c>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0"/>
      <c r="CM2" s="20"/>
      <c r="CN2" s="20"/>
      <c r="CO2" s="20"/>
      <c r="CP2" s="19" t="s">
        <v>107</v>
      </c>
      <c r="CQ2" s="20"/>
      <c r="CR2" s="20"/>
      <c r="CS2" s="20"/>
      <c r="CT2" s="19" t="s">
        <v>108</v>
      </c>
      <c r="CU2" s="23"/>
      <c r="CV2" s="23"/>
      <c r="CW2" s="19" t="s">
        <v>109</v>
      </c>
      <c r="CX2" s="21" t="s">
        <v>110</v>
      </c>
      <c r="CY2" s="24" t="str">
        <f>HYPERLINK("https://docs.google.com/open?id=1TTqSdVkECOjVOeKSk8VxbhS6oXvFa09erNEWc2o-V7c","m")</f>
        <v>m</v>
      </c>
      <c r="CZ2" s="19" t="s">
        <v>111</v>
      </c>
      <c r="DA2" s="20"/>
      <c r="DB2" s="20"/>
      <c r="DC2" s="20"/>
      <c r="DD2" s="20"/>
    </row>
    <row r="3">
      <c r="A3" s="12">
        <v>45572.84128479166</v>
      </c>
      <c r="B3" s="15">
        <v>2.0</v>
      </c>
      <c r="C3" s="25" t="s">
        <v>112</v>
      </c>
      <c r="D3" s="15"/>
      <c r="E3" s="15"/>
      <c r="F3" s="15"/>
      <c r="G3" s="15" t="s">
        <v>113</v>
      </c>
      <c r="H3" s="8" t="s">
        <v>114</v>
      </c>
      <c r="I3" s="8" t="s">
        <v>115</v>
      </c>
      <c r="J3" s="8" t="s">
        <v>116</v>
      </c>
      <c r="K3" s="8" t="s">
        <v>117</v>
      </c>
      <c r="L3" s="8" t="s">
        <v>118</v>
      </c>
      <c r="M3" s="8" t="s">
        <v>119</v>
      </c>
      <c r="N3" s="16" t="s">
        <v>120</v>
      </c>
      <c r="O3" s="15" t="s">
        <v>121</v>
      </c>
      <c r="P3" s="26" t="s">
        <v>122</v>
      </c>
      <c r="Q3" s="27">
        <v>39.95</v>
      </c>
      <c r="R3" s="18" t="s">
        <v>123</v>
      </c>
      <c r="S3" s="18" t="s">
        <v>124</v>
      </c>
      <c r="T3" s="18" t="s">
        <v>125</v>
      </c>
      <c r="U3" s="18" t="s">
        <v>126</v>
      </c>
      <c r="V3" s="19" t="s">
        <v>107</v>
      </c>
      <c r="W3" s="20"/>
      <c r="X3" s="20"/>
      <c r="Y3" s="19" t="s">
        <v>127</v>
      </c>
      <c r="Z3" s="20"/>
      <c r="AA3" s="20"/>
      <c r="AB3" s="19" t="s">
        <v>114</v>
      </c>
      <c r="AC3" s="19" t="s">
        <v>128</v>
      </c>
      <c r="AD3" s="19" t="s">
        <v>115</v>
      </c>
      <c r="AE3" s="19" t="s">
        <v>116</v>
      </c>
      <c r="AF3" s="19" t="s">
        <v>117</v>
      </c>
      <c r="AG3" s="19" t="s">
        <v>129</v>
      </c>
      <c r="AH3" s="19" t="s">
        <v>130</v>
      </c>
      <c r="AI3" s="19" t="s">
        <v>93</v>
      </c>
      <c r="AJ3" s="19" t="s">
        <v>131</v>
      </c>
      <c r="AK3" s="19" t="s">
        <v>132</v>
      </c>
      <c r="AL3" s="19" t="s">
        <v>118</v>
      </c>
      <c r="AM3" s="19">
        <v>2.17722518E9</v>
      </c>
      <c r="AN3" s="19" t="s">
        <v>133</v>
      </c>
      <c r="AO3" s="19" t="s">
        <v>134</v>
      </c>
      <c r="AP3" s="19" t="s">
        <v>135</v>
      </c>
      <c r="AQ3" s="19" t="s">
        <v>119</v>
      </c>
      <c r="AR3" s="19" t="s">
        <v>136</v>
      </c>
      <c r="AS3" s="20"/>
      <c r="AT3" s="19" t="s">
        <v>113</v>
      </c>
      <c r="AU3" s="19" t="s">
        <v>137</v>
      </c>
      <c r="AV3" s="20"/>
      <c r="AW3" s="20"/>
      <c r="AX3" s="21" t="s">
        <v>138</v>
      </c>
      <c r="AY3" s="20"/>
      <c r="AZ3" s="19">
        <v>1.0</v>
      </c>
      <c r="BA3" s="19" t="s">
        <v>107</v>
      </c>
      <c r="BB3" s="20"/>
      <c r="BC3" s="19" t="s">
        <v>107</v>
      </c>
      <c r="BD3" s="20"/>
      <c r="BE3" s="20"/>
      <c r="BF3" s="19" t="s">
        <v>139</v>
      </c>
      <c r="BG3" s="22">
        <v>924.5</v>
      </c>
      <c r="BH3" s="21" t="s">
        <v>122</v>
      </c>
      <c r="BI3" s="19" t="s">
        <v>123</v>
      </c>
      <c r="BJ3" s="19" t="s">
        <v>124</v>
      </c>
      <c r="BK3" s="19" t="s">
        <v>125</v>
      </c>
      <c r="BL3" s="19" t="s">
        <v>126</v>
      </c>
      <c r="BM3" s="20"/>
      <c r="BN3" s="20"/>
      <c r="BO3" s="20"/>
      <c r="BP3" s="20"/>
      <c r="BQ3" s="20"/>
      <c r="BR3" s="19" t="s">
        <v>140</v>
      </c>
      <c r="BS3" s="19" t="s">
        <v>141</v>
      </c>
      <c r="BT3" s="19" t="s">
        <v>142</v>
      </c>
      <c r="BU3" s="19" t="s">
        <v>142</v>
      </c>
      <c r="BV3" s="20"/>
      <c r="BW3" s="20"/>
      <c r="BX3" s="20"/>
      <c r="BY3" s="20"/>
      <c r="BZ3" s="20"/>
      <c r="CA3" s="20"/>
      <c r="CB3" s="20"/>
      <c r="CC3" s="19" t="s">
        <v>143</v>
      </c>
      <c r="CD3" s="19" t="s">
        <v>143</v>
      </c>
      <c r="CE3" s="19" t="s">
        <v>144</v>
      </c>
      <c r="CF3" s="20"/>
      <c r="CG3" s="20"/>
      <c r="CH3" s="20"/>
      <c r="CI3" s="20"/>
      <c r="CJ3" s="20"/>
      <c r="CK3" s="20"/>
      <c r="CL3" s="20"/>
      <c r="CM3" s="20"/>
      <c r="CN3" s="20"/>
      <c r="CO3" s="20"/>
      <c r="CP3" s="20"/>
      <c r="CQ3" s="20"/>
      <c r="CR3" s="20"/>
      <c r="CS3" s="20"/>
      <c r="CT3" s="19" t="s">
        <v>145</v>
      </c>
      <c r="CU3" s="23"/>
      <c r="CV3" s="23"/>
      <c r="CW3" s="19" t="s">
        <v>146</v>
      </c>
      <c r="CX3" s="21" t="s">
        <v>147</v>
      </c>
      <c r="CY3" s="24" t="str">
        <f>HYPERLINK("https://docs.google.com/open?id=1srDgSRTFj5ffaV7QoTnMbVT-S3DjJ0f9kn6eEirlJ3s","m")</f>
        <v>m</v>
      </c>
      <c r="CZ3" s="19" t="s">
        <v>148</v>
      </c>
      <c r="DA3" s="20"/>
      <c r="DB3" s="20"/>
      <c r="DC3" s="20"/>
      <c r="DD3" s="20"/>
    </row>
    <row r="4">
      <c r="A4" s="12">
        <v>45573.40037564815</v>
      </c>
      <c r="B4" s="15">
        <v>3.0</v>
      </c>
      <c r="C4" s="28" t="s">
        <v>149</v>
      </c>
      <c r="D4" s="15"/>
      <c r="E4" s="15"/>
      <c r="F4" s="15"/>
      <c r="G4" s="15" t="s">
        <v>150</v>
      </c>
      <c r="H4" s="8" t="s">
        <v>151</v>
      </c>
      <c r="I4" s="8" t="s">
        <v>152</v>
      </c>
      <c r="J4" s="8" t="s">
        <v>153</v>
      </c>
      <c r="K4" s="8" t="s">
        <v>154</v>
      </c>
      <c r="L4" s="8"/>
      <c r="M4" s="8"/>
      <c r="N4" s="16" t="s">
        <v>155</v>
      </c>
      <c r="O4" s="15" t="s">
        <v>156</v>
      </c>
      <c r="P4" s="17">
        <v>0.0</v>
      </c>
      <c r="Q4" s="17">
        <v>0.0</v>
      </c>
      <c r="R4" s="18" t="s">
        <v>157</v>
      </c>
      <c r="S4" s="18" t="s">
        <v>92</v>
      </c>
      <c r="T4" s="18" t="s">
        <v>90</v>
      </c>
      <c r="U4" s="18" t="s">
        <v>91</v>
      </c>
      <c r="V4" s="19" t="s">
        <v>107</v>
      </c>
      <c r="W4" s="20"/>
      <c r="X4" s="20"/>
      <c r="Y4" s="19" t="s">
        <v>158</v>
      </c>
      <c r="Z4" s="19" t="s">
        <v>159</v>
      </c>
      <c r="AA4" s="20"/>
      <c r="AB4" s="19" t="s">
        <v>151</v>
      </c>
      <c r="AC4" s="19" t="s">
        <v>160</v>
      </c>
      <c r="AD4" s="19" t="s">
        <v>152</v>
      </c>
      <c r="AE4" s="19" t="s">
        <v>153</v>
      </c>
      <c r="AF4" s="19" t="s">
        <v>154</v>
      </c>
      <c r="AG4" s="19" t="s">
        <v>154</v>
      </c>
      <c r="AH4" s="19" t="s">
        <v>161</v>
      </c>
      <c r="AI4" s="19" t="s">
        <v>107</v>
      </c>
      <c r="AJ4" s="20"/>
      <c r="AK4" s="20"/>
      <c r="AL4" s="20"/>
      <c r="AM4" s="20"/>
      <c r="AN4" s="20"/>
      <c r="AO4" s="20"/>
      <c r="AP4" s="20"/>
      <c r="AQ4" s="20"/>
      <c r="AR4" s="20"/>
      <c r="AS4" s="20"/>
      <c r="AT4" s="19" t="s">
        <v>13</v>
      </c>
      <c r="AU4" s="19" t="s">
        <v>162</v>
      </c>
      <c r="AV4" s="19" t="s">
        <v>163</v>
      </c>
      <c r="AW4" s="19" t="s">
        <v>160</v>
      </c>
      <c r="AX4" s="20"/>
      <c r="AY4" s="20"/>
      <c r="AZ4" s="19">
        <v>2.0</v>
      </c>
      <c r="BA4" s="19" t="s">
        <v>93</v>
      </c>
      <c r="BB4" s="19" t="s">
        <v>164</v>
      </c>
      <c r="BC4" s="19" t="s">
        <v>93</v>
      </c>
      <c r="BD4" s="19" t="s">
        <v>165</v>
      </c>
      <c r="BE4" s="20"/>
      <c r="BF4" s="20"/>
      <c r="BG4" s="22">
        <v>0.0</v>
      </c>
      <c r="BH4" s="22">
        <v>0.0</v>
      </c>
      <c r="BI4" s="19" t="s">
        <v>157</v>
      </c>
      <c r="BJ4" s="19" t="s">
        <v>92</v>
      </c>
      <c r="BK4" s="19" t="s">
        <v>90</v>
      </c>
      <c r="BL4" s="19" t="s">
        <v>91</v>
      </c>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19" t="s">
        <v>93</v>
      </c>
      <c r="CU4" s="23"/>
      <c r="CV4" s="23"/>
      <c r="CW4" s="19" t="s">
        <v>166</v>
      </c>
      <c r="CX4" s="21" t="s">
        <v>167</v>
      </c>
      <c r="CY4" s="24" t="str">
        <f>HYPERLINK("https://docs.google.com/open?id=1m5HOQnszyqNCv6fBH1LSiQLkOavwCOQNrmtRBm0vxu0","m")</f>
        <v>m</v>
      </c>
      <c r="CZ4" s="19" t="s">
        <v>168</v>
      </c>
      <c r="DA4" s="20"/>
      <c r="DB4" s="20"/>
      <c r="DC4" s="20"/>
      <c r="DD4" s="20"/>
    </row>
    <row r="5">
      <c r="A5" s="12">
        <v>45573.819175509256</v>
      </c>
      <c r="B5" s="15">
        <v>4.0</v>
      </c>
      <c r="C5" s="25" t="s">
        <v>112</v>
      </c>
      <c r="D5" s="15"/>
      <c r="E5" s="15"/>
      <c r="F5" s="15"/>
      <c r="G5" s="15" t="s">
        <v>169</v>
      </c>
      <c r="H5" s="8" t="s">
        <v>170</v>
      </c>
      <c r="I5" s="8" t="s">
        <v>171</v>
      </c>
      <c r="J5" s="8" t="s">
        <v>172</v>
      </c>
      <c r="K5" s="8" t="s">
        <v>173</v>
      </c>
      <c r="L5" s="8" t="s">
        <v>174</v>
      </c>
      <c r="M5" s="8"/>
      <c r="N5" s="16" t="s">
        <v>175</v>
      </c>
      <c r="O5" s="15" t="s">
        <v>176</v>
      </c>
      <c r="P5" s="8" t="s">
        <v>177</v>
      </c>
      <c r="Q5" s="17">
        <v>0.0</v>
      </c>
      <c r="R5" s="18" t="s">
        <v>123</v>
      </c>
      <c r="S5" s="18" t="s">
        <v>125</v>
      </c>
      <c r="T5" s="18" t="s">
        <v>178</v>
      </c>
      <c r="U5" s="18" t="s">
        <v>124</v>
      </c>
      <c r="V5" s="19" t="s">
        <v>107</v>
      </c>
      <c r="W5" s="20"/>
      <c r="X5" s="20"/>
      <c r="Y5" s="19" t="s">
        <v>179</v>
      </c>
      <c r="Z5" s="19" t="s">
        <v>180</v>
      </c>
      <c r="AA5" s="19" t="s">
        <v>181</v>
      </c>
      <c r="AB5" s="19" t="s">
        <v>170</v>
      </c>
      <c r="AC5" s="19" t="s">
        <v>182</v>
      </c>
      <c r="AD5" s="19" t="s">
        <v>171</v>
      </c>
      <c r="AE5" s="19" t="s">
        <v>172</v>
      </c>
      <c r="AF5" s="19" t="s">
        <v>173</v>
      </c>
      <c r="AG5" s="19">
        <v>8.152126612E9</v>
      </c>
      <c r="AH5" s="19" t="s">
        <v>183</v>
      </c>
      <c r="AI5" s="19" t="s">
        <v>93</v>
      </c>
      <c r="AJ5" s="19" t="s">
        <v>184</v>
      </c>
      <c r="AK5" s="19" t="s">
        <v>185</v>
      </c>
      <c r="AL5" s="19" t="s">
        <v>174</v>
      </c>
      <c r="AM5" s="19">
        <v>8.47840659E9</v>
      </c>
      <c r="AN5" s="19" t="s">
        <v>186</v>
      </c>
      <c r="AO5" s="20"/>
      <c r="AP5" s="20"/>
      <c r="AQ5" s="20"/>
      <c r="AR5" s="20"/>
      <c r="AS5" s="20"/>
      <c r="AT5" s="19" t="s">
        <v>187</v>
      </c>
      <c r="AU5" s="19" t="s">
        <v>188</v>
      </c>
      <c r="AV5" s="19" t="s">
        <v>189</v>
      </c>
      <c r="AW5" s="19" t="s">
        <v>190</v>
      </c>
      <c r="AX5" s="21" t="s">
        <v>191</v>
      </c>
      <c r="AY5" s="20"/>
      <c r="AZ5" s="19">
        <v>2.0</v>
      </c>
      <c r="BA5" s="19" t="s">
        <v>107</v>
      </c>
      <c r="BB5" s="20"/>
      <c r="BC5" s="19" t="s">
        <v>107</v>
      </c>
      <c r="BD5" s="20"/>
      <c r="BE5" s="20"/>
      <c r="BF5" s="20"/>
      <c r="BG5" s="22">
        <v>0.0</v>
      </c>
      <c r="BH5" s="19" t="s">
        <v>177</v>
      </c>
      <c r="BI5" s="19" t="s">
        <v>123</v>
      </c>
      <c r="BJ5" s="19" t="s">
        <v>125</v>
      </c>
      <c r="BK5" s="19" t="s">
        <v>178</v>
      </c>
      <c r="BL5" s="19" t="s">
        <v>124</v>
      </c>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19" t="s">
        <v>192</v>
      </c>
      <c r="CU5" s="23"/>
      <c r="CV5" s="23"/>
      <c r="CW5" s="19" t="s">
        <v>193</v>
      </c>
      <c r="CX5" s="21" t="s">
        <v>194</v>
      </c>
      <c r="CY5" s="24" t="str">
        <f>HYPERLINK("https://docs.google.com/open?id=1RoVBcDz8GtS2GZtVYZeLmLvOblhj8dmnIoHYEkgTP2c","m")</f>
        <v>m</v>
      </c>
      <c r="CZ5" s="19" t="s">
        <v>195</v>
      </c>
      <c r="DA5" s="20"/>
      <c r="DB5" s="20"/>
      <c r="DC5" s="20"/>
      <c r="DD5" s="20"/>
    </row>
    <row r="6">
      <c r="A6" s="12">
        <v>45580.81616219907</v>
      </c>
      <c r="B6" s="13">
        <v>5.0</v>
      </c>
      <c r="C6" s="14" t="s">
        <v>79</v>
      </c>
      <c r="D6" s="15"/>
      <c r="E6" s="15"/>
      <c r="F6" s="15"/>
      <c r="G6" s="15" t="s">
        <v>196</v>
      </c>
      <c r="H6" s="29" t="s">
        <v>197</v>
      </c>
      <c r="I6" s="8" t="s">
        <v>198</v>
      </c>
      <c r="J6" s="8" t="s">
        <v>199</v>
      </c>
      <c r="K6" s="8" t="s">
        <v>200</v>
      </c>
      <c r="L6" s="8" t="s">
        <v>201</v>
      </c>
      <c r="M6" s="8" t="s">
        <v>202</v>
      </c>
      <c r="N6" s="16" t="s">
        <v>203</v>
      </c>
      <c r="O6" s="15" t="s">
        <v>87</v>
      </c>
      <c r="P6" s="8" t="s">
        <v>88</v>
      </c>
      <c r="Q6" s="17">
        <v>0.0</v>
      </c>
      <c r="R6" s="18" t="s">
        <v>123</v>
      </c>
      <c r="S6" s="18" t="s">
        <v>92</v>
      </c>
      <c r="T6" s="18" t="s">
        <v>91</v>
      </c>
      <c r="U6" s="18" t="s">
        <v>204</v>
      </c>
      <c r="V6" s="19" t="s">
        <v>107</v>
      </c>
      <c r="W6" s="20"/>
      <c r="X6" s="20"/>
      <c r="Y6" s="19" t="s">
        <v>158</v>
      </c>
      <c r="Z6" s="19" t="s">
        <v>205</v>
      </c>
      <c r="AA6" s="20"/>
      <c r="AB6" s="19" t="s">
        <v>197</v>
      </c>
      <c r="AC6" s="19" t="s">
        <v>206</v>
      </c>
      <c r="AD6" s="19" t="s">
        <v>198</v>
      </c>
      <c r="AE6" s="19" t="s">
        <v>199</v>
      </c>
      <c r="AF6" s="19" t="s">
        <v>200</v>
      </c>
      <c r="AG6" s="19">
        <v>4.082303443E9</v>
      </c>
      <c r="AH6" s="19" t="s">
        <v>207</v>
      </c>
      <c r="AI6" s="19" t="s">
        <v>93</v>
      </c>
      <c r="AJ6" s="19" t="s">
        <v>208</v>
      </c>
      <c r="AK6" s="19" t="s">
        <v>209</v>
      </c>
      <c r="AL6" s="19" t="s">
        <v>201</v>
      </c>
      <c r="AM6" s="19">
        <v>7.082635314E9</v>
      </c>
      <c r="AN6" s="19" t="s">
        <v>210</v>
      </c>
      <c r="AO6" s="19" t="s">
        <v>211</v>
      </c>
      <c r="AP6" s="19" t="s">
        <v>212</v>
      </c>
      <c r="AQ6" s="19" t="s">
        <v>202</v>
      </c>
      <c r="AR6" s="19">
        <v>2.179912501E9</v>
      </c>
      <c r="AS6" s="19" t="s">
        <v>213</v>
      </c>
      <c r="AT6" s="19" t="s">
        <v>187</v>
      </c>
      <c r="AU6" s="19" t="s">
        <v>214</v>
      </c>
      <c r="AV6" s="19" t="s">
        <v>215</v>
      </c>
      <c r="AW6" s="19" t="s">
        <v>216</v>
      </c>
      <c r="AX6" s="21" t="s">
        <v>217</v>
      </c>
      <c r="AY6" s="20"/>
      <c r="AZ6" s="19">
        <v>1.0</v>
      </c>
      <c r="BA6" s="19" t="s">
        <v>93</v>
      </c>
      <c r="BB6" s="19" t="s">
        <v>218</v>
      </c>
      <c r="BC6" s="19" t="s">
        <v>93</v>
      </c>
      <c r="BD6" s="19" t="s">
        <v>219</v>
      </c>
      <c r="BE6" s="19" t="s">
        <v>88</v>
      </c>
      <c r="BF6" s="19" t="s">
        <v>220</v>
      </c>
      <c r="BG6" s="22">
        <v>0.0</v>
      </c>
      <c r="BH6" s="19" t="s">
        <v>88</v>
      </c>
      <c r="BI6" s="19" t="s">
        <v>123</v>
      </c>
      <c r="BJ6" s="19" t="s">
        <v>92</v>
      </c>
      <c r="BK6" s="19" t="s">
        <v>91</v>
      </c>
      <c r="BL6" s="19" t="s">
        <v>204</v>
      </c>
      <c r="BM6" s="20"/>
      <c r="BN6" s="20"/>
      <c r="BO6" s="20"/>
      <c r="BP6" s="20"/>
      <c r="BQ6" s="20"/>
      <c r="BR6" s="19" t="s">
        <v>221</v>
      </c>
      <c r="BS6" s="19" t="s">
        <v>142</v>
      </c>
      <c r="BT6" s="19" t="s">
        <v>142</v>
      </c>
      <c r="BU6" s="19" t="s">
        <v>142</v>
      </c>
      <c r="BV6" s="20"/>
      <c r="BW6" s="20"/>
      <c r="BX6" s="20"/>
      <c r="BY6" s="20"/>
      <c r="BZ6" s="20"/>
      <c r="CA6" s="20"/>
      <c r="CB6" s="20"/>
      <c r="CC6" s="19" t="s">
        <v>143</v>
      </c>
      <c r="CD6" s="19" t="s">
        <v>143</v>
      </c>
      <c r="CE6" s="19" t="s">
        <v>143</v>
      </c>
      <c r="CF6" s="20"/>
      <c r="CG6" s="20"/>
      <c r="CH6" s="20"/>
      <c r="CI6" s="20"/>
      <c r="CJ6" s="20"/>
      <c r="CK6" s="20"/>
      <c r="CL6" s="20"/>
      <c r="CM6" s="20"/>
      <c r="CN6" s="19" t="s">
        <v>177</v>
      </c>
      <c r="CO6" s="19" t="s">
        <v>177</v>
      </c>
      <c r="CP6" s="20"/>
      <c r="CQ6" s="19" t="s">
        <v>222</v>
      </c>
      <c r="CR6" s="20"/>
      <c r="CS6" s="20"/>
      <c r="CT6" s="19" t="s">
        <v>223</v>
      </c>
      <c r="CU6" s="23"/>
      <c r="CV6" s="23"/>
      <c r="CW6" s="19" t="s">
        <v>224</v>
      </c>
      <c r="CX6" s="21" t="s">
        <v>225</v>
      </c>
      <c r="CY6" s="24" t="str">
        <f>HYPERLINK("https://docs.google.com/open?id=1VQdEcO2fYUYKoiVkvaRD9G2zdIfycdguh2VgL-1f0s4","m")</f>
        <v>m</v>
      </c>
      <c r="CZ6" s="19" t="s">
        <v>226</v>
      </c>
      <c r="DA6" s="20"/>
      <c r="DB6" s="20"/>
      <c r="DC6" s="20"/>
      <c r="DD6" s="20"/>
    </row>
    <row r="7">
      <c r="A7" s="12">
        <v>45580.83148822917</v>
      </c>
      <c r="B7" s="13">
        <v>6.0</v>
      </c>
      <c r="C7" s="30" t="s">
        <v>227</v>
      </c>
      <c r="D7" s="15"/>
      <c r="E7" s="15"/>
      <c r="F7" s="15"/>
      <c r="G7" s="15" t="s">
        <v>220</v>
      </c>
      <c r="H7" s="8" t="s">
        <v>228</v>
      </c>
      <c r="I7" s="8" t="s">
        <v>229</v>
      </c>
      <c r="J7" s="8" t="s">
        <v>230</v>
      </c>
      <c r="K7" s="8" t="s">
        <v>231</v>
      </c>
      <c r="L7" s="8" t="s">
        <v>202</v>
      </c>
      <c r="M7" s="8"/>
      <c r="N7" s="16" t="s">
        <v>232</v>
      </c>
      <c r="O7" s="15" t="s">
        <v>87</v>
      </c>
      <c r="P7" s="8" t="s">
        <v>88</v>
      </c>
      <c r="Q7" s="17">
        <v>0.0</v>
      </c>
      <c r="R7" s="18" t="s">
        <v>123</v>
      </c>
      <c r="S7" s="18" t="s">
        <v>92</v>
      </c>
      <c r="T7" s="18" t="s">
        <v>233</v>
      </c>
      <c r="U7" s="18" t="s">
        <v>204</v>
      </c>
      <c r="V7" s="19" t="s">
        <v>107</v>
      </c>
      <c r="W7" s="20"/>
      <c r="X7" s="20"/>
      <c r="Y7" s="19" t="s">
        <v>179</v>
      </c>
      <c r="Z7" s="19" t="s">
        <v>234</v>
      </c>
      <c r="AA7" s="19" t="s">
        <v>235</v>
      </c>
      <c r="AB7" s="19" t="s">
        <v>228</v>
      </c>
      <c r="AC7" s="19" t="s">
        <v>236</v>
      </c>
      <c r="AD7" s="19" t="s">
        <v>229</v>
      </c>
      <c r="AE7" s="19" t="s">
        <v>230</v>
      </c>
      <c r="AF7" s="19" t="s">
        <v>231</v>
      </c>
      <c r="AG7" s="19">
        <v>4.69664487E9</v>
      </c>
      <c r="AH7" s="19" t="s">
        <v>236</v>
      </c>
      <c r="AI7" s="19" t="s">
        <v>93</v>
      </c>
      <c r="AJ7" s="19" t="s">
        <v>237</v>
      </c>
      <c r="AK7" s="19" t="s">
        <v>212</v>
      </c>
      <c r="AL7" s="19" t="s">
        <v>202</v>
      </c>
      <c r="AM7" s="19">
        <v>2.179912501E9</v>
      </c>
      <c r="AN7" s="19" t="s">
        <v>213</v>
      </c>
      <c r="AO7" s="20"/>
      <c r="AP7" s="20"/>
      <c r="AQ7" s="20"/>
      <c r="AR7" s="20"/>
      <c r="AS7" s="20"/>
      <c r="AT7" s="19" t="s">
        <v>187</v>
      </c>
      <c r="AU7" s="19" t="s">
        <v>238</v>
      </c>
      <c r="AV7" s="19" t="s">
        <v>215</v>
      </c>
      <c r="AW7" s="19" t="s">
        <v>216</v>
      </c>
      <c r="AX7" s="21" t="s">
        <v>217</v>
      </c>
      <c r="AY7" s="20"/>
      <c r="AZ7" s="19">
        <v>1.0</v>
      </c>
      <c r="BA7" s="19" t="s">
        <v>107</v>
      </c>
      <c r="BB7" s="20"/>
      <c r="BC7" s="19" t="s">
        <v>107</v>
      </c>
      <c r="BD7" s="20"/>
      <c r="BE7" s="20"/>
      <c r="BF7" s="19" t="s">
        <v>196</v>
      </c>
      <c r="BG7" s="22">
        <v>0.0</v>
      </c>
      <c r="BH7" s="19" t="s">
        <v>88</v>
      </c>
      <c r="BI7" s="19" t="s">
        <v>123</v>
      </c>
      <c r="BJ7" s="19" t="s">
        <v>92</v>
      </c>
      <c r="BK7" s="19" t="s">
        <v>233</v>
      </c>
      <c r="BL7" s="19" t="s">
        <v>204</v>
      </c>
      <c r="BM7" s="20"/>
      <c r="BN7" s="20"/>
      <c r="BO7" s="20"/>
      <c r="BP7" s="20"/>
      <c r="BQ7" s="20"/>
      <c r="BR7" s="21" t="s">
        <v>239</v>
      </c>
      <c r="BS7" s="19" t="s">
        <v>240</v>
      </c>
      <c r="BT7" s="20"/>
      <c r="BU7" s="20"/>
      <c r="BV7" s="20"/>
      <c r="BW7" s="20"/>
      <c r="BX7" s="20"/>
      <c r="BY7" s="20"/>
      <c r="BZ7" s="20"/>
      <c r="CA7" s="20"/>
      <c r="CB7" s="20"/>
      <c r="CC7" s="19" t="s">
        <v>143</v>
      </c>
      <c r="CD7" s="20"/>
      <c r="CE7" s="20"/>
      <c r="CF7" s="20"/>
      <c r="CG7" s="20"/>
      <c r="CH7" s="20"/>
      <c r="CI7" s="20"/>
      <c r="CJ7" s="20"/>
      <c r="CK7" s="20"/>
      <c r="CL7" s="20"/>
      <c r="CM7" s="20"/>
      <c r="CN7" s="19" t="s">
        <v>241</v>
      </c>
      <c r="CO7" s="19" t="s">
        <v>242</v>
      </c>
      <c r="CP7" s="20"/>
      <c r="CQ7" s="20"/>
      <c r="CR7" s="20"/>
      <c r="CS7" s="20"/>
      <c r="CT7" s="19" t="s">
        <v>243</v>
      </c>
      <c r="CU7" s="23"/>
      <c r="CV7" s="23"/>
      <c r="CW7" s="19" t="s">
        <v>244</v>
      </c>
      <c r="CX7" s="21" t="s">
        <v>245</v>
      </c>
      <c r="CY7" s="24" t="str">
        <f>HYPERLINK("https://docs.google.com/open?id=1b3WoyspKeH95lkdjEMJDfMgm0iibeA9-u83s9RohmvU","m")</f>
        <v>m</v>
      </c>
      <c r="CZ7" s="19" t="s">
        <v>246</v>
      </c>
      <c r="DA7" s="20"/>
      <c r="DB7" s="20"/>
      <c r="DC7" s="20"/>
      <c r="DD7" s="20"/>
    </row>
    <row r="8">
      <c r="A8" s="12">
        <v>45582.716443020836</v>
      </c>
      <c r="B8" s="15">
        <v>7.0</v>
      </c>
      <c r="C8" s="31" t="s">
        <v>247</v>
      </c>
      <c r="D8" s="15"/>
      <c r="E8" s="15"/>
      <c r="F8" s="15"/>
      <c r="G8" s="15" t="s">
        <v>248</v>
      </c>
      <c r="H8" s="29" t="s">
        <v>249</v>
      </c>
      <c r="I8" s="8" t="s">
        <v>250</v>
      </c>
      <c r="J8" s="8" t="s">
        <v>251</v>
      </c>
      <c r="K8" s="8" t="s">
        <v>252</v>
      </c>
      <c r="L8" s="8" t="s">
        <v>253</v>
      </c>
      <c r="M8" s="8"/>
      <c r="N8" s="16" t="s">
        <v>254</v>
      </c>
      <c r="O8" s="15" t="s">
        <v>121</v>
      </c>
      <c r="P8" s="32" t="s">
        <v>255</v>
      </c>
      <c r="Q8" s="17">
        <v>471.49</v>
      </c>
      <c r="R8" s="18" t="s">
        <v>123</v>
      </c>
      <c r="S8" s="18" t="s">
        <v>256</v>
      </c>
      <c r="T8" s="18" t="s">
        <v>92</v>
      </c>
      <c r="U8" s="18" t="s">
        <v>90</v>
      </c>
      <c r="V8" s="19" t="s">
        <v>107</v>
      </c>
      <c r="W8" s="20"/>
      <c r="X8" s="20"/>
      <c r="Y8" s="19" t="s">
        <v>179</v>
      </c>
      <c r="Z8" s="19" t="s">
        <v>257</v>
      </c>
      <c r="AA8" s="19" t="s">
        <v>258</v>
      </c>
      <c r="AB8" s="19" t="s">
        <v>249</v>
      </c>
      <c r="AC8" s="19" t="s">
        <v>259</v>
      </c>
      <c r="AD8" s="19" t="s">
        <v>250</v>
      </c>
      <c r="AE8" s="19" t="s">
        <v>251</v>
      </c>
      <c r="AF8" s="19" t="s">
        <v>252</v>
      </c>
      <c r="AG8" s="19">
        <v>3.463706054E9</v>
      </c>
      <c r="AH8" s="19" t="s">
        <v>259</v>
      </c>
      <c r="AI8" s="19" t="s">
        <v>93</v>
      </c>
      <c r="AJ8" s="19" t="s">
        <v>260</v>
      </c>
      <c r="AK8" s="19" t="s">
        <v>261</v>
      </c>
      <c r="AL8" s="19" t="s">
        <v>253</v>
      </c>
      <c r="AM8" s="19">
        <v>3.047779577E9</v>
      </c>
      <c r="AN8" s="19" t="s">
        <v>262</v>
      </c>
      <c r="AO8" s="20"/>
      <c r="AP8" s="20"/>
      <c r="AQ8" s="20"/>
      <c r="AR8" s="20"/>
      <c r="AS8" s="20"/>
      <c r="AT8" s="19" t="s">
        <v>263</v>
      </c>
      <c r="AU8" s="19" t="s">
        <v>263</v>
      </c>
      <c r="AV8" s="20"/>
      <c r="AW8" s="20"/>
      <c r="AX8" s="20"/>
      <c r="AY8" s="20"/>
      <c r="AZ8" s="19" t="s">
        <v>264</v>
      </c>
      <c r="BA8" s="19" t="s">
        <v>93</v>
      </c>
      <c r="BB8" s="19" t="s">
        <v>265</v>
      </c>
      <c r="BC8" s="19" t="s">
        <v>107</v>
      </c>
      <c r="BD8" s="20"/>
      <c r="BE8" s="20"/>
      <c r="BF8" s="20"/>
      <c r="BG8" s="22">
        <v>471.49</v>
      </c>
      <c r="BH8" s="21" t="s">
        <v>255</v>
      </c>
      <c r="BI8" s="19" t="s">
        <v>123</v>
      </c>
      <c r="BJ8" s="19" t="s">
        <v>256</v>
      </c>
      <c r="BK8" s="19" t="s">
        <v>92</v>
      </c>
      <c r="BL8" s="19" t="s">
        <v>90</v>
      </c>
      <c r="BM8" s="20"/>
      <c r="BN8" s="20"/>
      <c r="BO8" s="20"/>
      <c r="BP8" s="20"/>
      <c r="BQ8" s="20"/>
      <c r="BR8" s="20"/>
      <c r="BS8" s="19" t="s">
        <v>240</v>
      </c>
      <c r="BT8" s="19" t="s">
        <v>240</v>
      </c>
      <c r="BU8" s="20"/>
      <c r="BV8" s="20"/>
      <c r="BW8" s="20"/>
      <c r="BX8" s="20"/>
      <c r="BY8" s="20"/>
      <c r="BZ8" s="20"/>
      <c r="CA8" s="20"/>
      <c r="CB8" s="20"/>
      <c r="CC8" s="19" t="s">
        <v>143</v>
      </c>
      <c r="CD8" s="19" t="s">
        <v>143</v>
      </c>
      <c r="CE8" s="20"/>
      <c r="CF8" s="20"/>
      <c r="CG8" s="20"/>
      <c r="CH8" s="20"/>
      <c r="CI8" s="20"/>
      <c r="CJ8" s="20"/>
      <c r="CK8" s="20"/>
      <c r="CL8" s="20"/>
      <c r="CM8" s="20"/>
      <c r="CN8" s="20"/>
      <c r="CO8" s="20"/>
      <c r="CP8" s="20"/>
      <c r="CQ8" s="19" t="s">
        <v>266</v>
      </c>
      <c r="CR8" s="20"/>
      <c r="CS8" s="20"/>
      <c r="CT8" s="19" t="s">
        <v>267</v>
      </c>
      <c r="CU8" s="20"/>
      <c r="CV8" s="20"/>
      <c r="CW8" s="19" t="s">
        <v>268</v>
      </c>
      <c r="CX8" s="21" t="s">
        <v>269</v>
      </c>
      <c r="CY8" s="24" t="str">
        <f>HYPERLINK("https://docs.google.com/open?id=1GuWjY1jMUc7hCyoRpfRcJCJPgPVJPwHYw8t3wHnFVes","m")</f>
        <v>m</v>
      </c>
      <c r="CZ8" s="19" t="s">
        <v>270</v>
      </c>
      <c r="DA8" s="20"/>
      <c r="DB8" s="20"/>
      <c r="DC8" s="20"/>
      <c r="DD8" s="20"/>
    </row>
    <row r="9">
      <c r="A9" s="12">
        <v>45586.51033616898</v>
      </c>
      <c r="B9" s="15">
        <v>8.0</v>
      </c>
      <c r="C9" s="33" t="s">
        <v>271</v>
      </c>
      <c r="D9" s="15"/>
      <c r="E9" s="15"/>
      <c r="F9" s="15"/>
      <c r="G9" s="15" t="s">
        <v>272</v>
      </c>
      <c r="H9" s="8" t="s">
        <v>273</v>
      </c>
      <c r="I9" s="8" t="s">
        <v>274</v>
      </c>
      <c r="J9" s="8" t="s">
        <v>275</v>
      </c>
      <c r="K9" s="8" t="s">
        <v>276</v>
      </c>
      <c r="L9" s="8"/>
      <c r="M9" s="8"/>
      <c r="N9" s="16" t="s">
        <v>277</v>
      </c>
      <c r="O9" s="15" t="s">
        <v>278</v>
      </c>
      <c r="P9" s="8" t="s">
        <v>279</v>
      </c>
      <c r="Q9" s="17">
        <v>0.0</v>
      </c>
      <c r="R9" s="18" t="s">
        <v>123</v>
      </c>
      <c r="S9" s="18" t="s">
        <v>280</v>
      </c>
      <c r="T9" s="18" t="s">
        <v>91</v>
      </c>
      <c r="U9" s="18" t="s">
        <v>281</v>
      </c>
      <c r="V9" s="19" t="s">
        <v>107</v>
      </c>
      <c r="W9" s="20"/>
      <c r="X9" s="20"/>
      <c r="Y9" s="19" t="s">
        <v>158</v>
      </c>
      <c r="Z9" s="19" t="s">
        <v>282</v>
      </c>
      <c r="AA9" s="20"/>
      <c r="AB9" s="19" t="s">
        <v>273</v>
      </c>
      <c r="AC9" s="19" t="s">
        <v>283</v>
      </c>
      <c r="AD9" s="19" t="s">
        <v>274</v>
      </c>
      <c r="AE9" s="19" t="s">
        <v>275</v>
      </c>
      <c r="AF9" s="19" t="s">
        <v>276</v>
      </c>
      <c r="AG9" s="19">
        <v>2.178196048E9</v>
      </c>
      <c r="AH9" s="19" t="s">
        <v>284</v>
      </c>
      <c r="AI9" s="19" t="s">
        <v>107</v>
      </c>
      <c r="AJ9" s="20"/>
      <c r="AK9" s="20"/>
      <c r="AL9" s="20"/>
      <c r="AM9" s="20"/>
      <c r="AN9" s="20"/>
      <c r="AO9" s="20"/>
      <c r="AP9" s="20"/>
      <c r="AQ9" s="20"/>
      <c r="AR9" s="20"/>
      <c r="AS9" s="20"/>
      <c r="AT9" s="19" t="s">
        <v>285</v>
      </c>
      <c r="AU9" s="19" t="s">
        <v>278</v>
      </c>
      <c r="AV9" s="20"/>
      <c r="AW9" s="20"/>
      <c r="AX9" s="20"/>
      <c r="AY9" s="20"/>
      <c r="AZ9" s="19">
        <v>1.0</v>
      </c>
      <c r="BA9" s="19" t="s">
        <v>93</v>
      </c>
      <c r="BB9" s="19" t="s">
        <v>286</v>
      </c>
      <c r="BC9" s="19" t="s">
        <v>107</v>
      </c>
      <c r="BD9" s="20"/>
      <c r="BE9" s="20"/>
      <c r="BF9" s="20"/>
      <c r="BG9" s="22">
        <v>0.0</v>
      </c>
      <c r="BH9" s="19" t="s">
        <v>279</v>
      </c>
      <c r="BI9" s="19" t="s">
        <v>123</v>
      </c>
      <c r="BJ9" s="19" t="s">
        <v>280</v>
      </c>
      <c r="BK9" s="19" t="s">
        <v>91</v>
      </c>
      <c r="BL9" s="19" t="s">
        <v>281</v>
      </c>
      <c r="BM9" s="20"/>
      <c r="BN9" s="20"/>
      <c r="BO9" s="20"/>
      <c r="BP9" s="20"/>
      <c r="BQ9" s="20"/>
      <c r="BR9" s="21" t="s">
        <v>287</v>
      </c>
      <c r="BS9" s="19" t="s">
        <v>288</v>
      </c>
      <c r="BT9" s="20"/>
      <c r="BU9" s="20"/>
      <c r="BV9" s="20"/>
      <c r="BW9" s="20"/>
      <c r="BX9" s="20"/>
      <c r="BY9" s="20"/>
      <c r="BZ9" s="20"/>
      <c r="CA9" s="20"/>
      <c r="CB9" s="20"/>
      <c r="CC9" s="19" t="s">
        <v>143</v>
      </c>
      <c r="CD9" s="20"/>
      <c r="CE9" s="20"/>
      <c r="CF9" s="20"/>
      <c r="CG9" s="20"/>
      <c r="CH9" s="20"/>
      <c r="CI9" s="20"/>
      <c r="CJ9" s="20"/>
      <c r="CK9" s="20"/>
      <c r="CL9" s="20"/>
      <c r="CM9" s="20"/>
      <c r="CN9" s="20"/>
      <c r="CO9" s="20"/>
      <c r="CP9" s="20"/>
      <c r="CQ9" s="20"/>
      <c r="CR9" s="20"/>
      <c r="CS9" s="20"/>
      <c r="CT9" s="19" t="s">
        <v>289</v>
      </c>
      <c r="CU9" s="20"/>
      <c r="CV9" s="20"/>
      <c r="CW9" s="19" t="s">
        <v>290</v>
      </c>
      <c r="CX9" s="21" t="s">
        <v>291</v>
      </c>
      <c r="CY9" s="24" t="str">
        <f>HYPERLINK("https://docs.google.com/open?id=1iiJ9VNPcJcsqq1S4DCgRfntqq-EHBgmHb5GNCygMMbQ","m")</f>
        <v>m</v>
      </c>
      <c r="CZ9" s="19" t="s">
        <v>292</v>
      </c>
      <c r="DA9" s="20"/>
      <c r="DB9" s="20"/>
      <c r="DC9" s="20"/>
      <c r="DD9" s="20"/>
    </row>
    <row r="10">
      <c r="A10" s="12">
        <v>45594.62309688657</v>
      </c>
      <c r="B10" s="13">
        <v>10.0</v>
      </c>
      <c r="C10" s="14" t="s">
        <v>293</v>
      </c>
      <c r="D10" s="15"/>
      <c r="E10" s="15"/>
      <c r="F10" s="15"/>
      <c r="G10" s="15" t="s">
        <v>294</v>
      </c>
      <c r="H10" s="8" t="s">
        <v>295</v>
      </c>
      <c r="I10" s="8" t="s">
        <v>296</v>
      </c>
      <c r="J10" s="8" t="s">
        <v>297</v>
      </c>
      <c r="K10" s="8" t="s">
        <v>298</v>
      </c>
      <c r="L10" s="8" t="s">
        <v>299</v>
      </c>
      <c r="M10" s="8"/>
      <c r="N10" s="16" t="s">
        <v>300</v>
      </c>
      <c r="O10" s="15" t="s">
        <v>87</v>
      </c>
      <c r="P10" s="8" t="s">
        <v>88</v>
      </c>
      <c r="Q10" s="17">
        <v>0.0</v>
      </c>
      <c r="R10" s="18" t="s">
        <v>123</v>
      </c>
      <c r="S10" s="18" t="s">
        <v>92</v>
      </c>
      <c r="T10" s="18" t="s">
        <v>204</v>
      </c>
      <c r="U10" s="18" t="s">
        <v>301</v>
      </c>
      <c r="V10" s="19" t="s">
        <v>93</v>
      </c>
      <c r="W10" s="20"/>
      <c r="X10" s="20"/>
      <c r="Y10" s="19" t="s">
        <v>158</v>
      </c>
      <c r="Z10" s="19" t="s">
        <v>302</v>
      </c>
      <c r="AA10" s="20"/>
      <c r="AB10" s="19" t="s">
        <v>295</v>
      </c>
      <c r="AC10" s="19" t="s">
        <v>303</v>
      </c>
      <c r="AD10" s="19" t="s">
        <v>296</v>
      </c>
      <c r="AE10" s="19" t="s">
        <v>297</v>
      </c>
      <c r="AF10" s="19" t="s">
        <v>298</v>
      </c>
      <c r="AG10" s="19">
        <v>6.265244348E9</v>
      </c>
      <c r="AH10" s="19" t="s">
        <v>303</v>
      </c>
      <c r="AI10" s="19" t="s">
        <v>93</v>
      </c>
      <c r="AJ10" s="19" t="s">
        <v>304</v>
      </c>
      <c r="AK10" s="19" t="s">
        <v>305</v>
      </c>
      <c r="AL10" s="19" t="s">
        <v>299</v>
      </c>
      <c r="AM10" s="19">
        <v>6.265244348E9</v>
      </c>
      <c r="AN10" s="19" t="s">
        <v>306</v>
      </c>
      <c r="AO10" s="20"/>
      <c r="AP10" s="20"/>
      <c r="AQ10" s="20"/>
      <c r="AR10" s="20"/>
      <c r="AS10" s="20"/>
      <c r="AT10" s="19" t="s">
        <v>13</v>
      </c>
      <c r="AU10" s="19" t="s">
        <v>307</v>
      </c>
      <c r="AV10" s="20"/>
      <c r="AW10" s="20"/>
      <c r="AX10" s="20"/>
      <c r="AY10" s="19" t="s">
        <v>107</v>
      </c>
      <c r="AZ10" s="19">
        <v>0.0</v>
      </c>
      <c r="BA10" s="19" t="s">
        <v>93</v>
      </c>
      <c r="BB10" s="19" t="s">
        <v>308</v>
      </c>
      <c r="BC10" s="19" t="s">
        <v>107</v>
      </c>
      <c r="BD10" s="20"/>
      <c r="BE10" s="20"/>
      <c r="BF10" s="20"/>
      <c r="BG10" s="22">
        <v>0.0</v>
      </c>
      <c r="BH10" s="19" t="s">
        <v>88</v>
      </c>
      <c r="BI10" s="19" t="s">
        <v>123</v>
      </c>
      <c r="BJ10" s="19" t="s">
        <v>92</v>
      </c>
      <c r="BK10" s="19" t="s">
        <v>204</v>
      </c>
      <c r="BL10" s="19" t="s">
        <v>301</v>
      </c>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19" t="s">
        <v>93</v>
      </c>
      <c r="CQ10" s="20"/>
      <c r="CR10" s="20"/>
      <c r="CS10" s="20"/>
      <c r="CT10" s="19" t="s">
        <v>309</v>
      </c>
      <c r="CU10" s="19" t="s">
        <v>310</v>
      </c>
      <c r="CV10" s="19">
        <v>4024.0</v>
      </c>
      <c r="CW10" s="19" t="s">
        <v>311</v>
      </c>
      <c r="CX10" s="21" t="s">
        <v>312</v>
      </c>
      <c r="CY10" s="24" t="str">
        <f>HYPERLINK("https://docs.google.com/open?id=1a3aj5-giO8L2ygFuOkVH5nNAcpZFgsopbBmzmXTFzcE","m")</f>
        <v>m</v>
      </c>
      <c r="CZ10" s="19" t="s">
        <v>313</v>
      </c>
      <c r="DA10" s="20"/>
      <c r="DB10" s="20"/>
      <c r="DC10" s="20"/>
      <c r="DD10" s="20"/>
    </row>
    <row r="11">
      <c r="A11" s="12">
        <v>45600.566329548616</v>
      </c>
      <c r="B11" s="34">
        <v>11.0</v>
      </c>
      <c r="C11" s="35" t="s">
        <v>314</v>
      </c>
      <c r="D11" s="15"/>
      <c r="E11" s="15"/>
      <c r="F11" s="15"/>
      <c r="G11" s="15" t="s">
        <v>315</v>
      </c>
      <c r="H11" s="8" t="s">
        <v>316</v>
      </c>
      <c r="I11" s="8" t="s">
        <v>317</v>
      </c>
      <c r="J11" s="8" t="s">
        <v>318</v>
      </c>
      <c r="K11" s="8" t="s">
        <v>319</v>
      </c>
      <c r="L11" s="8" t="s">
        <v>320</v>
      </c>
      <c r="M11" s="8" t="s">
        <v>321</v>
      </c>
      <c r="N11" s="16" t="s">
        <v>322</v>
      </c>
      <c r="O11" s="15" t="s">
        <v>323</v>
      </c>
      <c r="P11" s="8" t="s">
        <v>177</v>
      </c>
      <c r="Q11" s="17">
        <v>0.0</v>
      </c>
      <c r="R11" s="18" t="s">
        <v>123</v>
      </c>
      <c r="S11" s="18" t="s">
        <v>324</v>
      </c>
      <c r="T11" s="18" t="s">
        <v>92</v>
      </c>
      <c r="U11" s="18" t="s">
        <v>281</v>
      </c>
      <c r="V11" s="19" t="s">
        <v>93</v>
      </c>
      <c r="W11" s="20"/>
      <c r="X11" s="20"/>
      <c r="Y11" s="19" t="s">
        <v>158</v>
      </c>
      <c r="Z11" s="19" t="s">
        <v>325</v>
      </c>
      <c r="AA11" s="20"/>
      <c r="AB11" s="19" t="s">
        <v>316</v>
      </c>
      <c r="AC11" s="19" t="s">
        <v>326</v>
      </c>
      <c r="AD11" s="19" t="s">
        <v>317</v>
      </c>
      <c r="AE11" s="19" t="s">
        <v>318</v>
      </c>
      <c r="AF11" s="19" t="s">
        <v>319</v>
      </c>
      <c r="AG11" s="19" t="s">
        <v>327</v>
      </c>
      <c r="AH11" s="19" t="s">
        <v>328</v>
      </c>
      <c r="AI11" s="19" t="s">
        <v>93</v>
      </c>
      <c r="AJ11" s="19" t="s">
        <v>329</v>
      </c>
      <c r="AK11" s="19" t="s">
        <v>330</v>
      </c>
      <c r="AL11" s="19" t="s">
        <v>320</v>
      </c>
      <c r="AM11" s="19" t="s">
        <v>331</v>
      </c>
      <c r="AN11" s="19" t="s">
        <v>332</v>
      </c>
      <c r="AO11" s="19" t="s">
        <v>333</v>
      </c>
      <c r="AP11" s="19" t="s">
        <v>334</v>
      </c>
      <c r="AQ11" s="19" t="s">
        <v>321</v>
      </c>
      <c r="AR11" s="20"/>
      <c r="AS11" s="20"/>
      <c r="AT11" s="19" t="s">
        <v>285</v>
      </c>
      <c r="AU11" s="19" t="s">
        <v>335</v>
      </c>
      <c r="AV11" s="19" t="s">
        <v>336</v>
      </c>
      <c r="AW11" s="19" t="s">
        <v>337</v>
      </c>
      <c r="AX11" s="21" t="s">
        <v>338</v>
      </c>
      <c r="AY11" s="19" t="s">
        <v>339</v>
      </c>
      <c r="AZ11" s="19">
        <v>2.0</v>
      </c>
      <c r="BA11" s="19" t="s">
        <v>107</v>
      </c>
      <c r="BB11" s="20"/>
      <c r="BC11" s="19" t="s">
        <v>107</v>
      </c>
      <c r="BD11" s="20"/>
      <c r="BE11" s="20"/>
      <c r="BF11" s="20"/>
      <c r="BG11" s="22">
        <v>0.0</v>
      </c>
      <c r="BH11" s="19" t="s">
        <v>177</v>
      </c>
      <c r="BI11" s="19" t="s">
        <v>123</v>
      </c>
      <c r="BJ11" s="19" t="s">
        <v>324</v>
      </c>
      <c r="BK11" s="19" t="s">
        <v>92</v>
      </c>
      <c r="BL11" s="19" t="s">
        <v>281</v>
      </c>
      <c r="BM11" s="20"/>
      <c r="BN11" s="20"/>
      <c r="BO11" s="20"/>
      <c r="BP11" s="20"/>
      <c r="BQ11" s="20"/>
      <c r="BR11" s="20"/>
      <c r="BS11" s="19" t="s">
        <v>288</v>
      </c>
      <c r="BT11" s="19" t="s">
        <v>340</v>
      </c>
      <c r="BU11" s="19" t="s">
        <v>288</v>
      </c>
      <c r="BV11" s="20"/>
      <c r="BW11" s="20"/>
      <c r="BX11" s="20"/>
      <c r="BY11" s="20"/>
      <c r="BZ11" s="20"/>
      <c r="CA11" s="20"/>
      <c r="CB11" s="20"/>
      <c r="CC11" s="19" t="s">
        <v>144</v>
      </c>
      <c r="CD11" s="19" t="s">
        <v>143</v>
      </c>
      <c r="CE11" s="19" t="s">
        <v>143</v>
      </c>
      <c r="CF11" s="20"/>
      <c r="CG11" s="20"/>
      <c r="CH11" s="20"/>
      <c r="CI11" s="20"/>
      <c r="CJ11" s="20"/>
      <c r="CK11" s="20"/>
      <c r="CL11" s="20"/>
      <c r="CM11" s="20"/>
      <c r="CN11" s="20"/>
      <c r="CO11" s="20"/>
      <c r="CP11" s="19" t="s">
        <v>93</v>
      </c>
      <c r="CQ11" s="20"/>
      <c r="CR11" s="20"/>
      <c r="CS11" s="20"/>
      <c r="CT11" s="19" t="s">
        <v>145</v>
      </c>
      <c r="CU11" s="19" t="s">
        <v>341</v>
      </c>
      <c r="CV11" s="19" t="s">
        <v>342</v>
      </c>
      <c r="CW11" s="19" t="s">
        <v>343</v>
      </c>
      <c r="CX11" s="21" t="s">
        <v>344</v>
      </c>
      <c r="CY11" s="24" t="str">
        <f>HYPERLINK("https://docs.google.com/open?id=1J1tXz3d3TK5l6RnTkH5OG-8l-HMH4Q5onlK3tkPYgO0","m")</f>
        <v>m</v>
      </c>
      <c r="CZ11" s="19" t="s">
        <v>345</v>
      </c>
      <c r="DA11" s="20"/>
      <c r="DB11" s="20"/>
      <c r="DC11" s="20"/>
      <c r="DD11" s="20"/>
    </row>
    <row r="12">
      <c r="A12" s="12">
        <v>45600.69898829861</v>
      </c>
      <c r="B12" s="15">
        <v>12.0</v>
      </c>
      <c r="C12" s="36" t="s">
        <v>346</v>
      </c>
      <c r="D12" s="15"/>
      <c r="E12" s="15"/>
      <c r="F12" s="15"/>
      <c r="G12" s="15" t="s">
        <v>347</v>
      </c>
      <c r="H12" s="8" t="s">
        <v>348</v>
      </c>
      <c r="I12" s="8" t="s">
        <v>349</v>
      </c>
      <c r="J12" s="8" t="s">
        <v>350</v>
      </c>
      <c r="K12" s="8" t="s">
        <v>351</v>
      </c>
      <c r="L12" s="8"/>
      <c r="M12" s="8"/>
      <c r="N12" s="16" t="s">
        <v>352</v>
      </c>
      <c r="O12" s="15" t="s">
        <v>353</v>
      </c>
      <c r="P12" s="17">
        <v>0.0</v>
      </c>
      <c r="Q12" s="17">
        <v>0.0</v>
      </c>
      <c r="R12" s="18" t="s">
        <v>123</v>
      </c>
      <c r="S12" s="18" t="s">
        <v>354</v>
      </c>
      <c r="T12" s="18" t="s">
        <v>355</v>
      </c>
      <c r="U12" s="18" t="s">
        <v>356</v>
      </c>
      <c r="V12" s="19" t="s">
        <v>93</v>
      </c>
      <c r="W12" s="20"/>
      <c r="X12" s="20"/>
      <c r="Y12" s="19" t="s">
        <v>158</v>
      </c>
      <c r="Z12" s="19" t="s">
        <v>357</v>
      </c>
      <c r="AA12" s="20"/>
      <c r="AB12" s="19" t="s">
        <v>348</v>
      </c>
      <c r="AC12" s="19" t="s">
        <v>358</v>
      </c>
      <c r="AD12" s="19" t="s">
        <v>349</v>
      </c>
      <c r="AE12" s="19" t="s">
        <v>350</v>
      </c>
      <c r="AF12" s="19" t="s">
        <v>351</v>
      </c>
      <c r="AG12" s="19" t="s">
        <v>359</v>
      </c>
      <c r="AH12" s="19" t="s">
        <v>360</v>
      </c>
      <c r="AI12" s="19" t="s">
        <v>107</v>
      </c>
      <c r="AJ12" s="20"/>
      <c r="AK12" s="20"/>
      <c r="AL12" s="20"/>
      <c r="AM12" s="20"/>
      <c r="AN12" s="20"/>
      <c r="AO12" s="20"/>
      <c r="AP12" s="20"/>
      <c r="AQ12" s="20"/>
      <c r="AR12" s="20"/>
      <c r="AS12" s="20"/>
      <c r="AT12" s="19" t="s">
        <v>13</v>
      </c>
      <c r="AU12" s="19" t="s">
        <v>353</v>
      </c>
      <c r="AV12" s="20"/>
      <c r="AW12" s="20"/>
      <c r="AX12" s="20"/>
      <c r="AY12" s="19" t="s">
        <v>361</v>
      </c>
      <c r="AZ12" s="19" t="s">
        <v>88</v>
      </c>
      <c r="BA12" s="19" t="s">
        <v>93</v>
      </c>
      <c r="BB12" s="19" t="s">
        <v>362</v>
      </c>
      <c r="BC12" s="19" t="s">
        <v>93</v>
      </c>
      <c r="BD12" s="19" t="s">
        <v>363</v>
      </c>
      <c r="BE12" s="20"/>
      <c r="BF12" s="20"/>
      <c r="BG12" s="22">
        <v>0.0</v>
      </c>
      <c r="BH12" s="22">
        <v>0.0</v>
      </c>
      <c r="BI12" s="19" t="s">
        <v>123</v>
      </c>
      <c r="BJ12" s="19" t="s">
        <v>354</v>
      </c>
      <c r="BK12" s="19" t="s">
        <v>355</v>
      </c>
      <c r="BL12" s="19" t="s">
        <v>356</v>
      </c>
      <c r="BM12" s="20"/>
      <c r="BN12" s="20"/>
      <c r="BO12" s="20"/>
      <c r="BP12" s="20"/>
      <c r="BQ12" s="20"/>
      <c r="BR12" s="21" t="s">
        <v>364</v>
      </c>
      <c r="BS12" s="19" t="s">
        <v>288</v>
      </c>
      <c r="BT12" s="20"/>
      <c r="BU12" s="20"/>
      <c r="BV12" s="20"/>
      <c r="BW12" s="20"/>
      <c r="BX12" s="20"/>
      <c r="BY12" s="20"/>
      <c r="BZ12" s="20"/>
      <c r="CA12" s="20"/>
      <c r="CB12" s="20"/>
      <c r="CC12" s="19" t="s">
        <v>144</v>
      </c>
      <c r="CD12" s="20"/>
      <c r="CE12" s="20"/>
      <c r="CF12" s="20"/>
      <c r="CG12" s="20"/>
      <c r="CH12" s="20"/>
      <c r="CI12" s="20"/>
      <c r="CJ12" s="20"/>
      <c r="CK12" s="20"/>
      <c r="CL12" s="20"/>
      <c r="CM12" s="20"/>
      <c r="CN12" s="20"/>
      <c r="CO12" s="20"/>
      <c r="CP12" s="19" t="s">
        <v>93</v>
      </c>
      <c r="CQ12" s="20"/>
      <c r="CR12" s="20"/>
      <c r="CS12" s="20"/>
      <c r="CT12" s="19" t="s">
        <v>365</v>
      </c>
      <c r="CU12" s="19" t="s">
        <v>366</v>
      </c>
      <c r="CV12" s="19" t="s">
        <v>367</v>
      </c>
      <c r="CW12" s="19" t="s">
        <v>368</v>
      </c>
      <c r="CX12" s="21" t="s">
        <v>369</v>
      </c>
      <c r="CY12" s="24" t="str">
        <f>HYPERLINK("https://docs.google.com/open?id=1rWSoZPTyhD32_aRlAIYnSNkZpDX0U865JuYcYY6sjf4","m")</f>
        <v>m</v>
      </c>
      <c r="CZ12" s="19" t="s">
        <v>370</v>
      </c>
      <c r="DA12" s="20"/>
      <c r="DB12" s="20"/>
      <c r="DC12" s="20"/>
      <c r="DD12" s="20"/>
    </row>
    <row r="13">
      <c r="A13" s="12">
        <v>45605.396558252316</v>
      </c>
      <c r="B13" s="15">
        <v>13.0</v>
      </c>
      <c r="C13" s="31" t="s">
        <v>247</v>
      </c>
      <c r="D13" s="15"/>
      <c r="E13" s="15" t="s">
        <v>371</v>
      </c>
      <c r="F13" s="15"/>
      <c r="G13" s="15" t="s">
        <v>372</v>
      </c>
      <c r="H13" s="8" t="s">
        <v>373</v>
      </c>
      <c r="I13" s="8" t="s">
        <v>374</v>
      </c>
      <c r="J13" s="8" t="s">
        <v>375</v>
      </c>
      <c r="K13" s="8" t="s">
        <v>376</v>
      </c>
      <c r="L13" s="8" t="s">
        <v>377</v>
      </c>
      <c r="M13" s="8" t="s">
        <v>378</v>
      </c>
      <c r="N13" s="16" t="s">
        <v>379</v>
      </c>
      <c r="O13" s="15" t="s">
        <v>323</v>
      </c>
      <c r="P13" s="8" t="s">
        <v>88</v>
      </c>
      <c r="Q13" s="17">
        <v>0.0</v>
      </c>
      <c r="R13" s="18" t="s">
        <v>157</v>
      </c>
      <c r="S13" s="18" t="s">
        <v>380</v>
      </c>
      <c r="T13" s="18" t="s">
        <v>355</v>
      </c>
      <c r="U13" s="18" t="s">
        <v>90</v>
      </c>
      <c r="V13" s="19" t="s">
        <v>107</v>
      </c>
      <c r="W13" s="20"/>
      <c r="X13" s="20"/>
      <c r="Y13" s="19" t="s">
        <v>127</v>
      </c>
      <c r="Z13" s="20"/>
      <c r="AA13" s="20"/>
      <c r="AB13" s="19" t="s">
        <v>373</v>
      </c>
      <c r="AC13" s="19" t="s">
        <v>381</v>
      </c>
      <c r="AD13" s="19" t="s">
        <v>374</v>
      </c>
      <c r="AE13" s="19" t="s">
        <v>375</v>
      </c>
      <c r="AF13" s="19" t="s">
        <v>376</v>
      </c>
      <c r="AG13" s="19">
        <v>6.305320614E9</v>
      </c>
      <c r="AH13" s="19" t="s">
        <v>382</v>
      </c>
      <c r="AI13" s="19" t="s">
        <v>93</v>
      </c>
      <c r="AJ13" s="19" t="s">
        <v>374</v>
      </c>
      <c r="AK13" s="19" t="s">
        <v>383</v>
      </c>
      <c r="AL13" s="19" t="s">
        <v>377</v>
      </c>
      <c r="AM13" s="19">
        <v>7.735881775E9</v>
      </c>
      <c r="AN13" s="19" t="s">
        <v>384</v>
      </c>
      <c r="AO13" s="19" t="s">
        <v>385</v>
      </c>
      <c r="AP13" s="19" t="s">
        <v>386</v>
      </c>
      <c r="AQ13" s="19" t="s">
        <v>378</v>
      </c>
      <c r="AR13" s="20"/>
      <c r="AS13" s="19" t="s">
        <v>387</v>
      </c>
      <c r="AT13" s="19" t="s">
        <v>187</v>
      </c>
      <c r="AU13" s="19" t="s">
        <v>388</v>
      </c>
      <c r="AV13" s="19" t="s">
        <v>389</v>
      </c>
      <c r="AW13" s="19" t="s">
        <v>390</v>
      </c>
      <c r="AX13" s="19" t="s">
        <v>391</v>
      </c>
      <c r="AY13" s="20"/>
      <c r="AZ13" s="19">
        <v>1.0</v>
      </c>
      <c r="BA13" s="19" t="s">
        <v>107</v>
      </c>
      <c r="BB13" s="20"/>
      <c r="BC13" s="19" t="s">
        <v>107</v>
      </c>
      <c r="BD13" s="20"/>
      <c r="BE13" s="20"/>
      <c r="BF13" s="20"/>
      <c r="BG13" s="22">
        <v>0.0</v>
      </c>
      <c r="BH13" s="19" t="s">
        <v>88</v>
      </c>
      <c r="BI13" s="19" t="s">
        <v>157</v>
      </c>
      <c r="BJ13" s="19" t="s">
        <v>380</v>
      </c>
      <c r="BK13" s="19" t="s">
        <v>355</v>
      </c>
      <c r="BL13" s="19" t="s">
        <v>90</v>
      </c>
      <c r="BM13" s="20"/>
      <c r="BN13" s="20"/>
      <c r="BO13" s="20"/>
      <c r="BP13" s="20"/>
      <c r="BQ13" s="20"/>
      <c r="BR13" s="19" t="s">
        <v>392</v>
      </c>
      <c r="BS13" s="19" t="s">
        <v>240</v>
      </c>
      <c r="BT13" s="19" t="s">
        <v>240</v>
      </c>
      <c r="BU13" s="20"/>
      <c r="BV13" s="20"/>
      <c r="BW13" s="20"/>
      <c r="BX13" s="20"/>
      <c r="BY13" s="20"/>
      <c r="BZ13" s="20"/>
      <c r="CA13" s="20"/>
      <c r="CB13" s="20"/>
      <c r="CC13" s="19" t="s">
        <v>143</v>
      </c>
      <c r="CD13" s="19" t="s">
        <v>143</v>
      </c>
      <c r="CE13" s="20"/>
      <c r="CF13" s="20"/>
      <c r="CG13" s="20"/>
      <c r="CH13" s="20"/>
      <c r="CI13" s="20"/>
      <c r="CJ13" s="20"/>
      <c r="CK13" s="20"/>
      <c r="CL13" s="20"/>
      <c r="CM13" s="20"/>
      <c r="CN13" s="20"/>
      <c r="CO13" s="20"/>
      <c r="CP13" s="20"/>
      <c r="CQ13" s="20"/>
      <c r="CR13" s="20"/>
      <c r="CS13" s="20"/>
      <c r="CT13" s="19" t="s">
        <v>108</v>
      </c>
      <c r="CU13" s="20"/>
      <c r="CV13" s="20"/>
      <c r="CW13" s="19" t="s">
        <v>393</v>
      </c>
      <c r="CX13" s="21" t="s">
        <v>394</v>
      </c>
      <c r="CY13" s="24" t="str">
        <f>HYPERLINK("https://docs.google.com/open?id=1aHXVrgZUE3io5qUQjjGZL3bfbj1VyvWuueipP9bVkZY","m")</f>
        <v>m</v>
      </c>
      <c r="CZ13" s="19" t="s">
        <v>395</v>
      </c>
      <c r="DA13" s="20"/>
      <c r="DB13" s="20"/>
      <c r="DC13" s="20"/>
      <c r="DD13" s="20"/>
    </row>
    <row r="14">
      <c r="A14" s="12">
        <v>45608.90919535879</v>
      </c>
      <c r="B14" s="15">
        <v>14.0</v>
      </c>
      <c r="C14" s="31" t="s">
        <v>247</v>
      </c>
      <c r="D14" s="15"/>
      <c r="E14" s="15" t="s">
        <v>371</v>
      </c>
      <c r="F14" s="15"/>
      <c r="G14" s="15" t="s">
        <v>396</v>
      </c>
      <c r="H14" s="8" t="s">
        <v>397</v>
      </c>
      <c r="I14" s="8" t="s">
        <v>329</v>
      </c>
      <c r="J14" s="8" t="s">
        <v>398</v>
      </c>
      <c r="K14" s="8" t="s">
        <v>399</v>
      </c>
      <c r="L14" s="8" t="s">
        <v>400</v>
      </c>
      <c r="M14" s="8"/>
      <c r="N14" s="16" t="s">
        <v>401</v>
      </c>
      <c r="O14" s="15" t="s">
        <v>121</v>
      </c>
      <c r="P14" s="8" t="s">
        <v>402</v>
      </c>
      <c r="Q14" s="17">
        <v>0.0</v>
      </c>
      <c r="R14" s="18" t="s">
        <v>123</v>
      </c>
      <c r="S14" s="18" t="s">
        <v>90</v>
      </c>
      <c r="T14" s="18" t="s">
        <v>403</v>
      </c>
      <c r="U14" s="18" t="s">
        <v>92</v>
      </c>
      <c r="V14" s="19" t="s">
        <v>107</v>
      </c>
      <c r="W14" s="20"/>
      <c r="X14" s="20"/>
      <c r="Y14" s="19" t="s">
        <v>127</v>
      </c>
      <c r="Z14" s="20"/>
      <c r="AA14" s="20"/>
      <c r="AB14" s="19" t="s">
        <v>397</v>
      </c>
      <c r="AC14" s="19" t="s">
        <v>404</v>
      </c>
      <c r="AD14" s="19" t="s">
        <v>329</v>
      </c>
      <c r="AE14" s="19" t="s">
        <v>398</v>
      </c>
      <c r="AF14" s="19" t="s">
        <v>399</v>
      </c>
      <c r="AG14" s="19">
        <v>9.144626285E9</v>
      </c>
      <c r="AH14" s="19" t="s">
        <v>405</v>
      </c>
      <c r="AI14" s="19" t="s">
        <v>93</v>
      </c>
      <c r="AJ14" s="19" t="s">
        <v>406</v>
      </c>
      <c r="AK14" s="19" t="s">
        <v>407</v>
      </c>
      <c r="AL14" s="19" t="s">
        <v>400</v>
      </c>
      <c r="AM14" s="19">
        <v>8.479779998E9</v>
      </c>
      <c r="AN14" s="19" t="s">
        <v>408</v>
      </c>
      <c r="AO14" s="20"/>
      <c r="AP14" s="20"/>
      <c r="AQ14" s="20"/>
      <c r="AR14" s="20"/>
      <c r="AS14" s="20"/>
      <c r="AT14" s="19" t="s">
        <v>187</v>
      </c>
      <c r="AU14" s="19" t="s">
        <v>409</v>
      </c>
      <c r="AV14" s="20"/>
      <c r="AW14" s="20"/>
      <c r="AX14" s="20"/>
      <c r="AY14" s="20"/>
      <c r="AZ14" s="19">
        <v>1.0</v>
      </c>
      <c r="BA14" s="19" t="s">
        <v>93</v>
      </c>
      <c r="BB14" s="20"/>
      <c r="BC14" s="19" t="s">
        <v>107</v>
      </c>
      <c r="BD14" s="20"/>
      <c r="BE14" s="20"/>
      <c r="BF14" s="20"/>
      <c r="BG14" s="22">
        <v>0.0</v>
      </c>
      <c r="BH14" s="19" t="s">
        <v>402</v>
      </c>
      <c r="BI14" s="19" t="s">
        <v>123</v>
      </c>
      <c r="BJ14" s="19" t="s">
        <v>90</v>
      </c>
      <c r="BK14" s="19" t="s">
        <v>403</v>
      </c>
      <c r="BL14" s="19" t="s">
        <v>92</v>
      </c>
      <c r="BM14" s="20"/>
      <c r="BN14" s="20"/>
      <c r="BO14" s="20"/>
      <c r="BP14" s="20"/>
      <c r="BQ14" s="20"/>
      <c r="BR14" s="20"/>
      <c r="BS14" s="19" t="s">
        <v>142</v>
      </c>
      <c r="BT14" s="19" t="s">
        <v>141</v>
      </c>
      <c r="BU14" s="20"/>
      <c r="BV14" s="20"/>
      <c r="BW14" s="20"/>
      <c r="BX14" s="20"/>
      <c r="BY14" s="20"/>
      <c r="BZ14" s="20"/>
      <c r="CA14" s="20"/>
      <c r="CB14" s="20"/>
      <c r="CC14" s="19" t="s">
        <v>143</v>
      </c>
      <c r="CD14" s="19" t="s">
        <v>143</v>
      </c>
      <c r="CE14" s="20"/>
      <c r="CF14" s="20"/>
      <c r="CG14" s="20"/>
      <c r="CH14" s="20"/>
      <c r="CI14" s="20"/>
      <c r="CJ14" s="20"/>
      <c r="CK14" s="20"/>
      <c r="CL14" s="20"/>
      <c r="CM14" s="20"/>
      <c r="CN14" s="20"/>
      <c r="CO14" s="20"/>
      <c r="CP14" s="20"/>
      <c r="CQ14" s="20"/>
      <c r="CR14" s="20"/>
      <c r="CS14" s="20"/>
      <c r="CT14" s="19" t="s">
        <v>410</v>
      </c>
      <c r="CU14" s="20"/>
      <c r="CV14" s="20"/>
      <c r="CW14" s="19" t="s">
        <v>411</v>
      </c>
      <c r="CX14" s="21" t="s">
        <v>412</v>
      </c>
      <c r="CY14" s="24" t="str">
        <f>HYPERLINK("https://docs.google.com/open?id=15wIn7StDMoyVsoexfbEQOf2dGjuupN2871RkZNxkElA","m")</f>
        <v>m</v>
      </c>
      <c r="CZ14" s="19" t="s">
        <v>413</v>
      </c>
      <c r="DA14" s="20"/>
      <c r="DB14" s="20"/>
      <c r="DC14" s="20"/>
      <c r="DD14" s="20"/>
    </row>
    <row r="15">
      <c r="A15" s="12">
        <v>45609.57152358796</v>
      </c>
      <c r="B15" s="13">
        <v>15.0</v>
      </c>
      <c r="C15" s="14" t="s">
        <v>79</v>
      </c>
      <c r="D15" s="15"/>
      <c r="E15" s="15"/>
      <c r="F15" s="15"/>
      <c r="G15" s="15" t="s">
        <v>414</v>
      </c>
      <c r="H15" s="8" t="s">
        <v>415</v>
      </c>
      <c r="I15" s="8" t="s">
        <v>416</v>
      </c>
      <c r="J15" s="8" t="s">
        <v>417</v>
      </c>
      <c r="K15" s="8" t="s">
        <v>418</v>
      </c>
      <c r="L15" s="8" t="s">
        <v>419</v>
      </c>
      <c r="M15" s="8" t="s">
        <v>420</v>
      </c>
      <c r="N15" s="16" t="s">
        <v>421</v>
      </c>
      <c r="O15" s="15" t="s">
        <v>87</v>
      </c>
      <c r="P15" s="32" t="s">
        <v>422</v>
      </c>
      <c r="Q15" s="17">
        <v>131.24</v>
      </c>
      <c r="R15" s="18" t="s">
        <v>123</v>
      </c>
      <c r="S15" s="18" t="s">
        <v>423</v>
      </c>
      <c r="T15" s="18" t="s">
        <v>126</v>
      </c>
      <c r="U15" s="18" t="s">
        <v>92</v>
      </c>
      <c r="V15" s="19" t="s">
        <v>107</v>
      </c>
      <c r="W15" s="20"/>
      <c r="X15" s="20"/>
      <c r="Y15" s="19" t="s">
        <v>158</v>
      </c>
      <c r="Z15" s="19" t="s">
        <v>424</v>
      </c>
      <c r="AA15" s="20"/>
      <c r="AB15" s="19" t="s">
        <v>415</v>
      </c>
      <c r="AC15" s="19" t="s">
        <v>425</v>
      </c>
      <c r="AD15" s="19" t="s">
        <v>416</v>
      </c>
      <c r="AE15" s="19" t="s">
        <v>417</v>
      </c>
      <c r="AF15" s="19" t="s">
        <v>418</v>
      </c>
      <c r="AG15" s="19">
        <v>2.179330514E9</v>
      </c>
      <c r="AH15" s="19" t="s">
        <v>426</v>
      </c>
      <c r="AI15" s="19" t="s">
        <v>93</v>
      </c>
      <c r="AJ15" s="19" t="s">
        <v>427</v>
      </c>
      <c r="AK15" s="19" t="s">
        <v>428</v>
      </c>
      <c r="AL15" s="19" t="s">
        <v>419</v>
      </c>
      <c r="AM15" s="19">
        <v>4.084022335E9</v>
      </c>
      <c r="AN15" s="19" t="s">
        <v>429</v>
      </c>
      <c r="AO15" s="19" t="s">
        <v>430</v>
      </c>
      <c r="AP15" s="19" t="s">
        <v>199</v>
      </c>
      <c r="AQ15" s="19" t="s">
        <v>420</v>
      </c>
      <c r="AR15" s="19">
        <v>2.179746103E9</v>
      </c>
      <c r="AS15" s="20"/>
      <c r="AT15" s="19" t="s">
        <v>187</v>
      </c>
      <c r="AU15" s="19" t="s">
        <v>414</v>
      </c>
      <c r="AV15" s="20"/>
      <c r="AW15" s="20"/>
      <c r="AX15" s="20"/>
      <c r="AY15" s="20"/>
      <c r="AZ15" s="19">
        <v>2.0</v>
      </c>
      <c r="BA15" s="19" t="s">
        <v>93</v>
      </c>
      <c r="BB15" s="19" t="s">
        <v>431</v>
      </c>
      <c r="BC15" s="19" t="s">
        <v>93</v>
      </c>
      <c r="BD15" s="19" t="s">
        <v>432</v>
      </c>
      <c r="BE15" s="20"/>
      <c r="BF15" s="20"/>
      <c r="BG15" s="22">
        <v>131.24</v>
      </c>
      <c r="BH15" s="21" t="s">
        <v>422</v>
      </c>
      <c r="BI15" s="19" t="s">
        <v>123</v>
      </c>
      <c r="BJ15" s="19" t="s">
        <v>423</v>
      </c>
      <c r="BK15" s="19" t="s">
        <v>126</v>
      </c>
      <c r="BL15" s="19" t="s">
        <v>92</v>
      </c>
      <c r="BM15" s="20"/>
      <c r="BN15" s="20"/>
      <c r="BO15" s="20"/>
      <c r="BP15" s="20"/>
      <c r="BQ15" s="20"/>
      <c r="BR15" s="21" t="s">
        <v>433</v>
      </c>
      <c r="BS15" s="19" t="s">
        <v>141</v>
      </c>
      <c r="BT15" s="20"/>
      <c r="BU15" s="20"/>
      <c r="BV15" s="20"/>
      <c r="BW15" s="20"/>
      <c r="BX15" s="20"/>
      <c r="BY15" s="20"/>
      <c r="BZ15" s="20"/>
      <c r="CA15" s="20"/>
      <c r="CB15" s="20"/>
      <c r="CC15" s="19" t="s">
        <v>143</v>
      </c>
      <c r="CD15" s="20"/>
      <c r="CE15" s="20"/>
      <c r="CF15" s="20"/>
      <c r="CG15" s="20"/>
      <c r="CH15" s="20"/>
      <c r="CI15" s="20"/>
      <c r="CJ15" s="20"/>
      <c r="CK15" s="20"/>
      <c r="CL15" s="20"/>
      <c r="CM15" s="20"/>
      <c r="CN15" s="20"/>
      <c r="CO15" s="20"/>
      <c r="CP15" s="20"/>
      <c r="CQ15" s="19" t="s">
        <v>434</v>
      </c>
      <c r="CR15" s="20"/>
      <c r="CS15" s="20"/>
      <c r="CT15" s="19" t="s">
        <v>435</v>
      </c>
      <c r="CU15" s="20"/>
      <c r="CV15" s="20"/>
      <c r="CW15" s="19" t="s">
        <v>436</v>
      </c>
      <c r="CX15" s="21" t="s">
        <v>437</v>
      </c>
      <c r="CY15" s="24" t="str">
        <f>HYPERLINK("https://docs.google.com/open?id=1oppHtI1ZgA0xvaoIEwRrhX3Z3-TQsZRRoxutaYxNlzo","m")</f>
        <v>m</v>
      </c>
      <c r="CZ15" s="19" t="s">
        <v>438</v>
      </c>
      <c r="DA15" s="20"/>
      <c r="DB15" s="20"/>
      <c r="DC15" s="20"/>
      <c r="DD15" s="20"/>
    </row>
    <row r="16">
      <c r="A16" s="12">
        <v>45612.943265671296</v>
      </c>
      <c r="B16" s="15">
        <v>16.0</v>
      </c>
      <c r="C16" s="35" t="s">
        <v>439</v>
      </c>
      <c r="D16" s="15"/>
      <c r="E16" s="15"/>
      <c r="F16" s="15"/>
      <c r="G16" s="15" t="s">
        <v>440</v>
      </c>
      <c r="H16" s="8" t="s">
        <v>441</v>
      </c>
      <c r="I16" s="8" t="s">
        <v>442</v>
      </c>
      <c r="J16" s="8" t="s">
        <v>443</v>
      </c>
      <c r="K16" s="8" t="s">
        <v>444</v>
      </c>
      <c r="L16" s="8" t="s">
        <v>445</v>
      </c>
      <c r="M16" s="8" t="s">
        <v>446</v>
      </c>
      <c r="N16" s="16" t="s">
        <v>447</v>
      </c>
      <c r="O16" s="15" t="s">
        <v>323</v>
      </c>
      <c r="P16" s="32" t="s">
        <v>448</v>
      </c>
      <c r="Q16" s="17">
        <v>242.22</v>
      </c>
      <c r="R16" s="18" t="s">
        <v>123</v>
      </c>
      <c r="S16" s="18" t="s">
        <v>423</v>
      </c>
      <c r="T16" s="18" t="s">
        <v>324</v>
      </c>
      <c r="U16" s="18" t="s">
        <v>126</v>
      </c>
      <c r="V16" s="19" t="s">
        <v>107</v>
      </c>
      <c r="W16" s="20"/>
      <c r="X16" s="20"/>
      <c r="Y16" s="19" t="s">
        <v>179</v>
      </c>
      <c r="Z16" s="19" t="s">
        <v>449</v>
      </c>
      <c r="AA16" s="19" t="s">
        <v>450</v>
      </c>
      <c r="AB16" s="19" t="s">
        <v>441</v>
      </c>
      <c r="AC16" s="19" t="s">
        <v>451</v>
      </c>
      <c r="AD16" s="19" t="s">
        <v>442</v>
      </c>
      <c r="AE16" s="19" t="s">
        <v>443</v>
      </c>
      <c r="AF16" s="19" t="s">
        <v>444</v>
      </c>
      <c r="AG16" s="19">
        <v>6.362360226E9</v>
      </c>
      <c r="AH16" s="19" t="s">
        <v>452</v>
      </c>
      <c r="AI16" s="19" t="s">
        <v>93</v>
      </c>
      <c r="AJ16" s="19" t="s">
        <v>453</v>
      </c>
      <c r="AK16" s="19" t="s">
        <v>428</v>
      </c>
      <c r="AL16" s="19" t="s">
        <v>445</v>
      </c>
      <c r="AM16" s="19">
        <v>6.36484688E9</v>
      </c>
      <c r="AN16" s="19" t="s">
        <v>454</v>
      </c>
      <c r="AO16" s="19" t="s">
        <v>455</v>
      </c>
      <c r="AP16" s="19" t="s">
        <v>456</v>
      </c>
      <c r="AQ16" s="19" t="s">
        <v>446</v>
      </c>
      <c r="AR16" s="19">
        <v>2.246280202E9</v>
      </c>
      <c r="AS16" s="19" t="s">
        <v>457</v>
      </c>
      <c r="AT16" s="19" t="s">
        <v>187</v>
      </c>
      <c r="AU16" s="19" t="s">
        <v>458</v>
      </c>
      <c r="AV16" s="19" t="s">
        <v>459</v>
      </c>
      <c r="AW16" s="19" t="s">
        <v>460</v>
      </c>
      <c r="AX16" s="21" t="s">
        <v>461</v>
      </c>
      <c r="AY16" s="20"/>
      <c r="AZ16" s="19">
        <v>2.0</v>
      </c>
      <c r="BA16" s="19" t="s">
        <v>93</v>
      </c>
      <c r="BB16" s="19" t="s">
        <v>462</v>
      </c>
      <c r="BC16" s="19" t="s">
        <v>107</v>
      </c>
      <c r="BD16" s="20"/>
      <c r="BE16" s="20"/>
      <c r="BF16" s="19" t="s">
        <v>463</v>
      </c>
      <c r="BG16" s="22">
        <v>242.22</v>
      </c>
      <c r="BH16" s="21" t="s">
        <v>448</v>
      </c>
      <c r="BI16" s="19" t="s">
        <v>123</v>
      </c>
      <c r="BJ16" s="19" t="s">
        <v>423</v>
      </c>
      <c r="BK16" s="19" t="s">
        <v>324</v>
      </c>
      <c r="BL16" s="19" t="s">
        <v>126</v>
      </c>
      <c r="BM16" s="20"/>
      <c r="BN16" s="20"/>
      <c r="BO16" s="20"/>
      <c r="BP16" s="20"/>
      <c r="BQ16" s="20"/>
      <c r="BR16" s="19" t="s">
        <v>464</v>
      </c>
      <c r="BS16" s="19" t="s">
        <v>240</v>
      </c>
      <c r="BT16" s="19" t="s">
        <v>141</v>
      </c>
      <c r="BU16" s="19" t="s">
        <v>240</v>
      </c>
      <c r="BV16" s="19" t="s">
        <v>240</v>
      </c>
      <c r="BW16" s="20"/>
      <c r="BX16" s="20"/>
      <c r="BY16" s="20"/>
      <c r="BZ16" s="20"/>
      <c r="CA16" s="20"/>
      <c r="CB16" s="20"/>
      <c r="CC16" s="19" t="s">
        <v>143</v>
      </c>
      <c r="CD16" s="19" t="s">
        <v>144</v>
      </c>
      <c r="CE16" s="19" t="s">
        <v>144</v>
      </c>
      <c r="CF16" s="19" t="s">
        <v>144</v>
      </c>
      <c r="CG16" s="20"/>
      <c r="CH16" s="20"/>
      <c r="CI16" s="20"/>
      <c r="CJ16" s="20"/>
      <c r="CK16" s="20"/>
      <c r="CL16" s="20"/>
      <c r="CM16" s="20"/>
      <c r="CN16" s="20"/>
      <c r="CO16" s="20"/>
      <c r="CP16" s="20"/>
      <c r="CQ16" s="20"/>
      <c r="CR16" s="20"/>
      <c r="CS16" s="20"/>
      <c r="CT16" s="19" t="s">
        <v>465</v>
      </c>
      <c r="CU16" s="20"/>
      <c r="CV16" s="20"/>
      <c r="CW16" s="19" t="s">
        <v>466</v>
      </c>
      <c r="CX16" s="21" t="s">
        <v>467</v>
      </c>
      <c r="CY16" s="24" t="str">
        <f>HYPERLINK("https://docs.google.com/open?id=1dLncyxl1Tf5JP1wtPv7Z7G2jLfPKRKQ8dZ6Xfi9VGaM","m")</f>
        <v>m</v>
      </c>
      <c r="CZ16" s="19" t="s">
        <v>468</v>
      </c>
      <c r="DA16" s="20"/>
      <c r="DB16" s="20"/>
      <c r="DC16" s="20"/>
      <c r="DD16" s="20"/>
    </row>
    <row r="17">
      <c r="A17" s="12">
        <v>45614.46398223379</v>
      </c>
      <c r="B17" s="15">
        <v>17.0</v>
      </c>
      <c r="C17" s="35" t="s">
        <v>469</v>
      </c>
      <c r="D17" s="15"/>
      <c r="E17" s="15"/>
      <c r="F17" s="15"/>
      <c r="G17" s="15" t="s">
        <v>470</v>
      </c>
      <c r="H17" s="8" t="s">
        <v>471</v>
      </c>
      <c r="I17" s="8" t="s">
        <v>472</v>
      </c>
      <c r="J17" s="8" t="s">
        <v>473</v>
      </c>
      <c r="K17" s="8" t="s">
        <v>474</v>
      </c>
      <c r="L17" s="8" t="s">
        <v>475</v>
      </c>
      <c r="M17" s="8"/>
      <c r="N17" s="16" t="s">
        <v>476</v>
      </c>
      <c r="O17" s="15" t="s">
        <v>477</v>
      </c>
      <c r="P17" s="8" t="s">
        <v>88</v>
      </c>
      <c r="Q17" s="17">
        <v>0.0</v>
      </c>
      <c r="R17" s="18" t="s">
        <v>157</v>
      </c>
      <c r="S17" s="18" t="s">
        <v>478</v>
      </c>
      <c r="T17" s="18" t="s">
        <v>479</v>
      </c>
      <c r="U17" s="18" t="s">
        <v>90</v>
      </c>
      <c r="V17" s="19" t="s">
        <v>107</v>
      </c>
      <c r="W17" s="20"/>
      <c r="X17" s="20"/>
      <c r="Y17" s="19" t="s">
        <v>158</v>
      </c>
      <c r="Z17" s="19" t="s">
        <v>480</v>
      </c>
      <c r="AA17" s="20"/>
      <c r="AB17" s="19" t="s">
        <v>471</v>
      </c>
      <c r="AC17" s="19" t="s">
        <v>481</v>
      </c>
      <c r="AD17" s="19" t="s">
        <v>472</v>
      </c>
      <c r="AE17" s="19" t="s">
        <v>473</v>
      </c>
      <c r="AF17" s="19" t="s">
        <v>474</v>
      </c>
      <c r="AG17" s="19">
        <v>3.096572708E9</v>
      </c>
      <c r="AH17" s="19" t="s">
        <v>482</v>
      </c>
      <c r="AI17" s="19" t="s">
        <v>93</v>
      </c>
      <c r="AJ17" s="19" t="s">
        <v>483</v>
      </c>
      <c r="AK17" s="19" t="s">
        <v>484</v>
      </c>
      <c r="AL17" s="19" t="s">
        <v>475</v>
      </c>
      <c r="AM17" s="19">
        <v>2.174185858E9</v>
      </c>
      <c r="AN17" s="19" t="s">
        <v>485</v>
      </c>
      <c r="AO17" s="20"/>
      <c r="AP17" s="20"/>
      <c r="AQ17" s="20"/>
      <c r="AR17" s="20"/>
      <c r="AS17" s="20"/>
      <c r="AT17" s="19" t="s">
        <v>13</v>
      </c>
      <c r="AU17" s="19" t="s">
        <v>13</v>
      </c>
      <c r="AV17" s="20"/>
      <c r="AW17" s="20"/>
      <c r="AX17" s="21" t="s">
        <v>486</v>
      </c>
      <c r="AY17" s="20"/>
      <c r="AZ17" s="19">
        <v>2.0</v>
      </c>
      <c r="BA17" s="19" t="s">
        <v>93</v>
      </c>
      <c r="BB17" s="19" t="s">
        <v>487</v>
      </c>
      <c r="BC17" s="19" t="s">
        <v>107</v>
      </c>
      <c r="BD17" s="20"/>
      <c r="BE17" s="20"/>
      <c r="BF17" s="20"/>
      <c r="BG17" s="22">
        <v>0.0</v>
      </c>
      <c r="BH17" s="19" t="s">
        <v>88</v>
      </c>
      <c r="BI17" s="19" t="s">
        <v>157</v>
      </c>
      <c r="BJ17" s="19" t="s">
        <v>478</v>
      </c>
      <c r="BK17" s="19" t="s">
        <v>479</v>
      </c>
      <c r="BL17" s="19" t="s">
        <v>90</v>
      </c>
      <c r="BM17" s="20"/>
      <c r="BN17" s="20"/>
      <c r="BO17" s="20"/>
      <c r="BP17" s="20"/>
      <c r="BQ17" s="20"/>
      <c r="BR17" s="19" t="s">
        <v>488</v>
      </c>
      <c r="BS17" s="19" t="s">
        <v>240</v>
      </c>
      <c r="BT17" s="19" t="s">
        <v>240</v>
      </c>
      <c r="BU17" s="20"/>
      <c r="BV17" s="20"/>
      <c r="BW17" s="20"/>
      <c r="BX17" s="20"/>
      <c r="BY17" s="20"/>
      <c r="BZ17" s="20"/>
      <c r="CA17" s="20"/>
      <c r="CB17" s="20"/>
      <c r="CC17" s="19" t="s">
        <v>143</v>
      </c>
      <c r="CD17" s="19" t="s">
        <v>143</v>
      </c>
      <c r="CE17" s="20"/>
      <c r="CF17" s="20"/>
      <c r="CG17" s="20"/>
      <c r="CH17" s="20"/>
      <c r="CI17" s="20"/>
      <c r="CJ17" s="20"/>
      <c r="CK17" s="20"/>
      <c r="CL17" s="20"/>
      <c r="CM17" s="20"/>
      <c r="CN17" s="20"/>
      <c r="CO17" s="19" t="s">
        <v>489</v>
      </c>
      <c r="CP17" s="20"/>
      <c r="CQ17" s="20"/>
      <c r="CR17" s="20"/>
      <c r="CS17" s="20"/>
      <c r="CT17" s="19" t="s">
        <v>490</v>
      </c>
      <c r="CU17" s="20"/>
      <c r="CV17" s="20"/>
      <c r="CW17" s="19" t="s">
        <v>491</v>
      </c>
      <c r="CX17" s="21" t="s">
        <v>492</v>
      </c>
      <c r="CY17" s="24" t="str">
        <f>HYPERLINK("https://docs.google.com/open?id=1Q0BHw4d2Sr2fTEg5N3TEWfhqqFXiRi1LPFcJyf9c1-A","m")</f>
        <v>m</v>
      </c>
      <c r="CZ17" s="19" t="s">
        <v>493</v>
      </c>
      <c r="DA17" s="20"/>
      <c r="DB17" s="20"/>
      <c r="DC17" s="20"/>
      <c r="DD17" s="20"/>
    </row>
    <row r="18">
      <c r="A18" s="12">
        <v>45614.74814539352</v>
      </c>
      <c r="B18" s="13">
        <v>18.0</v>
      </c>
      <c r="C18" s="35" t="s">
        <v>494</v>
      </c>
      <c r="D18" s="15"/>
      <c r="E18" s="15"/>
      <c r="F18" s="15"/>
      <c r="G18" s="15" t="s">
        <v>495</v>
      </c>
      <c r="H18" s="8" t="s">
        <v>496</v>
      </c>
      <c r="I18" s="8" t="s">
        <v>497</v>
      </c>
      <c r="J18" s="8" t="s">
        <v>498</v>
      </c>
      <c r="K18" s="8" t="s">
        <v>499</v>
      </c>
      <c r="L18" s="8" t="s">
        <v>500</v>
      </c>
      <c r="M18" s="8" t="s">
        <v>501</v>
      </c>
      <c r="N18" s="16" t="s">
        <v>502</v>
      </c>
      <c r="O18" s="15" t="s">
        <v>121</v>
      </c>
      <c r="P18" s="32" t="s">
        <v>503</v>
      </c>
      <c r="Q18" s="17">
        <v>333.59</v>
      </c>
      <c r="R18" s="18" t="s">
        <v>157</v>
      </c>
      <c r="S18" s="18" t="s">
        <v>504</v>
      </c>
      <c r="T18" s="18" t="s">
        <v>92</v>
      </c>
      <c r="U18" s="18" t="s">
        <v>126</v>
      </c>
      <c r="V18" s="19" t="s">
        <v>93</v>
      </c>
      <c r="W18" s="20"/>
      <c r="X18" s="20"/>
      <c r="Y18" s="19" t="s">
        <v>158</v>
      </c>
      <c r="Z18" s="19" t="s">
        <v>505</v>
      </c>
      <c r="AA18" s="20"/>
      <c r="AB18" s="19" t="s">
        <v>496</v>
      </c>
      <c r="AC18" s="19" t="s">
        <v>506</v>
      </c>
      <c r="AD18" s="19" t="s">
        <v>497</v>
      </c>
      <c r="AE18" s="19" t="s">
        <v>498</v>
      </c>
      <c r="AF18" s="19" t="s">
        <v>499</v>
      </c>
      <c r="AG18" s="19" t="s">
        <v>507</v>
      </c>
      <c r="AH18" s="19" t="s">
        <v>508</v>
      </c>
      <c r="AI18" s="19" t="s">
        <v>93</v>
      </c>
      <c r="AJ18" s="19" t="s">
        <v>509</v>
      </c>
      <c r="AK18" s="19" t="s">
        <v>510</v>
      </c>
      <c r="AL18" s="19" t="s">
        <v>500</v>
      </c>
      <c r="AM18" s="19">
        <v>6.302729516E9</v>
      </c>
      <c r="AN18" s="19" t="s">
        <v>511</v>
      </c>
      <c r="AO18" s="19" t="s">
        <v>512</v>
      </c>
      <c r="AP18" s="19" t="s">
        <v>513</v>
      </c>
      <c r="AQ18" s="19" t="s">
        <v>501</v>
      </c>
      <c r="AR18" s="19">
        <v>2.242370597E9</v>
      </c>
      <c r="AS18" s="19" t="s">
        <v>514</v>
      </c>
      <c r="AT18" s="19" t="s">
        <v>187</v>
      </c>
      <c r="AU18" s="19" t="s">
        <v>515</v>
      </c>
      <c r="AV18" s="20"/>
      <c r="AW18" s="20"/>
      <c r="AX18" s="20"/>
      <c r="AY18" s="19" t="s">
        <v>107</v>
      </c>
      <c r="AZ18" s="19" t="s">
        <v>516</v>
      </c>
      <c r="BA18" s="19" t="s">
        <v>107</v>
      </c>
      <c r="BB18" s="20"/>
      <c r="BC18" s="19" t="s">
        <v>107</v>
      </c>
      <c r="BD18" s="20"/>
      <c r="BE18" s="20"/>
      <c r="BF18" s="20"/>
      <c r="BG18" s="37">
        <v>333.59</v>
      </c>
      <c r="BH18" s="21" t="s">
        <v>503</v>
      </c>
      <c r="BI18" s="19" t="s">
        <v>157</v>
      </c>
      <c r="BJ18" s="19" t="s">
        <v>504</v>
      </c>
      <c r="BK18" s="19" t="s">
        <v>92</v>
      </c>
      <c r="BL18" s="19" t="s">
        <v>126</v>
      </c>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19" t="s">
        <v>107</v>
      </c>
      <c r="CQ18" s="20"/>
      <c r="CR18" s="20"/>
      <c r="CS18" s="20"/>
      <c r="CT18" s="19" t="s">
        <v>517</v>
      </c>
      <c r="CU18" s="19" t="s">
        <v>518</v>
      </c>
      <c r="CV18" s="19" t="s">
        <v>519</v>
      </c>
      <c r="CW18" s="19" t="s">
        <v>520</v>
      </c>
      <c r="CX18" s="21" t="s">
        <v>521</v>
      </c>
      <c r="CY18" s="24" t="str">
        <f>HYPERLINK("https://docs.google.com/open?id=13KuK_A4CjnGhU_PaLU3MsSmEnmsQp06VQoJLLJH9sS0","m")</f>
        <v>m</v>
      </c>
      <c r="CZ18" s="19" t="s">
        <v>522</v>
      </c>
      <c r="DA18" s="20"/>
      <c r="DB18" s="20"/>
      <c r="DC18" s="20"/>
      <c r="DD18" s="20"/>
    </row>
    <row r="19">
      <c r="A19" s="12">
        <v>45615.82394122685</v>
      </c>
      <c r="B19" s="15">
        <v>19.0</v>
      </c>
      <c r="C19" s="36" t="s">
        <v>523</v>
      </c>
      <c r="D19" s="15"/>
      <c r="E19" s="15"/>
      <c r="F19" s="15"/>
      <c r="G19" s="15" t="s">
        <v>524</v>
      </c>
      <c r="H19" s="8" t="s">
        <v>525</v>
      </c>
      <c r="I19" s="8" t="s">
        <v>526</v>
      </c>
      <c r="J19" s="8" t="s">
        <v>527</v>
      </c>
      <c r="K19" s="8" t="s">
        <v>528</v>
      </c>
      <c r="L19" s="7" t="s">
        <v>529</v>
      </c>
      <c r="M19" s="7" t="s">
        <v>530</v>
      </c>
      <c r="N19" s="16" t="s">
        <v>531</v>
      </c>
      <c r="O19" s="15" t="s">
        <v>532</v>
      </c>
      <c r="P19" s="8" t="s">
        <v>533</v>
      </c>
      <c r="Q19" s="17">
        <v>0.0</v>
      </c>
      <c r="R19" s="18" t="s">
        <v>89</v>
      </c>
      <c r="S19" s="18" t="s">
        <v>354</v>
      </c>
      <c r="T19" s="18" t="s">
        <v>256</v>
      </c>
      <c r="U19" s="18" t="s">
        <v>92</v>
      </c>
      <c r="V19" s="19" t="s">
        <v>107</v>
      </c>
      <c r="W19" s="20"/>
      <c r="X19" s="20"/>
      <c r="Y19" s="19" t="s">
        <v>158</v>
      </c>
      <c r="Z19" s="19" t="s">
        <v>534</v>
      </c>
      <c r="AA19" s="20"/>
      <c r="AB19" s="19" t="s">
        <v>525</v>
      </c>
      <c r="AC19" s="19" t="s">
        <v>535</v>
      </c>
      <c r="AD19" s="19" t="s">
        <v>526</v>
      </c>
      <c r="AE19" s="19" t="s">
        <v>527</v>
      </c>
      <c r="AF19" s="19" t="s">
        <v>528</v>
      </c>
      <c r="AG19" s="19">
        <v>2.172002405E9</v>
      </c>
      <c r="AH19" s="19" t="s">
        <v>536</v>
      </c>
      <c r="AI19" s="19" t="s">
        <v>93</v>
      </c>
      <c r="AJ19" s="19" t="s">
        <v>537</v>
      </c>
      <c r="AK19" s="19" t="s">
        <v>538</v>
      </c>
      <c r="AL19" s="19" t="s">
        <v>539</v>
      </c>
      <c r="AM19" s="19" t="s">
        <v>540</v>
      </c>
      <c r="AN19" s="19" t="s">
        <v>541</v>
      </c>
      <c r="AO19" s="19" t="s">
        <v>542</v>
      </c>
      <c r="AP19" s="19" t="s">
        <v>543</v>
      </c>
      <c r="AQ19" s="19" t="s">
        <v>544</v>
      </c>
      <c r="AR19" s="19">
        <v>7.088796959E9</v>
      </c>
      <c r="AS19" s="20"/>
      <c r="AT19" s="19" t="s">
        <v>187</v>
      </c>
      <c r="AU19" s="19" t="s">
        <v>545</v>
      </c>
      <c r="AV19" s="20"/>
      <c r="AW19" s="20"/>
      <c r="AX19" s="21" t="s">
        <v>546</v>
      </c>
      <c r="AY19" s="20"/>
      <c r="AZ19" s="19" t="s">
        <v>547</v>
      </c>
      <c r="BA19" s="19" t="s">
        <v>93</v>
      </c>
      <c r="BB19" s="19" t="s">
        <v>548</v>
      </c>
      <c r="BC19" s="19" t="s">
        <v>93</v>
      </c>
      <c r="BD19" s="19" t="s">
        <v>549</v>
      </c>
      <c r="BE19" s="20"/>
      <c r="BF19" s="19" t="s">
        <v>550</v>
      </c>
      <c r="BG19" s="22">
        <v>0.0</v>
      </c>
      <c r="BH19" s="19" t="s">
        <v>533</v>
      </c>
      <c r="BI19" s="19" t="s">
        <v>89</v>
      </c>
      <c r="BJ19" s="19" t="s">
        <v>354</v>
      </c>
      <c r="BK19" s="19" t="s">
        <v>256</v>
      </c>
      <c r="BL19" s="19" t="s">
        <v>92</v>
      </c>
      <c r="BM19" s="20"/>
      <c r="BN19" s="20"/>
      <c r="BO19" s="20"/>
      <c r="BP19" s="20"/>
      <c r="BQ19" s="20"/>
      <c r="BR19" s="19" t="s">
        <v>551</v>
      </c>
      <c r="BS19" s="19" t="s">
        <v>142</v>
      </c>
      <c r="BT19" s="19" t="s">
        <v>141</v>
      </c>
      <c r="BU19" s="19" t="s">
        <v>142</v>
      </c>
      <c r="BV19" s="19" t="s">
        <v>141</v>
      </c>
      <c r="BW19" s="19" t="s">
        <v>552</v>
      </c>
      <c r="BX19" s="19" t="s">
        <v>552</v>
      </c>
      <c r="BY19" s="19" t="s">
        <v>141</v>
      </c>
      <c r="BZ19" s="20"/>
      <c r="CA19" s="20"/>
      <c r="CB19" s="20"/>
      <c r="CC19" s="19" t="s">
        <v>143</v>
      </c>
      <c r="CD19" s="19" t="s">
        <v>144</v>
      </c>
      <c r="CE19" s="19" t="s">
        <v>143</v>
      </c>
      <c r="CF19" s="19" t="s">
        <v>143</v>
      </c>
      <c r="CG19" s="19" t="s">
        <v>143</v>
      </c>
      <c r="CH19" s="19" t="s">
        <v>144</v>
      </c>
      <c r="CI19" s="19" t="s">
        <v>144</v>
      </c>
      <c r="CJ19" s="20"/>
      <c r="CK19" s="20"/>
      <c r="CL19" s="20"/>
      <c r="CM19" s="20"/>
      <c r="CN19" s="20"/>
      <c r="CO19" s="20"/>
      <c r="CP19" s="20"/>
      <c r="CQ19" s="20"/>
      <c r="CR19" s="20"/>
      <c r="CS19" s="20"/>
      <c r="CT19" s="19" t="s">
        <v>533</v>
      </c>
      <c r="CU19" s="20"/>
      <c r="CV19" s="20"/>
      <c r="CW19" s="19" t="s">
        <v>553</v>
      </c>
      <c r="CX19" s="21" t="s">
        <v>554</v>
      </c>
      <c r="CY19" s="24" t="str">
        <f>HYPERLINK("https://docs.google.com/open?id=1-qq5TKP1ZeI4XK-jSa8MfkM1wjvpGfwQDng3NGUNYto","m")</f>
        <v>m</v>
      </c>
      <c r="CZ19" s="19" t="s">
        <v>555</v>
      </c>
      <c r="DA19" s="20"/>
      <c r="DB19" s="20"/>
      <c r="DC19" s="20"/>
      <c r="DD19" s="20"/>
    </row>
    <row r="20">
      <c r="A20" s="12">
        <v>45615.883182986116</v>
      </c>
      <c r="B20" s="15">
        <v>20.0</v>
      </c>
      <c r="C20" s="25" t="s">
        <v>112</v>
      </c>
      <c r="D20" s="15"/>
      <c r="E20" s="15"/>
      <c r="F20" s="15"/>
      <c r="G20" s="15" t="s">
        <v>556</v>
      </c>
      <c r="H20" s="8" t="s">
        <v>557</v>
      </c>
      <c r="I20" s="8" t="s">
        <v>558</v>
      </c>
      <c r="J20" s="8" t="s">
        <v>559</v>
      </c>
      <c r="K20" s="8" t="s">
        <v>560</v>
      </c>
      <c r="L20" s="8"/>
      <c r="M20" s="8"/>
      <c r="N20" s="16" t="s">
        <v>561</v>
      </c>
      <c r="O20" s="15" t="s">
        <v>121</v>
      </c>
      <c r="P20" s="38">
        <v>0.0</v>
      </c>
      <c r="Q20" s="17">
        <v>0.0</v>
      </c>
      <c r="R20" s="18" t="s">
        <v>123</v>
      </c>
      <c r="S20" s="18" t="s">
        <v>124</v>
      </c>
      <c r="T20" s="18" t="s">
        <v>479</v>
      </c>
      <c r="U20" s="18" t="s">
        <v>301</v>
      </c>
      <c r="V20" s="19" t="s">
        <v>93</v>
      </c>
      <c r="W20" s="20"/>
      <c r="X20" s="20"/>
      <c r="Y20" s="19" t="s">
        <v>179</v>
      </c>
      <c r="Z20" s="19" t="s">
        <v>562</v>
      </c>
      <c r="AA20" s="19" t="s">
        <v>563</v>
      </c>
      <c r="AB20" s="19" t="s">
        <v>557</v>
      </c>
      <c r="AC20" s="19" t="s">
        <v>564</v>
      </c>
      <c r="AD20" s="19" t="s">
        <v>558</v>
      </c>
      <c r="AE20" s="19" t="s">
        <v>559</v>
      </c>
      <c r="AF20" s="19" t="s">
        <v>560</v>
      </c>
      <c r="AG20" s="19">
        <v>2.175185714E9</v>
      </c>
      <c r="AH20" s="19" t="s">
        <v>565</v>
      </c>
      <c r="AI20" s="19" t="s">
        <v>107</v>
      </c>
      <c r="AJ20" s="20"/>
      <c r="AK20" s="20"/>
      <c r="AL20" s="20"/>
      <c r="AM20" s="20"/>
      <c r="AN20" s="20"/>
      <c r="AO20" s="20"/>
      <c r="AP20" s="20"/>
      <c r="AQ20" s="20"/>
      <c r="AR20" s="20"/>
      <c r="AS20" s="20"/>
      <c r="AT20" s="19" t="s">
        <v>187</v>
      </c>
      <c r="AU20" s="19" t="s">
        <v>566</v>
      </c>
      <c r="AV20" s="19" t="s">
        <v>567</v>
      </c>
      <c r="AW20" s="19" t="s">
        <v>568</v>
      </c>
      <c r="AX20" s="21" t="s">
        <v>569</v>
      </c>
      <c r="AY20" s="19" t="s">
        <v>107</v>
      </c>
      <c r="AZ20" s="19">
        <v>2.0</v>
      </c>
      <c r="BA20" s="19" t="s">
        <v>93</v>
      </c>
      <c r="BB20" s="19" t="s">
        <v>570</v>
      </c>
      <c r="BC20" s="19" t="s">
        <v>107</v>
      </c>
      <c r="BD20" s="20"/>
      <c r="BE20" s="20"/>
      <c r="BF20" s="20"/>
      <c r="BG20" s="22">
        <v>0.0</v>
      </c>
      <c r="BH20" s="19">
        <v>0.0</v>
      </c>
      <c r="BI20" s="19" t="s">
        <v>123</v>
      </c>
      <c r="BJ20" s="19" t="s">
        <v>124</v>
      </c>
      <c r="BK20" s="19" t="s">
        <v>479</v>
      </c>
      <c r="BL20" s="19" t="s">
        <v>301</v>
      </c>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19" t="s">
        <v>93</v>
      </c>
      <c r="CQ20" s="20"/>
      <c r="CR20" s="20"/>
      <c r="CS20" s="20"/>
      <c r="CT20" s="19" t="s">
        <v>571</v>
      </c>
      <c r="CU20" s="19" t="s">
        <v>572</v>
      </c>
      <c r="CV20" s="19">
        <v>1.0</v>
      </c>
      <c r="CW20" s="19" t="s">
        <v>573</v>
      </c>
      <c r="CX20" s="21" t="s">
        <v>574</v>
      </c>
      <c r="CY20" s="24" t="str">
        <f>HYPERLINK("https://docs.google.com/open?id=1859mptRgxh_1PZ2lJxCuFS7YHFFNuzZwLg7L6zKuSVA","m")</f>
        <v>m</v>
      </c>
      <c r="CZ20" s="19" t="s">
        <v>575</v>
      </c>
      <c r="DA20" s="20"/>
      <c r="DB20" s="20"/>
      <c r="DC20" s="20"/>
      <c r="DD20" s="20"/>
    </row>
    <row r="21">
      <c r="A21" s="12">
        <v>45616.782051585644</v>
      </c>
      <c r="B21" s="15">
        <v>21.0</v>
      </c>
      <c r="C21" s="31" t="s">
        <v>576</v>
      </c>
      <c r="D21" s="15"/>
      <c r="E21" s="15"/>
      <c r="F21" s="15"/>
      <c r="G21" s="15" t="s">
        <v>577</v>
      </c>
      <c r="H21" s="8" t="s">
        <v>578</v>
      </c>
      <c r="I21" s="8" t="s">
        <v>579</v>
      </c>
      <c r="J21" s="8" t="s">
        <v>580</v>
      </c>
      <c r="K21" s="8" t="s">
        <v>581</v>
      </c>
      <c r="L21" s="8"/>
      <c r="M21" s="8"/>
      <c r="N21" s="16" t="s">
        <v>582</v>
      </c>
      <c r="O21" s="15" t="s">
        <v>121</v>
      </c>
      <c r="P21" s="8" t="s">
        <v>88</v>
      </c>
      <c r="Q21" s="17">
        <v>0.0</v>
      </c>
      <c r="R21" s="18" t="s">
        <v>157</v>
      </c>
      <c r="S21" s="18" t="s">
        <v>423</v>
      </c>
      <c r="T21" s="18" t="s">
        <v>91</v>
      </c>
      <c r="U21" s="18" t="s">
        <v>90</v>
      </c>
      <c r="V21" s="19" t="s">
        <v>107</v>
      </c>
      <c r="W21" s="20"/>
      <c r="X21" s="20"/>
      <c r="Y21" s="19" t="s">
        <v>179</v>
      </c>
      <c r="Z21" s="19" t="s">
        <v>583</v>
      </c>
      <c r="AA21" s="19" t="s">
        <v>584</v>
      </c>
      <c r="AB21" s="19" t="s">
        <v>578</v>
      </c>
      <c r="AC21" s="19" t="s">
        <v>585</v>
      </c>
      <c r="AD21" s="19" t="s">
        <v>579</v>
      </c>
      <c r="AE21" s="19" t="s">
        <v>580</v>
      </c>
      <c r="AF21" s="19" t="s">
        <v>581</v>
      </c>
      <c r="AG21" s="19">
        <v>7.792076176E9</v>
      </c>
      <c r="AH21" s="19" t="s">
        <v>586</v>
      </c>
      <c r="AI21" s="19" t="s">
        <v>107</v>
      </c>
      <c r="AJ21" s="20"/>
      <c r="AK21" s="20"/>
      <c r="AL21" s="20"/>
      <c r="AM21" s="20"/>
      <c r="AN21" s="20"/>
      <c r="AO21" s="20"/>
      <c r="AP21" s="20"/>
      <c r="AQ21" s="20"/>
      <c r="AR21" s="20"/>
      <c r="AS21" s="20"/>
      <c r="AT21" s="19" t="s">
        <v>587</v>
      </c>
      <c r="AU21" s="19" t="s">
        <v>588</v>
      </c>
      <c r="AV21" s="20"/>
      <c r="AW21" s="20"/>
      <c r="AX21" s="21" t="s">
        <v>589</v>
      </c>
      <c r="AY21" s="20"/>
      <c r="AZ21" s="19">
        <v>2.0</v>
      </c>
      <c r="BA21" s="19" t="s">
        <v>93</v>
      </c>
      <c r="BB21" s="19" t="s">
        <v>590</v>
      </c>
      <c r="BC21" s="19" t="s">
        <v>107</v>
      </c>
      <c r="BD21" s="20"/>
      <c r="BE21" s="20"/>
      <c r="BF21" s="19" t="s">
        <v>591</v>
      </c>
      <c r="BG21" s="22">
        <v>0.0</v>
      </c>
      <c r="BH21" s="19" t="s">
        <v>88</v>
      </c>
      <c r="BI21" s="19" t="s">
        <v>157</v>
      </c>
      <c r="BJ21" s="19" t="s">
        <v>423</v>
      </c>
      <c r="BK21" s="19" t="s">
        <v>91</v>
      </c>
      <c r="BL21" s="19" t="s">
        <v>90</v>
      </c>
      <c r="BM21" s="20"/>
      <c r="BN21" s="20"/>
      <c r="BO21" s="20"/>
      <c r="BP21" s="20"/>
      <c r="BQ21" s="20"/>
      <c r="BR21" s="20"/>
      <c r="BS21" s="19" t="s">
        <v>240</v>
      </c>
      <c r="BT21" s="20"/>
      <c r="BU21" s="20"/>
      <c r="BV21" s="20"/>
      <c r="BW21" s="20"/>
      <c r="BX21" s="20"/>
      <c r="BY21" s="20"/>
      <c r="BZ21" s="20"/>
      <c r="CA21" s="20"/>
      <c r="CB21" s="20"/>
      <c r="CC21" s="19" t="s">
        <v>144</v>
      </c>
      <c r="CD21" s="20"/>
      <c r="CE21" s="20"/>
      <c r="CF21" s="20"/>
      <c r="CG21" s="20"/>
      <c r="CH21" s="20"/>
      <c r="CI21" s="20"/>
      <c r="CJ21" s="20"/>
      <c r="CK21" s="20"/>
      <c r="CL21" s="20"/>
      <c r="CM21" s="20"/>
      <c r="CN21" s="20"/>
      <c r="CO21" s="19" t="s">
        <v>592</v>
      </c>
      <c r="CP21" s="20"/>
      <c r="CQ21" s="20"/>
      <c r="CR21" s="20"/>
      <c r="CS21" s="20"/>
      <c r="CT21" s="19" t="s">
        <v>593</v>
      </c>
      <c r="CU21" s="20"/>
      <c r="CV21" s="20"/>
      <c r="CW21" s="19" t="s">
        <v>594</v>
      </c>
      <c r="CX21" s="21" t="s">
        <v>595</v>
      </c>
      <c r="CY21" s="24" t="str">
        <f>HYPERLINK("https://docs.google.com/open?id=1v_KZjRR4Jnw7KVPn5clKpfbDEi8dZHCZNOasBt3-dpI","m")</f>
        <v>m</v>
      </c>
      <c r="CZ21" s="19" t="s">
        <v>596</v>
      </c>
      <c r="DA21" s="20"/>
      <c r="DB21" s="20"/>
      <c r="DC21" s="20"/>
      <c r="DD21" s="20"/>
    </row>
    <row r="22">
      <c r="A22" s="12">
        <v>45617.552616967594</v>
      </c>
      <c r="B22" s="34">
        <v>22.0</v>
      </c>
      <c r="C22" s="39" t="s">
        <v>597</v>
      </c>
      <c r="D22" s="15"/>
      <c r="E22" s="15"/>
      <c r="F22" s="15"/>
      <c r="G22" s="15" t="s">
        <v>598</v>
      </c>
      <c r="H22" s="8" t="s">
        <v>599</v>
      </c>
      <c r="I22" s="8" t="s">
        <v>600</v>
      </c>
      <c r="J22" s="8" t="s">
        <v>601</v>
      </c>
      <c r="K22" s="8" t="s">
        <v>602</v>
      </c>
      <c r="L22" s="8" t="s">
        <v>603</v>
      </c>
      <c r="M22" s="8"/>
      <c r="N22" s="16" t="s">
        <v>604</v>
      </c>
      <c r="O22" s="15" t="s">
        <v>323</v>
      </c>
      <c r="P22" s="8" t="s">
        <v>88</v>
      </c>
      <c r="Q22" s="17">
        <v>0.0</v>
      </c>
      <c r="R22" s="18" t="s">
        <v>123</v>
      </c>
      <c r="S22" s="18" t="s">
        <v>324</v>
      </c>
      <c r="T22" s="18" t="s">
        <v>280</v>
      </c>
      <c r="U22" s="18" t="s">
        <v>90</v>
      </c>
      <c r="V22" s="19" t="s">
        <v>107</v>
      </c>
      <c r="W22" s="20"/>
      <c r="X22" s="20"/>
      <c r="Y22" s="19" t="s">
        <v>158</v>
      </c>
      <c r="Z22" s="19" t="s">
        <v>605</v>
      </c>
      <c r="AA22" s="20"/>
      <c r="AB22" s="19" t="s">
        <v>599</v>
      </c>
      <c r="AC22" s="19" t="s">
        <v>606</v>
      </c>
      <c r="AD22" s="19" t="s">
        <v>600</v>
      </c>
      <c r="AE22" s="19" t="s">
        <v>601</v>
      </c>
      <c r="AF22" s="19" t="s">
        <v>602</v>
      </c>
      <c r="AG22" s="19">
        <v>2.177149647E9</v>
      </c>
      <c r="AH22" s="19" t="s">
        <v>607</v>
      </c>
      <c r="AI22" s="19" t="s">
        <v>93</v>
      </c>
      <c r="AJ22" s="19" t="s">
        <v>608</v>
      </c>
      <c r="AK22" s="19" t="s">
        <v>609</v>
      </c>
      <c r="AL22" s="19" t="s">
        <v>603</v>
      </c>
      <c r="AM22" s="19">
        <v>2.173332651E9</v>
      </c>
      <c r="AN22" s="19" t="s">
        <v>610</v>
      </c>
      <c r="AO22" s="19" t="s">
        <v>611</v>
      </c>
      <c r="AP22" s="20"/>
      <c r="AQ22" s="20"/>
      <c r="AR22" s="20"/>
      <c r="AS22" s="20"/>
      <c r="AT22" s="19" t="s">
        <v>13</v>
      </c>
      <c r="AU22" s="19" t="s">
        <v>323</v>
      </c>
      <c r="AV22" s="20"/>
      <c r="AW22" s="20"/>
      <c r="AX22" s="19" t="s">
        <v>612</v>
      </c>
      <c r="AY22" s="20"/>
      <c r="AZ22" s="19">
        <v>2.0</v>
      </c>
      <c r="BA22" s="19" t="s">
        <v>93</v>
      </c>
      <c r="BB22" s="19" t="s">
        <v>613</v>
      </c>
      <c r="BC22" s="19" t="s">
        <v>93</v>
      </c>
      <c r="BD22" s="19" t="s">
        <v>614</v>
      </c>
      <c r="BE22" s="19" t="s">
        <v>615</v>
      </c>
      <c r="BF22" s="20"/>
      <c r="BG22" s="22">
        <v>0.0</v>
      </c>
      <c r="BH22" s="19" t="s">
        <v>88</v>
      </c>
      <c r="BI22" s="19" t="s">
        <v>123</v>
      </c>
      <c r="BJ22" s="19" t="s">
        <v>324</v>
      </c>
      <c r="BK22" s="19" t="s">
        <v>280</v>
      </c>
      <c r="BL22" s="19" t="s">
        <v>90</v>
      </c>
      <c r="BM22" s="20"/>
      <c r="BN22" s="20"/>
      <c r="BO22" s="20"/>
      <c r="BP22" s="20"/>
      <c r="BQ22" s="20"/>
      <c r="BR22" s="19" t="s">
        <v>616</v>
      </c>
      <c r="BS22" s="19" t="s">
        <v>288</v>
      </c>
      <c r="BT22" s="19" t="s">
        <v>288</v>
      </c>
      <c r="BU22" s="20"/>
      <c r="BV22" s="20"/>
      <c r="BW22" s="20"/>
      <c r="BX22" s="20"/>
      <c r="BY22" s="20"/>
      <c r="BZ22" s="20"/>
      <c r="CA22" s="20"/>
      <c r="CB22" s="20"/>
      <c r="CC22" s="19" t="s">
        <v>144</v>
      </c>
      <c r="CD22" s="19" t="s">
        <v>144</v>
      </c>
      <c r="CE22" s="20"/>
      <c r="CF22" s="20"/>
      <c r="CG22" s="20"/>
      <c r="CH22" s="20"/>
      <c r="CI22" s="20"/>
      <c r="CJ22" s="20"/>
      <c r="CK22" s="20"/>
      <c r="CL22" s="20"/>
      <c r="CM22" s="20"/>
      <c r="CN22" s="19" t="s">
        <v>617</v>
      </c>
      <c r="CO22" s="19" t="s">
        <v>618</v>
      </c>
      <c r="CP22" s="20"/>
      <c r="CQ22" s="19" t="s">
        <v>619</v>
      </c>
      <c r="CR22" s="20"/>
      <c r="CS22" s="20"/>
      <c r="CT22" s="19" t="s">
        <v>223</v>
      </c>
      <c r="CU22" s="20"/>
      <c r="CV22" s="20"/>
      <c r="CW22" s="19" t="s">
        <v>620</v>
      </c>
      <c r="CX22" s="21" t="s">
        <v>621</v>
      </c>
      <c r="CY22" s="24" t="str">
        <f>HYPERLINK("https://docs.google.com/open?id=10iNNFhUpbBeTs4HCL1kVJzwp53-vh69F8MvD2IBhZW0","m")</f>
        <v>m</v>
      </c>
      <c r="CZ22" s="19" t="s">
        <v>622</v>
      </c>
      <c r="DA22" s="20"/>
      <c r="DB22" s="20"/>
      <c r="DC22" s="20"/>
      <c r="DD22" s="20"/>
    </row>
    <row r="23">
      <c r="A23" s="12">
        <v>45620.68106258102</v>
      </c>
      <c r="B23" s="15">
        <v>23.0</v>
      </c>
      <c r="C23" s="31" t="s">
        <v>247</v>
      </c>
      <c r="D23" s="15"/>
      <c r="E23" s="15" t="s">
        <v>371</v>
      </c>
      <c r="F23" s="15"/>
      <c r="G23" s="15" t="s">
        <v>623</v>
      </c>
      <c r="H23" s="8" t="s">
        <v>624</v>
      </c>
      <c r="I23" s="8" t="s">
        <v>625</v>
      </c>
      <c r="J23" s="8" t="s">
        <v>626</v>
      </c>
      <c r="K23" s="8" t="s">
        <v>627</v>
      </c>
      <c r="L23" s="8"/>
      <c r="M23" s="8"/>
      <c r="N23" s="16" t="s">
        <v>628</v>
      </c>
      <c r="O23" s="15" t="s">
        <v>629</v>
      </c>
      <c r="P23" s="32" t="s">
        <v>630</v>
      </c>
      <c r="Q23" s="17">
        <v>318.18</v>
      </c>
      <c r="R23" s="18" t="s">
        <v>157</v>
      </c>
      <c r="S23" s="18" t="s">
        <v>631</v>
      </c>
      <c r="T23" s="18" t="s">
        <v>90</v>
      </c>
      <c r="U23" s="18" t="s">
        <v>403</v>
      </c>
      <c r="V23" s="19" t="s">
        <v>107</v>
      </c>
      <c r="W23" s="20"/>
      <c r="X23" s="20"/>
      <c r="Y23" s="19" t="s">
        <v>127</v>
      </c>
      <c r="Z23" s="20"/>
      <c r="AA23" s="20"/>
      <c r="AB23" s="19" t="s">
        <v>624</v>
      </c>
      <c r="AC23" s="19" t="s">
        <v>632</v>
      </c>
      <c r="AD23" s="19" t="s">
        <v>625</v>
      </c>
      <c r="AE23" s="19" t="s">
        <v>626</v>
      </c>
      <c r="AF23" s="19" t="s">
        <v>627</v>
      </c>
      <c r="AG23" s="19" t="s">
        <v>633</v>
      </c>
      <c r="AH23" s="19" t="s">
        <v>634</v>
      </c>
      <c r="AI23" s="19" t="s">
        <v>107</v>
      </c>
      <c r="AJ23" s="20"/>
      <c r="AK23" s="20"/>
      <c r="AL23" s="20"/>
      <c r="AM23" s="20"/>
      <c r="AN23" s="20"/>
      <c r="AO23" s="20"/>
      <c r="AP23" s="20"/>
      <c r="AQ23" s="20"/>
      <c r="AR23" s="20"/>
      <c r="AS23" s="20"/>
      <c r="AT23" s="19" t="s">
        <v>187</v>
      </c>
      <c r="AU23" s="19" t="s">
        <v>635</v>
      </c>
      <c r="AV23" s="20"/>
      <c r="AW23" s="20"/>
      <c r="AX23" s="21" t="s">
        <v>636</v>
      </c>
      <c r="AY23" s="20"/>
      <c r="AZ23" s="19">
        <v>2.0</v>
      </c>
      <c r="BA23" s="19" t="s">
        <v>107</v>
      </c>
      <c r="BB23" s="20"/>
      <c r="BC23" s="19" t="s">
        <v>107</v>
      </c>
      <c r="BD23" s="20"/>
      <c r="BE23" s="19" t="s">
        <v>637</v>
      </c>
      <c r="BF23" s="19" t="s">
        <v>638</v>
      </c>
      <c r="BG23" s="37">
        <v>318.18</v>
      </c>
      <c r="BH23" s="21" t="s">
        <v>630</v>
      </c>
      <c r="BI23" s="19" t="s">
        <v>157</v>
      </c>
      <c r="BJ23" s="19" t="s">
        <v>631</v>
      </c>
      <c r="BK23" s="19" t="s">
        <v>90</v>
      </c>
      <c r="BL23" s="19" t="s">
        <v>403</v>
      </c>
      <c r="BM23" s="20"/>
      <c r="BN23" s="20"/>
      <c r="BO23" s="20"/>
      <c r="BP23" s="20"/>
      <c r="BQ23" s="20"/>
      <c r="BR23" s="21" t="s">
        <v>639</v>
      </c>
      <c r="BS23" s="19" t="s">
        <v>240</v>
      </c>
      <c r="BT23" s="20"/>
      <c r="BU23" s="20"/>
      <c r="BV23" s="20"/>
      <c r="BW23" s="20"/>
      <c r="BX23" s="20"/>
      <c r="BY23" s="20"/>
      <c r="BZ23" s="20"/>
      <c r="CA23" s="20"/>
      <c r="CB23" s="20"/>
      <c r="CC23" s="19" t="s">
        <v>144</v>
      </c>
      <c r="CD23" s="20"/>
      <c r="CE23" s="20"/>
      <c r="CF23" s="20"/>
      <c r="CG23" s="20"/>
      <c r="CH23" s="20"/>
      <c r="CI23" s="20"/>
      <c r="CJ23" s="20"/>
      <c r="CK23" s="20"/>
      <c r="CL23" s="20"/>
      <c r="CM23" s="20"/>
      <c r="CN23" s="20"/>
      <c r="CO23" s="20"/>
      <c r="CP23" s="20"/>
      <c r="CQ23" s="20"/>
      <c r="CR23" s="20"/>
      <c r="CS23" s="20"/>
      <c r="CT23" s="19" t="s">
        <v>640</v>
      </c>
      <c r="CU23" s="20"/>
      <c r="CV23" s="20"/>
      <c r="CW23" s="19" t="s">
        <v>641</v>
      </c>
      <c r="CX23" s="21" t="s">
        <v>642</v>
      </c>
      <c r="CY23" s="24" t="str">
        <f>HYPERLINK("https://docs.google.com/open?id=1WnvpNL5qSbJbtZ5ZIPzOtbnrNaQHQzJs22ABLNW9R0c","m")</f>
        <v>m</v>
      </c>
      <c r="CZ23" s="19" t="s">
        <v>643</v>
      </c>
      <c r="DA23" s="20"/>
      <c r="DB23" s="20"/>
      <c r="DC23" s="20"/>
      <c r="DD23" s="20"/>
    </row>
    <row r="24">
      <c r="A24" s="12">
        <v>45621.6255656713</v>
      </c>
      <c r="B24" s="15">
        <v>24.0</v>
      </c>
      <c r="C24" s="36" t="s">
        <v>644</v>
      </c>
      <c r="D24" s="15"/>
      <c r="E24" s="15" t="s">
        <v>645</v>
      </c>
      <c r="F24" s="15"/>
      <c r="G24" s="15" t="s">
        <v>646</v>
      </c>
      <c r="H24" s="8" t="s">
        <v>647</v>
      </c>
      <c r="I24" s="8" t="s">
        <v>648</v>
      </c>
      <c r="J24" s="8" t="s">
        <v>649</v>
      </c>
      <c r="K24" s="8" t="s">
        <v>650</v>
      </c>
      <c r="L24" s="8" t="s">
        <v>651</v>
      </c>
      <c r="M24" s="8" t="s">
        <v>652</v>
      </c>
      <c r="N24" s="16" t="s">
        <v>653</v>
      </c>
      <c r="O24" s="15" t="s">
        <v>654</v>
      </c>
      <c r="P24" s="32" t="s">
        <v>655</v>
      </c>
      <c r="Q24" s="17">
        <v>16.57</v>
      </c>
      <c r="R24" s="18" t="s">
        <v>157</v>
      </c>
      <c r="S24" s="18" t="s">
        <v>479</v>
      </c>
      <c r="T24" s="18" t="s">
        <v>90</v>
      </c>
      <c r="U24" s="18" t="s">
        <v>301</v>
      </c>
      <c r="V24" s="19" t="s">
        <v>107</v>
      </c>
      <c r="W24" s="20"/>
      <c r="X24" s="20"/>
      <c r="Y24" s="19" t="s">
        <v>158</v>
      </c>
      <c r="Z24" s="19" t="s">
        <v>656</v>
      </c>
      <c r="AA24" s="20"/>
      <c r="AB24" s="19" t="s">
        <v>647</v>
      </c>
      <c r="AC24" s="19" t="s">
        <v>657</v>
      </c>
      <c r="AD24" s="19" t="s">
        <v>648</v>
      </c>
      <c r="AE24" s="19" t="s">
        <v>649</v>
      </c>
      <c r="AF24" s="19" t="s">
        <v>650</v>
      </c>
      <c r="AG24" s="19">
        <v>7.142613719E9</v>
      </c>
      <c r="AH24" s="19" t="s">
        <v>658</v>
      </c>
      <c r="AI24" s="19" t="s">
        <v>93</v>
      </c>
      <c r="AJ24" s="19" t="s">
        <v>659</v>
      </c>
      <c r="AK24" s="19" t="s">
        <v>660</v>
      </c>
      <c r="AL24" s="19" t="s">
        <v>651</v>
      </c>
      <c r="AM24" s="19" t="s">
        <v>661</v>
      </c>
      <c r="AN24" s="19" t="s">
        <v>662</v>
      </c>
      <c r="AO24" s="19" t="s">
        <v>663</v>
      </c>
      <c r="AP24" s="19" t="s">
        <v>664</v>
      </c>
      <c r="AQ24" s="19" t="s">
        <v>652</v>
      </c>
      <c r="AR24" s="19" t="s">
        <v>665</v>
      </c>
      <c r="AS24" s="19" t="s">
        <v>666</v>
      </c>
      <c r="AT24" s="19" t="s">
        <v>187</v>
      </c>
      <c r="AU24" s="19" t="s">
        <v>667</v>
      </c>
      <c r="AV24" s="19" t="s">
        <v>668</v>
      </c>
      <c r="AW24" s="19" t="s">
        <v>669</v>
      </c>
      <c r="AX24" s="21" t="s">
        <v>670</v>
      </c>
      <c r="AY24" s="20"/>
      <c r="AZ24" s="19" t="s">
        <v>671</v>
      </c>
      <c r="BA24" s="19" t="s">
        <v>93</v>
      </c>
      <c r="BB24" s="19" t="s">
        <v>672</v>
      </c>
      <c r="BC24" s="19" t="s">
        <v>93</v>
      </c>
      <c r="BD24" s="19" t="s">
        <v>673</v>
      </c>
      <c r="BE24" s="19" t="s">
        <v>674</v>
      </c>
      <c r="BF24" s="19" t="s">
        <v>88</v>
      </c>
      <c r="BG24" s="22">
        <v>16.57</v>
      </c>
      <c r="BH24" s="21" t="s">
        <v>655</v>
      </c>
      <c r="BI24" s="19" t="s">
        <v>157</v>
      </c>
      <c r="BJ24" s="19" t="s">
        <v>479</v>
      </c>
      <c r="BK24" s="19" t="s">
        <v>90</v>
      </c>
      <c r="BL24" s="19" t="s">
        <v>301</v>
      </c>
      <c r="BM24" s="20"/>
      <c r="BN24" s="20"/>
      <c r="BO24" s="20"/>
      <c r="BP24" s="20"/>
      <c r="BQ24" s="20"/>
      <c r="BR24" s="19" t="s">
        <v>675</v>
      </c>
      <c r="BS24" s="19" t="s">
        <v>340</v>
      </c>
      <c r="BT24" s="19" t="s">
        <v>340</v>
      </c>
      <c r="BU24" s="19" t="s">
        <v>340</v>
      </c>
      <c r="BV24" s="20"/>
      <c r="BW24" s="20"/>
      <c r="BX24" s="20"/>
      <c r="BY24" s="20"/>
      <c r="BZ24" s="20"/>
      <c r="CA24" s="20"/>
      <c r="CB24" s="20"/>
      <c r="CC24" s="19" t="s">
        <v>144</v>
      </c>
      <c r="CD24" s="19" t="s">
        <v>144</v>
      </c>
      <c r="CE24" s="19" t="s">
        <v>143</v>
      </c>
      <c r="CF24" s="20"/>
      <c r="CG24" s="20"/>
      <c r="CH24" s="20"/>
      <c r="CI24" s="20"/>
      <c r="CJ24" s="20"/>
      <c r="CK24" s="20"/>
      <c r="CL24" s="20"/>
      <c r="CM24" s="20"/>
      <c r="CN24" s="19" t="s">
        <v>676</v>
      </c>
      <c r="CO24" s="19" t="s">
        <v>677</v>
      </c>
      <c r="CP24" s="20"/>
      <c r="CQ24" s="19" t="s">
        <v>678</v>
      </c>
      <c r="CR24" s="20"/>
      <c r="CS24" s="20"/>
      <c r="CT24" s="19" t="s">
        <v>679</v>
      </c>
      <c r="CU24" s="20"/>
      <c r="CV24" s="20"/>
      <c r="CW24" s="19" t="s">
        <v>680</v>
      </c>
      <c r="CX24" s="21" t="s">
        <v>681</v>
      </c>
      <c r="CY24" s="24" t="str">
        <f>HYPERLINK("https://docs.google.com/open?id=18UqJrdQHSI6tzAtAL-tl1dej4DGeBf0EoZWH4APcWrc","m")</f>
        <v>m</v>
      </c>
      <c r="CZ24" s="19" t="s">
        <v>682</v>
      </c>
      <c r="DA24" s="20"/>
      <c r="DB24" s="20"/>
      <c r="DC24" s="20"/>
      <c r="DD24" s="20"/>
    </row>
    <row r="25">
      <c r="A25" s="12">
        <v>45625.628196736114</v>
      </c>
      <c r="B25" s="15">
        <v>25.0</v>
      </c>
      <c r="C25" s="40" t="s">
        <v>683</v>
      </c>
      <c r="D25" s="15"/>
      <c r="E25" s="15"/>
      <c r="F25" s="15"/>
      <c r="G25" s="15" t="s">
        <v>684</v>
      </c>
      <c r="H25" s="8" t="s">
        <v>685</v>
      </c>
      <c r="I25" s="8" t="s">
        <v>686</v>
      </c>
      <c r="J25" s="8" t="s">
        <v>687</v>
      </c>
      <c r="K25" s="8" t="s">
        <v>688</v>
      </c>
      <c r="L25" s="8" t="s">
        <v>689</v>
      </c>
      <c r="M25" s="8"/>
      <c r="N25" s="16" t="s">
        <v>690</v>
      </c>
      <c r="O25" s="15" t="s">
        <v>654</v>
      </c>
      <c r="P25" s="8" t="s">
        <v>177</v>
      </c>
      <c r="Q25" s="17">
        <v>0.0</v>
      </c>
      <c r="R25" s="18" t="s">
        <v>123</v>
      </c>
      <c r="S25" s="18" t="s">
        <v>691</v>
      </c>
      <c r="T25" s="18" t="s">
        <v>479</v>
      </c>
      <c r="U25" s="18" t="s">
        <v>356</v>
      </c>
      <c r="V25" s="19" t="s">
        <v>93</v>
      </c>
      <c r="W25" s="20"/>
      <c r="X25" s="20"/>
      <c r="Y25" s="19" t="s">
        <v>158</v>
      </c>
      <c r="Z25" s="19" t="s">
        <v>692</v>
      </c>
      <c r="AA25" s="20"/>
      <c r="AB25" s="19" t="s">
        <v>685</v>
      </c>
      <c r="AC25" s="19" t="s">
        <v>693</v>
      </c>
      <c r="AD25" s="19" t="s">
        <v>686</v>
      </c>
      <c r="AE25" s="19" t="s">
        <v>687</v>
      </c>
      <c r="AF25" s="19" t="s">
        <v>688</v>
      </c>
      <c r="AG25" s="19">
        <v>5.109904963E9</v>
      </c>
      <c r="AH25" s="19" t="s">
        <v>694</v>
      </c>
      <c r="AI25" s="19" t="s">
        <v>93</v>
      </c>
      <c r="AJ25" s="19" t="s">
        <v>695</v>
      </c>
      <c r="AK25" s="19" t="s">
        <v>696</v>
      </c>
      <c r="AL25" s="19" t="s">
        <v>689</v>
      </c>
      <c r="AM25" s="19">
        <v>2.178196793E9</v>
      </c>
      <c r="AN25" s="19" t="s">
        <v>697</v>
      </c>
      <c r="AO25" s="20"/>
      <c r="AP25" s="20"/>
      <c r="AQ25" s="20"/>
      <c r="AR25" s="20"/>
      <c r="AS25" s="20"/>
      <c r="AT25" s="19" t="s">
        <v>187</v>
      </c>
      <c r="AU25" s="19" t="s">
        <v>698</v>
      </c>
      <c r="AV25" s="20"/>
      <c r="AW25" s="20"/>
      <c r="AX25" s="20"/>
      <c r="AY25" s="19" t="s">
        <v>107</v>
      </c>
      <c r="AZ25" s="19">
        <v>0.0</v>
      </c>
      <c r="BA25" s="19" t="s">
        <v>93</v>
      </c>
      <c r="BB25" s="19" t="s">
        <v>699</v>
      </c>
      <c r="BC25" s="19" t="s">
        <v>107</v>
      </c>
      <c r="BD25" s="20"/>
      <c r="BE25" s="20"/>
      <c r="BF25" s="20"/>
      <c r="BG25" s="22">
        <v>0.0</v>
      </c>
      <c r="BH25" s="19" t="s">
        <v>177</v>
      </c>
      <c r="BI25" s="19" t="s">
        <v>123</v>
      </c>
      <c r="BJ25" s="19" t="s">
        <v>691</v>
      </c>
      <c r="BK25" s="19" t="s">
        <v>479</v>
      </c>
      <c r="BL25" s="19" t="s">
        <v>356</v>
      </c>
      <c r="BM25" s="20"/>
      <c r="BN25" s="20"/>
      <c r="BO25" s="20"/>
      <c r="BP25" s="20"/>
      <c r="BQ25" s="20"/>
      <c r="BR25" s="21" t="s">
        <v>700</v>
      </c>
      <c r="BS25" s="19" t="s">
        <v>340</v>
      </c>
      <c r="BT25" s="20"/>
      <c r="BU25" s="20"/>
      <c r="BV25" s="20"/>
      <c r="BW25" s="20"/>
      <c r="BX25" s="20"/>
      <c r="BY25" s="20"/>
      <c r="BZ25" s="20"/>
      <c r="CA25" s="20"/>
      <c r="CB25" s="20"/>
      <c r="CC25" s="19" t="s">
        <v>143</v>
      </c>
      <c r="CD25" s="20"/>
      <c r="CE25" s="20"/>
      <c r="CF25" s="20"/>
      <c r="CG25" s="20"/>
      <c r="CH25" s="20"/>
      <c r="CI25" s="20"/>
      <c r="CJ25" s="20"/>
      <c r="CK25" s="20"/>
      <c r="CL25" s="20"/>
      <c r="CM25" s="20"/>
      <c r="CN25" s="20"/>
      <c r="CO25" s="20"/>
      <c r="CP25" s="19" t="s">
        <v>93</v>
      </c>
      <c r="CQ25" s="20"/>
      <c r="CR25" s="20"/>
      <c r="CS25" s="20"/>
      <c r="CT25" s="19" t="s">
        <v>701</v>
      </c>
      <c r="CU25" s="19" t="s">
        <v>702</v>
      </c>
      <c r="CV25" s="19" t="s">
        <v>702</v>
      </c>
      <c r="CW25" s="19" t="s">
        <v>703</v>
      </c>
      <c r="CX25" s="21" t="s">
        <v>704</v>
      </c>
      <c r="CY25" s="24" t="str">
        <f>HYPERLINK("https://docs.google.com/open?id=1kLbmIJFISijxr7c6UfwXZyScnM9yuJ9eH4IiyreX_gE","m")</f>
        <v>m</v>
      </c>
      <c r="CZ25" s="19" t="s">
        <v>705</v>
      </c>
      <c r="DA25" s="20"/>
      <c r="DB25" s="20"/>
      <c r="DC25" s="20"/>
      <c r="DD25" s="20"/>
    </row>
    <row r="26">
      <c r="A26" s="12">
        <v>45626.789784872686</v>
      </c>
      <c r="B26" s="34">
        <v>26.0</v>
      </c>
      <c r="C26" s="41" t="s">
        <v>706</v>
      </c>
      <c r="D26" s="15"/>
      <c r="E26" s="15"/>
      <c r="F26" s="15"/>
      <c r="G26" s="15" t="s">
        <v>707</v>
      </c>
      <c r="H26" s="8" t="s">
        <v>708</v>
      </c>
      <c r="I26" s="8" t="s">
        <v>709</v>
      </c>
      <c r="J26" s="8" t="s">
        <v>710</v>
      </c>
      <c r="K26" s="8" t="s">
        <v>711</v>
      </c>
      <c r="L26" s="7" t="s">
        <v>712</v>
      </c>
      <c r="M26" s="7" t="s">
        <v>713</v>
      </c>
      <c r="N26" s="16" t="s">
        <v>714</v>
      </c>
      <c r="O26" s="15" t="s">
        <v>121</v>
      </c>
      <c r="P26" s="32" t="s">
        <v>715</v>
      </c>
      <c r="Q26" s="17">
        <v>500.0</v>
      </c>
      <c r="R26" s="18" t="s">
        <v>123</v>
      </c>
      <c r="S26" s="18" t="s">
        <v>423</v>
      </c>
      <c r="T26" s="18" t="s">
        <v>233</v>
      </c>
      <c r="U26" s="18" t="s">
        <v>92</v>
      </c>
      <c r="V26" s="19" t="s">
        <v>93</v>
      </c>
      <c r="W26" s="20"/>
      <c r="X26" s="20"/>
      <c r="Y26" s="19" t="s">
        <v>127</v>
      </c>
      <c r="Z26" s="20"/>
      <c r="AA26" s="20"/>
      <c r="AB26" s="19" t="s">
        <v>708</v>
      </c>
      <c r="AC26" s="19" t="s">
        <v>716</v>
      </c>
      <c r="AD26" s="19" t="s">
        <v>709</v>
      </c>
      <c r="AE26" s="19" t="s">
        <v>710</v>
      </c>
      <c r="AF26" s="19" t="s">
        <v>711</v>
      </c>
      <c r="AG26" s="19">
        <v>7.085064796E9</v>
      </c>
      <c r="AH26" s="19" t="s">
        <v>717</v>
      </c>
      <c r="AI26" s="19" t="s">
        <v>93</v>
      </c>
      <c r="AJ26" s="19" t="s">
        <v>718</v>
      </c>
      <c r="AK26" s="19" t="s">
        <v>719</v>
      </c>
      <c r="AL26" s="19" t="s">
        <v>720</v>
      </c>
      <c r="AM26" s="19">
        <v>7.084353519E9</v>
      </c>
      <c r="AN26" s="19" t="s">
        <v>720</v>
      </c>
      <c r="AO26" s="19" t="s">
        <v>721</v>
      </c>
      <c r="AP26" s="19" t="s">
        <v>722</v>
      </c>
      <c r="AQ26" s="19" t="s">
        <v>723</v>
      </c>
      <c r="AR26" s="19">
        <v>6.302675121E9</v>
      </c>
      <c r="AS26" s="19" t="s">
        <v>723</v>
      </c>
      <c r="AT26" s="19" t="s">
        <v>187</v>
      </c>
      <c r="AU26" s="19" t="s">
        <v>724</v>
      </c>
      <c r="AV26" s="20"/>
      <c r="AW26" s="20"/>
      <c r="AX26" s="21" t="s">
        <v>725</v>
      </c>
      <c r="AY26" s="19" t="s">
        <v>107</v>
      </c>
      <c r="AZ26" s="19">
        <v>2.0</v>
      </c>
      <c r="BA26" s="19" t="s">
        <v>93</v>
      </c>
      <c r="BB26" s="19" t="s">
        <v>726</v>
      </c>
      <c r="BC26" s="19" t="s">
        <v>93</v>
      </c>
      <c r="BD26" s="19" t="s">
        <v>727</v>
      </c>
      <c r="BE26" s="20"/>
      <c r="BF26" s="20"/>
      <c r="BG26" s="22">
        <v>500.0</v>
      </c>
      <c r="BH26" s="21" t="s">
        <v>715</v>
      </c>
      <c r="BI26" s="19" t="s">
        <v>123</v>
      </c>
      <c r="BJ26" s="19" t="s">
        <v>423</v>
      </c>
      <c r="BK26" s="19" t="s">
        <v>233</v>
      </c>
      <c r="BL26" s="19" t="s">
        <v>92</v>
      </c>
      <c r="BM26" s="20"/>
      <c r="BN26" s="20"/>
      <c r="BO26" s="20"/>
      <c r="BP26" s="20"/>
      <c r="BQ26" s="20"/>
      <c r="BR26" s="19" t="s">
        <v>728</v>
      </c>
      <c r="BS26" s="19" t="s">
        <v>240</v>
      </c>
      <c r="BT26" s="19" t="s">
        <v>240</v>
      </c>
      <c r="BU26" s="20"/>
      <c r="BV26" s="20"/>
      <c r="BW26" s="20"/>
      <c r="BX26" s="20"/>
      <c r="BY26" s="20"/>
      <c r="BZ26" s="20"/>
      <c r="CA26" s="20"/>
      <c r="CB26" s="20"/>
      <c r="CC26" s="19" t="s">
        <v>143</v>
      </c>
      <c r="CD26" s="19" t="s">
        <v>143</v>
      </c>
      <c r="CE26" s="20"/>
      <c r="CF26" s="20"/>
      <c r="CG26" s="20"/>
      <c r="CH26" s="20"/>
      <c r="CI26" s="20"/>
      <c r="CJ26" s="20"/>
      <c r="CK26" s="20"/>
      <c r="CL26" s="20"/>
      <c r="CM26" s="20"/>
      <c r="CN26" s="19" t="s">
        <v>107</v>
      </c>
      <c r="CO26" s="20"/>
      <c r="CP26" s="19" t="s">
        <v>107</v>
      </c>
      <c r="CQ26" s="19" t="s">
        <v>729</v>
      </c>
      <c r="CR26" s="20"/>
      <c r="CS26" s="20"/>
      <c r="CT26" s="19" t="s">
        <v>93</v>
      </c>
      <c r="CU26" s="19" t="s">
        <v>729</v>
      </c>
      <c r="CV26" s="19" t="s">
        <v>730</v>
      </c>
      <c r="CW26" s="19" t="s">
        <v>731</v>
      </c>
      <c r="CX26" s="21" t="s">
        <v>732</v>
      </c>
      <c r="CY26" s="24" t="str">
        <f>HYPERLINK("https://docs.google.com/open?id=1nE44u0W5ZzkgFhGaNYsBl11SqTZIgIP8dvEvjwOjr3U","m")</f>
        <v>m</v>
      </c>
      <c r="CZ26" s="19" t="s">
        <v>733</v>
      </c>
      <c r="DA26" s="20"/>
      <c r="DB26" s="20"/>
      <c r="DC26" s="20"/>
      <c r="DD26" s="20"/>
    </row>
    <row r="27">
      <c r="A27" s="12">
        <v>45628.846165219904</v>
      </c>
      <c r="B27" s="13">
        <v>27.0</v>
      </c>
      <c r="C27" s="42" t="s">
        <v>734</v>
      </c>
      <c r="D27" s="15"/>
      <c r="E27" s="15"/>
      <c r="F27" s="15"/>
      <c r="G27" s="15" t="s">
        <v>735</v>
      </c>
      <c r="H27" s="8" t="s">
        <v>736</v>
      </c>
      <c r="I27" s="8" t="s">
        <v>737</v>
      </c>
      <c r="J27" s="8" t="s">
        <v>738</v>
      </c>
      <c r="K27" s="8" t="s">
        <v>739</v>
      </c>
      <c r="L27" s="8" t="s">
        <v>740</v>
      </c>
      <c r="M27" s="8"/>
      <c r="N27" s="16" t="s">
        <v>741</v>
      </c>
      <c r="O27" s="15" t="s">
        <v>121</v>
      </c>
      <c r="P27" s="8" t="s">
        <v>88</v>
      </c>
      <c r="Q27" s="17">
        <v>0.0</v>
      </c>
      <c r="R27" s="18" t="s">
        <v>157</v>
      </c>
      <c r="S27" s="18" t="s">
        <v>281</v>
      </c>
      <c r="T27" s="18" t="s">
        <v>126</v>
      </c>
      <c r="U27" s="18" t="s">
        <v>631</v>
      </c>
      <c r="V27" s="19" t="s">
        <v>107</v>
      </c>
      <c r="W27" s="20"/>
      <c r="X27" s="20"/>
      <c r="Y27" s="19" t="s">
        <v>158</v>
      </c>
      <c r="Z27" s="19" t="s">
        <v>742</v>
      </c>
      <c r="AA27" s="20"/>
      <c r="AB27" s="19" t="s">
        <v>736</v>
      </c>
      <c r="AC27" s="19" t="s">
        <v>743</v>
      </c>
      <c r="AD27" s="19" t="s">
        <v>737</v>
      </c>
      <c r="AE27" s="19" t="s">
        <v>738</v>
      </c>
      <c r="AF27" s="19" t="s">
        <v>739</v>
      </c>
      <c r="AG27" s="19" t="s">
        <v>744</v>
      </c>
      <c r="AH27" s="19" t="s">
        <v>745</v>
      </c>
      <c r="AI27" s="19" t="s">
        <v>93</v>
      </c>
      <c r="AJ27" s="19" t="s">
        <v>746</v>
      </c>
      <c r="AK27" s="19" t="s">
        <v>747</v>
      </c>
      <c r="AL27" s="19" t="s">
        <v>740</v>
      </c>
      <c r="AM27" s="19" t="s">
        <v>748</v>
      </c>
      <c r="AN27" s="19" t="s">
        <v>749</v>
      </c>
      <c r="AO27" s="20"/>
      <c r="AP27" s="20"/>
      <c r="AQ27" s="20"/>
      <c r="AR27" s="20"/>
      <c r="AS27" s="20"/>
      <c r="AT27" s="19" t="s">
        <v>285</v>
      </c>
      <c r="AU27" s="19" t="s">
        <v>750</v>
      </c>
      <c r="AV27" s="19" t="s">
        <v>751</v>
      </c>
      <c r="AW27" s="19" t="s">
        <v>752</v>
      </c>
      <c r="AX27" s="21" t="s">
        <v>753</v>
      </c>
      <c r="AY27" s="20"/>
      <c r="AZ27" s="19">
        <v>2.0</v>
      </c>
      <c r="BA27" s="19" t="s">
        <v>93</v>
      </c>
      <c r="BB27" s="19" t="s">
        <v>754</v>
      </c>
      <c r="BC27" s="19" t="s">
        <v>107</v>
      </c>
      <c r="BD27" s="20"/>
      <c r="BE27" s="20"/>
      <c r="BF27" s="20"/>
      <c r="BG27" s="22">
        <v>0.0</v>
      </c>
      <c r="BH27" s="19" t="s">
        <v>88</v>
      </c>
      <c r="BI27" s="19" t="s">
        <v>157</v>
      </c>
      <c r="BJ27" s="19" t="s">
        <v>281</v>
      </c>
      <c r="BK27" s="19" t="s">
        <v>126</v>
      </c>
      <c r="BL27" s="19" t="s">
        <v>631</v>
      </c>
      <c r="BM27" s="20"/>
      <c r="BN27" s="20"/>
      <c r="BO27" s="20"/>
      <c r="BP27" s="20"/>
      <c r="BQ27" s="20"/>
      <c r="BR27" s="19" t="s">
        <v>755</v>
      </c>
      <c r="BS27" s="19" t="s">
        <v>340</v>
      </c>
      <c r="BT27" s="19" t="s">
        <v>240</v>
      </c>
      <c r="BU27" s="19" t="s">
        <v>340</v>
      </c>
      <c r="BV27" s="19" t="s">
        <v>288</v>
      </c>
      <c r="BW27" s="20"/>
      <c r="BX27" s="20"/>
      <c r="BY27" s="20"/>
      <c r="BZ27" s="20"/>
      <c r="CA27" s="20"/>
      <c r="CB27" s="20"/>
      <c r="CC27" s="19" t="s">
        <v>143</v>
      </c>
      <c r="CD27" s="19" t="s">
        <v>143</v>
      </c>
      <c r="CE27" s="19" t="s">
        <v>143</v>
      </c>
      <c r="CF27" s="19" t="s">
        <v>144</v>
      </c>
      <c r="CG27" s="20"/>
      <c r="CH27" s="20"/>
      <c r="CI27" s="20"/>
      <c r="CJ27" s="20"/>
      <c r="CK27" s="20"/>
      <c r="CL27" s="20"/>
      <c r="CM27" s="20"/>
      <c r="CN27" s="20"/>
      <c r="CO27" s="20"/>
      <c r="CP27" s="20"/>
      <c r="CQ27" s="20"/>
      <c r="CR27" s="20"/>
      <c r="CS27" s="20"/>
      <c r="CT27" s="19" t="s">
        <v>756</v>
      </c>
      <c r="CU27" s="20"/>
      <c r="CV27" s="20"/>
      <c r="CW27" s="19" t="s">
        <v>757</v>
      </c>
      <c r="CX27" s="21" t="s">
        <v>758</v>
      </c>
      <c r="CY27" s="24" t="str">
        <f>HYPERLINK("https://docs.google.com/open?id=1mRW58LejdWc3BikCd25uLYftF8ObTTrFUCovW-4qMYg","m")</f>
        <v>m</v>
      </c>
      <c r="CZ27" s="19" t="s">
        <v>759</v>
      </c>
      <c r="DA27" s="20"/>
      <c r="DB27" s="20"/>
      <c r="DC27" s="20"/>
      <c r="DD27" s="20"/>
    </row>
    <row r="28">
      <c r="A28" s="12">
        <v>45631.714720601856</v>
      </c>
      <c r="B28" s="15">
        <v>28.0</v>
      </c>
      <c r="C28" s="43" t="s">
        <v>760</v>
      </c>
      <c r="D28" s="15"/>
      <c r="E28" s="15"/>
      <c r="F28" s="15"/>
      <c r="G28" s="15" t="s">
        <v>761</v>
      </c>
      <c r="H28" s="8" t="s">
        <v>762</v>
      </c>
      <c r="I28" s="8" t="s">
        <v>763</v>
      </c>
      <c r="J28" s="8" t="s">
        <v>764</v>
      </c>
      <c r="K28" s="8" t="s">
        <v>765</v>
      </c>
      <c r="L28" s="8" t="s">
        <v>766</v>
      </c>
      <c r="M28" s="8" t="s">
        <v>767</v>
      </c>
      <c r="N28" s="16" t="s">
        <v>768</v>
      </c>
      <c r="O28" s="15" t="s">
        <v>769</v>
      </c>
      <c r="P28" s="8" t="s">
        <v>88</v>
      </c>
      <c r="Q28" s="17">
        <v>0.0</v>
      </c>
      <c r="R28" s="18" t="s">
        <v>123</v>
      </c>
      <c r="S28" s="18" t="s">
        <v>324</v>
      </c>
      <c r="T28" s="18" t="s">
        <v>301</v>
      </c>
      <c r="U28" s="18" t="s">
        <v>204</v>
      </c>
      <c r="V28" s="19" t="s">
        <v>93</v>
      </c>
      <c r="W28" s="20"/>
      <c r="X28" s="20"/>
      <c r="Y28" s="19" t="s">
        <v>158</v>
      </c>
      <c r="Z28" s="19" t="s">
        <v>770</v>
      </c>
      <c r="AA28" s="20"/>
      <c r="AB28" s="19" t="s">
        <v>762</v>
      </c>
      <c r="AC28" s="19" t="s">
        <v>771</v>
      </c>
      <c r="AD28" s="19" t="s">
        <v>763</v>
      </c>
      <c r="AE28" s="19" t="s">
        <v>764</v>
      </c>
      <c r="AF28" s="19" t="s">
        <v>765</v>
      </c>
      <c r="AG28" s="19">
        <v>6.306873591E9</v>
      </c>
      <c r="AH28" s="19" t="s">
        <v>772</v>
      </c>
      <c r="AI28" s="19" t="s">
        <v>93</v>
      </c>
      <c r="AJ28" s="19" t="s">
        <v>773</v>
      </c>
      <c r="AK28" s="19" t="s">
        <v>774</v>
      </c>
      <c r="AL28" s="19" t="s">
        <v>766</v>
      </c>
      <c r="AM28" s="19" t="s">
        <v>775</v>
      </c>
      <c r="AN28" s="19" t="s">
        <v>776</v>
      </c>
      <c r="AO28" s="19" t="s">
        <v>737</v>
      </c>
      <c r="AP28" s="19" t="s">
        <v>777</v>
      </c>
      <c r="AQ28" s="19" t="s">
        <v>767</v>
      </c>
      <c r="AR28" s="19" t="s">
        <v>778</v>
      </c>
      <c r="AS28" s="19" t="s">
        <v>779</v>
      </c>
      <c r="AT28" s="19" t="s">
        <v>187</v>
      </c>
      <c r="AU28" s="19" t="s">
        <v>780</v>
      </c>
      <c r="AV28" s="19" t="s">
        <v>781</v>
      </c>
      <c r="AW28" s="19" t="s">
        <v>782</v>
      </c>
      <c r="AX28" s="21" t="s">
        <v>783</v>
      </c>
      <c r="AY28" s="19" t="s">
        <v>784</v>
      </c>
      <c r="AZ28" s="19">
        <v>0.0</v>
      </c>
      <c r="BA28" s="19" t="s">
        <v>107</v>
      </c>
      <c r="BB28" s="20"/>
      <c r="BC28" s="19" t="s">
        <v>107</v>
      </c>
      <c r="BD28" s="20"/>
      <c r="BE28" s="20"/>
      <c r="BF28" s="19" t="s">
        <v>785</v>
      </c>
      <c r="BG28" s="22">
        <v>0.0</v>
      </c>
      <c r="BH28" s="19" t="s">
        <v>88</v>
      </c>
      <c r="BI28" s="19" t="s">
        <v>123</v>
      </c>
      <c r="BJ28" s="19" t="s">
        <v>324</v>
      </c>
      <c r="BK28" s="19" t="s">
        <v>301</v>
      </c>
      <c r="BL28" s="19" t="s">
        <v>204</v>
      </c>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19" t="s">
        <v>93</v>
      </c>
      <c r="CQ28" s="20"/>
      <c r="CR28" s="20"/>
      <c r="CS28" s="20"/>
      <c r="CT28" s="19" t="s">
        <v>786</v>
      </c>
      <c r="CU28" s="19" t="s">
        <v>787</v>
      </c>
      <c r="CV28" s="19">
        <v>220.0</v>
      </c>
      <c r="CW28" s="19" t="s">
        <v>788</v>
      </c>
      <c r="CX28" s="21" t="s">
        <v>789</v>
      </c>
      <c r="CY28" s="24" t="str">
        <f>HYPERLINK("https://docs.google.com/open?id=1NN1QlImT28GNQz0pGpqk2gSObd60cAIOkMPQnVlJ5ho","m")</f>
        <v>m</v>
      </c>
      <c r="CZ28" s="19" t="s">
        <v>790</v>
      </c>
      <c r="DA28" s="20"/>
      <c r="DB28" s="20"/>
      <c r="DC28" s="20"/>
      <c r="DD28" s="20"/>
    </row>
    <row r="29">
      <c r="A29" s="12">
        <v>45631.72634072917</v>
      </c>
      <c r="B29" s="15">
        <v>29.0</v>
      </c>
      <c r="C29" s="43" t="s">
        <v>760</v>
      </c>
      <c r="D29" s="15"/>
      <c r="E29" s="15"/>
      <c r="F29" s="15"/>
      <c r="G29" s="15" t="s">
        <v>791</v>
      </c>
      <c r="H29" s="8" t="s">
        <v>792</v>
      </c>
      <c r="I29" s="8" t="s">
        <v>763</v>
      </c>
      <c r="J29" s="8" t="s">
        <v>764</v>
      </c>
      <c r="K29" s="8" t="s">
        <v>765</v>
      </c>
      <c r="L29" s="8" t="s">
        <v>793</v>
      </c>
      <c r="M29" s="8" t="s">
        <v>794</v>
      </c>
      <c r="N29" s="16" t="s">
        <v>795</v>
      </c>
      <c r="O29" s="15" t="s">
        <v>769</v>
      </c>
      <c r="P29" s="8" t="s">
        <v>88</v>
      </c>
      <c r="Q29" s="17">
        <v>0.0</v>
      </c>
      <c r="R29" s="18" t="s">
        <v>157</v>
      </c>
      <c r="S29" s="18" t="s">
        <v>631</v>
      </c>
      <c r="T29" s="18" t="s">
        <v>90</v>
      </c>
      <c r="U29" s="18" t="s">
        <v>301</v>
      </c>
      <c r="V29" s="19" t="s">
        <v>93</v>
      </c>
      <c r="W29" s="20"/>
      <c r="X29" s="20"/>
      <c r="Y29" s="19" t="s">
        <v>158</v>
      </c>
      <c r="Z29" s="19" t="s">
        <v>796</v>
      </c>
      <c r="AA29" s="20"/>
      <c r="AB29" s="19" t="s">
        <v>792</v>
      </c>
      <c r="AC29" s="19" t="s">
        <v>771</v>
      </c>
      <c r="AD29" s="19" t="s">
        <v>763</v>
      </c>
      <c r="AE29" s="19" t="s">
        <v>764</v>
      </c>
      <c r="AF29" s="19" t="s">
        <v>765</v>
      </c>
      <c r="AG29" s="19" t="s">
        <v>797</v>
      </c>
      <c r="AH29" s="19" t="s">
        <v>772</v>
      </c>
      <c r="AI29" s="19" t="s">
        <v>93</v>
      </c>
      <c r="AJ29" s="19" t="s">
        <v>798</v>
      </c>
      <c r="AK29" s="19" t="s">
        <v>799</v>
      </c>
      <c r="AL29" s="19" t="s">
        <v>793</v>
      </c>
      <c r="AM29" s="19" t="s">
        <v>800</v>
      </c>
      <c r="AN29" s="19" t="s">
        <v>801</v>
      </c>
      <c r="AO29" s="19" t="s">
        <v>184</v>
      </c>
      <c r="AP29" s="19" t="s">
        <v>802</v>
      </c>
      <c r="AQ29" s="19" t="s">
        <v>794</v>
      </c>
      <c r="AR29" s="19" t="s">
        <v>803</v>
      </c>
      <c r="AS29" s="19" t="s">
        <v>804</v>
      </c>
      <c r="AT29" s="19" t="s">
        <v>187</v>
      </c>
      <c r="AU29" s="19" t="s">
        <v>780</v>
      </c>
      <c r="AV29" s="19" t="s">
        <v>781</v>
      </c>
      <c r="AW29" s="19" t="s">
        <v>782</v>
      </c>
      <c r="AX29" s="21" t="s">
        <v>783</v>
      </c>
      <c r="AY29" s="19" t="s">
        <v>784</v>
      </c>
      <c r="AZ29" s="19">
        <v>0.0</v>
      </c>
      <c r="BA29" s="19" t="s">
        <v>93</v>
      </c>
      <c r="BB29" s="19" t="s">
        <v>805</v>
      </c>
      <c r="BC29" s="19" t="s">
        <v>107</v>
      </c>
      <c r="BD29" s="20"/>
      <c r="BE29" s="20"/>
      <c r="BF29" s="19" t="s">
        <v>806</v>
      </c>
      <c r="BG29" s="22">
        <v>0.0</v>
      </c>
      <c r="BH29" s="19" t="s">
        <v>88</v>
      </c>
      <c r="BI29" s="19" t="s">
        <v>157</v>
      </c>
      <c r="BJ29" s="19" t="s">
        <v>631</v>
      </c>
      <c r="BK29" s="19" t="s">
        <v>90</v>
      </c>
      <c r="BL29" s="19" t="s">
        <v>301</v>
      </c>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19" t="s">
        <v>93</v>
      </c>
      <c r="CQ29" s="20"/>
      <c r="CR29" s="20"/>
      <c r="CS29" s="20"/>
      <c r="CT29" s="19" t="s">
        <v>807</v>
      </c>
      <c r="CU29" s="19" t="s">
        <v>808</v>
      </c>
      <c r="CV29" s="19">
        <v>220.0</v>
      </c>
      <c r="CW29" s="19" t="s">
        <v>809</v>
      </c>
      <c r="CX29" s="21" t="s">
        <v>810</v>
      </c>
      <c r="CY29" s="24" t="str">
        <f>HYPERLINK("https://docs.google.com/open?id=17-5gG1HA2hGl5qDshzQVyRwGMZaWMbHoPrLYXvFp1WA","m")</f>
        <v>m</v>
      </c>
      <c r="CZ29" s="19" t="s">
        <v>811</v>
      </c>
      <c r="DA29" s="20"/>
      <c r="DB29" s="20"/>
      <c r="DC29" s="20"/>
      <c r="DD29" s="20"/>
    </row>
    <row r="30">
      <c r="A30" s="12">
        <v>45632.720843738425</v>
      </c>
      <c r="B30" s="15">
        <v>30.0</v>
      </c>
      <c r="C30" s="31" t="s">
        <v>247</v>
      </c>
      <c r="D30" s="15"/>
      <c r="E30" s="15" t="s">
        <v>812</v>
      </c>
      <c r="F30" s="15"/>
      <c r="G30" s="15" t="s">
        <v>813</v>
      </c>
      <c r="H30" s="8" t="s">
        <v>814</v>
      </c>
      <c r="I30" s="8" t="s">
        <v>815</v>
      </c>
      <c r="J30" s="8" t="s">
        <v>816</v>
      </c>
      <c r="K30" s="8" t="s">
        <v>817</v>
      </c>
      <c r="L30" s="8" t="s">
        <v>818</v>
      </c>
      <c r="M30" s="8"/>
      <c r="N30" s="16" t="s">
        <v>819</v>
      </c>
      <c r="O30" s="15" t="s">
        <v>820</v>
      </c>
      <c r="P30" s="32" t="s">
        <v>821</v>
      </c>
      <c r="Q30" s="17">
        <v>88.43</v>
      </c>
      <c r="R30" s="18" t="s">
        <v>157</v>
      </c>
      <c r="S30" s="18" t="s">
        <v>256</v>
      </c>
      <c r="T30" s="18" t="s">
        <v>631</v>
      </c>
      <c r="U30" s="18" t="s">
        <v>354</v>
      </c>
      <c r="V30" s="19" t="s">
        <v>107</v>
      </c>
      <c r="W30" s="20"/>
      <c r="X30" s="20"/>
      <c r="Y30" s="19" t="s">
        <v>127</v>
      </c>
      <c r="Z30" s="20"/>
      <c r="AA30" s="20"/>
      <c r="AB30" s="19" t="s">
        <v>814</v>
      </c>
      <c r="AC30" s="19" t="s">
        <v>822</v>
      </c>
      <c r="AD30" s="19" t="s">
        <v>815</v>
      </c>
      <c r="AE30" s="19" t="s">
        <v>816</v>
      </c>
      <c r="AF30" s="19" t="s">
        <v>817</v>
      </c>
      <c r="AG30" s="19">
        <v>2.172003099E9</v>
      </c>
      <c r="AH30" s="19" t="s">
        <v>823</v>
      </c>
      <c r="AI30" s="19" t="s">
        <v>93</v>
      </c>
      <c r="AJ30" s="19" t="s">
        <v>824</v>
      </c>
      <c r="AK30" s="19" t="s">
        <v>825</v>
      </c>
      <c r="AL30" s="19" t="s">
        <v>818</v>
      </c>
      <c r="AM30" s="19">
        <v>5.305642917E9</v>
      </c>
      <c r="AN30" s="19" t="s">
        <v>826</v>
      </c>
      <c r="AO30" s="20"/>
      <c r="AP30" s="20"/>
      <c r="AQ30" s="20"/>
      <c r="AR30" s="20"/>
      <c r="AS30" s="20"/>
      <c r="AT30" s="19" t="s">
        <v>285</v>
      </c>
      <c r="AU30" s="19" t="s">
        <v>827</v>
      </c>
      <c r="AV30" s="19" t="s">
        <v>828</v>
      </c>
      <c r="AW30" s="19" t="s">
        <v>829</v>
      </c>
      <c r="AX30" s="20"/>
      <c r="AY30" s="20"/>
      <c r="AZ30" s="19">
        <v>1.0</v>
      </c>
      <c r="BA30" s="19" t="s">
        <v>107</v>
      </c>
      <c r="BB30" s="20"/>
      <c r="BC30" s="19" t="s">
        <v>107</v>
      </c>
      <c r="BD30" s="20"/>
      <c r="BE30" s="20"/>
      <c r="BF30" s="20"/>
      <c r="BG30" s="22">
        <v>88.43</v>
      </c>
      <c r="BH30" s="21" t="s">
        <v>821</v>
      </c>
      <c r="BI30" s="19" t="s">
        <v>157</v>
      </c>
      <c r="BJ30" s="19" t="s">
        <v>256</v>
      </c>
      <c r="BK30" s="19" t="s">
        <v>631</v>
      </c>
      <c r="BL30" s="19" t="s">
        <v>354</v>
      </c>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19" t="s">
        <v>93</v>
      </c>
      <c r="CU30" s="20"/>
      <c r="CV30" s="20"/>
      <c r="CW30" s="19" t="s">
        <v>830</v>
      </c>
      <c r="CX30" s="21" t="s">
        <v>831</v>
      </c>
      <c r="CY30" s="24" t="str">
        <f>HYPERLINK("https://docs.google.com/open?id=1ozBoOFuj84SVKj9ZnSWoxWU81swYXRhbi0-dgJiYxrw","m")</f>
        <v>m</v>
      </c>
      <c r="CZ30" s="19" t="s">
        <v>832</v>
      </c>
      <c r="DA30" s="20"/>
      <c r="DB30" s="20"/>
      <c r="DC30" s="20"/>
      <c r="DD30" s="20"/>
    </row>
    <row r="31">
      <c r="A31" s="12">
        <v>45632.72613925926</v>
      </c>
      <c r="B31" s="15">
        <v>31.0</v>
      </c>
      <c r="C31" s="33" t="s">
        <v>271</v>
      </c>
      <c r="D31" s="15"/>
      <c r="E31" s="15"/>
      <c r="F31" s="15"/>
      <c r="G31" s="15" t="s">
        <v>833</v>
      </c>
      <c r="H31" s="8" t="s">
        <v>834</v>
      </c>
      <c r="I31" s="8" t="s">
        <v>835</v>
      </c>
      <c r="J31" s="8" t="s">
        <v>836</v>
      </c>
      <c r="K31" s="8" t="s">
        <v>837</v>
      </c>
      <c r="L31" s="8"/>
      <c r="M31" s="8"/>
      <c r="N31" s="16" t="s">
        <v>838</v>
      </c>
      <c r="O31" s="15" t="s">
        <v>839</v>
      </c>
      <c r="P31" s="8" t="s">
        <v>840</v>
      </c>
      <c r="Q31" s="17">
        <v>0.0</v>
      </c>
      <c r="R31" s="18" t="s">
        <v>123</v>
      </c>
      <c r="S31" s="18" t="s">
        <v>204</v>
      </c>
      <c r="T31" s="18" t="s">
        <v>280</v>
      </c>
      <c r="U31" s="18" t="s">
        <v>90</v>
      </c>
      <c r="V31" s="19" t="s">
        <v>107</v>
      </c>
      <c r="W31" s="20"/>
      <c r="X31" s="20"/>
      <c r="Y31" s="19" t="s">
        <v>158</v>
      </c>
      <c r="Z31" s="19" t="s">
        <v>841</v>
      </c>
      <c r="AA31" s="20"/>
      <c r="AB31" s="19" t="s">
        <v>834</v>
      </c>
      <c r="AC31" s="19" t="s">
        <v>842</v>
      </c>
      <c r="AD31" s="19" t="s">
        <v>835</v>
      </c>
      <c r="AE31" s="19" t="s">
        <v>836</v>
      </c>
      <c r="AF31" s="19" t="s">
        <v>837</v>
      </c>
      <c r="AG31" s="19">
        <v>2.173004228E9</v>
      </c>
      <c r="AH31" s="19" t="s">
        <v>843</v>
      </c>
      <c r="AI31" s="19" t="s">
        <v>107</v>
      </c>
      <c r="AJ31" s="20"/>
      <c r="AK31" s="20"/>
      <c r="AL31" s="20"/>
      <c r="AM31" s="20"/>
      <c r="AN31" s="20"/>
      <c r="AO31" s="20"/>
      <c r="AP31" s="20"/>
      <c r="AQ31" s="20"/>
      <c r="AR31" s="20"/>
      <c r="AS31" s="20"/>
      <c r="AT31" s="19" t="s">
        <v>285</v>
      </c>
      <c r="AU31" s="19" t="s">
        <v>844</v>
      </c>
      <c r="AV31" s="20"/>
      <c r="AW31" s="20"/>
      <c r="AX31" s="21" t="s">
        <v>845</v>
      </c>
      <c r="AY31" s="20"/>
      <c r="AZ31" s="19">
        <v>2.0</v>
      </c>
      <c r="BA31" s="19" t="s">
        <v>93</v>
      </c>
      <c r="BB31" s="19" t="s">
        <v>846</v>
      </c>
      <c r="BC31" s="19" t="s">
        <v>93</v>
      </c>
      <c r="BD31" s="19" t="s">
        <v>847</v>
      </c>
      <c r="BE31" s="20"/>
      <c r="BF31" s="19" t="s">
        <v>848</v>
      </c>
      <c r="BG31" s="22">
        <v>0.0</v>
      </c>
      <c r="BH31" s="19" t="s">
        <v>840</v>
      </c>
      <c r="BI31" s="19" t="s">
        <v>123</v>
      </c>
      <c r="BJ31" s="19" t="s">
        <v>204</v>
      </c>
      <c r="BK31" s="19" t="s">
        <v>280</v>
      </c>
      <c r="BL31" s="19" t="s">
        <v>90</v>
      </c>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19" t="s">
        <v>849</v>
      </c>
      <c r="CO31" s="19" t="s">
        <v>697</v>
      </c>
      <c r="CP31" s="20"/>
      <c r="CQ31" s="19" t="s">
        <v>850</v>
      </c>
      <c r="CR31" s="20"/>
      <c r="CS31" s="20"/>
      <c r="CT31" s="19" t="s">
        <v>851</v>
      </c>
      <c r="CU31" s="20"/>
      <c r="CV31" s="20"/>
      <c r="CW31" s="19" t="s">
        <v>852</v>
      </c>
      <c r="CX31" s="21" t="s">
        <v>853</v>
      </c>
      <c r="CY31" s="24" t="str">
        <f>HYPERLINK("https://docs.google.com/open?id=1hiuGLPlZzAtBK5C15HSJsAaPFGc9BOm5as7hLG5xuCw","m")</f>
        <v>m</v>
      </c>
      <c r="CZ31" s="19" t="s">
        <v>854</v>
      </c>
      <c r="DA31" s="20"/>
      <c r="DB31" s="20"/>
      <c r="DC31" s="20"/>
      <c r="DD31" s="20"/>
    </row>
    <row r="32">
      <c r="A32" s="12">
        <v>45632.83296135417</v>
      </c>
      <c r="B32" s="15">
        <v>32.0</v>
      </c>
      <c r="C32" s="44" t="s">
        <v>855</v>
      </c>
      <c r="D32" s="15"/>
      <c r="E32" s="15"/>
      <c r="F32" s="15"/>
      <c r="G32" s="15" t="s">
        <v>856</v>
      </c>
      <c r="H32" s="8" t="s">
        <v>857</v>
      </c>
      <c r="I32" s="8" t="s">
        <v>858</v>
      </c>
      <c r="J32" s="8" t="s">
        <v>859</v>
      </c>
      <c r="K32" s="8" t="s">
        <v>860</v>
      </c>
      <c r="L32" s="8" t="s">
        <v>861</v>
      </c>
      <c r="M32" s="8" t="s">
        <v>862</v>
      </c>
      <c r="N32" s="16" t="s">
        <v>863</v>
      </c>
      <c r="O32" s="15" t="s">
        <v>820</v>
      </c>
      <c r="P32" s="45" t="s">
        <v>864</v>
      </c>
      <c r="Q32" s="17">
        <v>96.17</v>
      </c>
      <c r="R32" s="18" t="s">
        <v>157</v>
      </c>
      <c r="S32" s="18" t="s">
        <v>126</v>
      </c>
      <c r="T32" s="18" t="s">
        <v>90</v>
      </c>
      <c r="U32" s="18" t="s">
        <v>631</v>
      </c>
      <c r="V32" s="19" t="s">
        <v>107</v>
      </c>
      <c r="W32" s="20"/>
      <c r="X32" s="20"/>
      <c r="Y32" s="19" t="s">
        <v>158</v>
      </c>
      <c r="Z32" s="19" t="s">
        <v>865</v>
      </c>
      <c r="AA32" s="20"/>
      <c r="AB32" s="19" t="s">
        <v>857</v>
      </c>
      <c r="AC32" s="19" t="s">
        <v>866</v>
      </c>
      <c r="AD32" s="19" t="s">
        <v>858</v>
      </c>
      <c r="AE32" s="19" t="s">
        <v>859</v>
      </c>
      <c r="AF32" s="19" t="s">
        <v>860</v>
      </c>
      <c r="AG32" s="19" t="s">
        <v>867</v>
      </c>
      <c r="AH32" s="19" t="s">
        <v>868</v>
      </c>
      <c r="AI32" s="19" t="s">
        <v>93</v>
      </c>
      <c r="AJ32" s="19" t="s">
        <v>869</v>
      </c>
      <c r="AK32" s="19" t="s">
        <v>870</v>
      </c>
      <c r="AL32" s="19" t="s">
        <v>861</v>
      </c>
      <c r="AM32" s="19" t="s">
        <v>871</v>
      </c>
      <c r="AN32" s="19" t="s">
        <v>872</v>
      </c>
      <c r="AO32" s="19" t="s">
        <v>873</v>
      </c>
      <c r="AP32" s="20"/>
      <c r="AQ32" s="19" t="s">
        <v>862</v>
      </c>
      <c r="AR32" s="19" t="s">
        <v>874</v>
      </c>
      <c r="AS32" s="19" t="s">
        <v>875</v>
      </c>
      <c r="AT32" s="19" t="s">
        <v>876</v>
      </c>
      <c r="AU32" s="19" t="s">
        <v>877</v>
      </c>
      <c r="AV32" s="19" t="s">
        <v>878</v>
      </c>
      <c r="AW32" s="19" t="s">
        <v>879</v>
      </c>
      <c r="AX32" s="19" t="s">
        <v>279</v>
      </c>
      <c r="AY32" s="20"/>
      <c r="AZ32" s="19">
        <v>2.0</v>
      </c>
      <c r="BA32" s="19" t="s">
        <v>93</v>
      </c>
      <c r="BB32" s="19" t="s">
        <v>880</v>
      </c>
      <c r="BC32" s="19" t="s">
        <v>107</v>
      </c>
      <c r="BD32" s="20"/>
      <c r="BE32" s="20"/>
      <c r="BF32" s="20"/>
      <c r="BG32" s="37">
        <v>96.17</v>
      </c>
      <c r="BH32" s="46" t="s">
        <v>881</v>
      </c>
      <c r="BI32" s="19" t="s">
        <v>157</v>
      </c>
      <c r="BJ32" s="19" t="s">
        <v>126</v>
      </c>
      <c r="BK32" s="19" t="s">
        <v>90</v>
      </c>
      <c r="BL32" s="19" t="s">
        <v>631</v>
      </c>
      <c r="BM32" s="20"/>
      <c r="BN32" s="20"/>
      <c r="BO32" s="20"/>
      <c r="BP32" s="20"/>
      <c r="BQ32" s="20"/>
      <c r="BR32" s="21" t="s">
        <v>882</v>
      </c>
      <c r="BS32" s="19" t="s">
        <v>552</v>
      </c>
      <c r="BT32" s="20"/>
      <c r="BU32" s="20"/>
      <c r="BV32" s="20"/>
      <c r="BW32" s="20"/>
      <c r="BX32" s="20"/>
      <c r="BY32" s="20"/>
      <c r="BZ32" s="20"/>
      <c r="CA32" s="20"/>
      <c r="CB32" s="20"/>
      <c r="CC32" s="19" t="s">
        <v>144</v>
      </c>
      <c r="CD32" s="20"/>
      <c r="CE32" s="20"/>
      <c r="CF32" s="20"/>
      <c r="CG32" s="20"/>
      <c r="CH32" s="20"/>
      <c r="CI32" s="20"/>
      <c r="CJ32" s="20"/>
      <c r="CK32" s="20"/>
      <c r="CL32" s="20"/>
      <c r="CM32" s="20"/>
      <c r="CN32" s="19" t="s">
        <v>279</v>
      </c>
      <c r="CO32" s="19" t="s">
        <v>279</v>
      </c>
      <c r="CP32" s="20"/>
      <c r="CQ32" s="19" t="s">
        <v>883</v>
      </c>
      <c r="CR32" s="20"/>
      <c r="CS32" s="20"/>
      <c r="CT32" s="19" t="s">
        <v>884</v>
      </c>
      <c r="CU32" s="20"/>
      <c r="CV32" s="20"/>
      <c r="CW32" s="19" t="s">
        <v>885</v>
      </c>
      <c r="CX32" s="21" t="s">
        <v>886</v>
      </c>
      <c r="CY32" s="24" t="str">
        <f>HYPERLINK("https://docs.google.com/open?id=1mncmzCVJOZswpgA7OgNphJoD5nr1Q5HRjfZ9xw9mZsU","m")</f>
        <v>m</v>
      </c>
      <c r="CZ32" s="19" t="s">
        <v>887</v>
      </c>
      <c r="DA32" s="20"/>
      <c r="DB32" s="20"/>
      <c r="DC32" s="20"/>
      <c r="DD32" s="20"/>
    </row>
    <row r="33">
      <c r="A33" s="12">
        <v>45633.73241886574</v>
      </c>
      <c r="B33" s="15">
        <v>33.0</v>
      </c>
      <c r="C33" s="40" t="s">
        <v>683</v>
      </c>
      <c r="D33" s="15"/>
      <c r="E33" s="15"/>
      <c r="F33" s="15"/>
      <c r="G33" s="15" t="s">
        <v>888</v>
      </c>
      <c r="H33" s="8" t="s">
        <v>889</v>
      </c>
      <c r="I33" s="8" t="s">
        <v>890</v>
      </c>
      <c r="J33" s="8" t="s">
        <v>891</v>
      </c>
      <c r="K33" s="8" t="s">
        <v>892</v>
      </c>
      <c r="L33" s="8"/>
      <c r="M33" s="8"/>
      <c r="N33" s="16" t="s">
        <v>893</v>
      </c>
      <c r="O33" s="15" t="s">
        <v>654</v>
      </c>
      <c r="P33" s="8" t="s">
        <v>177</v>
      </c>
      <c r="Q33" s="17">
        <v>0.0</v>
      </c>
      <c r="R33" s="18" t="s">
        <v>123</v>
      </c>
      <c r="S33" s="18" t="s">
        <v>691</v>
      </c>
      <c r="T33" s="18" t="s">
        <v>691</v>
      </c>
      <c r="U33" s="18" t="s">
        <v>478</v>
      </c>
      <c r="V33" s="19" t="s">
        <v>93</v>
      </c>
      <c r="W33" s="20"/>
      <c r="X33" s="20"/>
      <c r="Y33" s="19" t="s">
        <v>158</v>
      </c>
      <c r="Z33" s="19" t="s">
        <v>894</v>
      </c>
      <c r="AA33" s="20"/>
      <c r="AB33" s="19" t="s">
        <v>889</v>
      </c>
      <c r="AC33" s="19" t="s">
        <v>895</v>
      </c>
      <c r="AD33" s="19" t="s">
        <v>890</v>
      </c>
      <c r="AE33" s="19" t="s">
        <v>891</v>
      </c>
      <c r="AF33" s="19" t="s">
        <v>892</v>
      </c>
      <c r="AG33" s="19">
        <v>2.178412413E9</v>
      </c>
      <c r="AH33" s="19" t="s">
        <v>896</v>
      </c>
      <c r="AI33" s="19" t="s">
        <v>107</v>
      </c>
      <c r="AJ33" s="20"/>
      <c r="AK33" s="20"/>
      <c r="AL33" s="20"/>
      <c r="AM33" s="20"/>
      <c r="AN33" s="20"/>
      <c r="AO33" s="20"/>
      <c r="AP33" s="20"/>
      <c r="AQ33" s="20"/>
      <c r="AR33" s="20"/>
      <c r="AS33" s="20"/>
      <c r="AT33" s="19" t="s">
        <v>187</v>
      </c>
      <c r="AU33" s="19" t="s">
        <v>698</v>
      </c>
      <c r="AV33" s="20"/>
      <c r="AW33" s="20"/>
      <c r="AX33" s="20"/>
      <c r="AY33" s="19" t="s">
        <v>107</v>
      </c>
      <c r="AZ33" s="19">
        <v>0.0</v>
      </c>
      <c r="BA33" s="19" t="s">
        <v>93</v>
      </c>
      <c r="BB33" s="19" t="s">
        <v>897</v>
      </c>
      <c r="BC33" s="19" t="s">
        <v>107</v>
      </c>
      <c r="BD33" s="20"/>
      <c r="BE33" s="20"/>
      <c r="BF33" s="20"/>
      <c r="BG33" s="22">
        <v>0.0</v>
      </c>
      <c r="BH33" s="19" t="s">
        <v>177</v>
      </c>
      <c r="BI33" s="19" t="s">
        <v>123</v>
      </c>
      <c r="BJ33" s="19" t="s">
        <v>691</v>
      </c>
      <c r="BK33" s="19" t="s">
        <v>691</v>
      </c>
      <c r="BL33" s="19" t="s">
        <v>478</v>
      </c>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19" t="s">
        <v>93</v>
      </c>
      <c r="CQ33" s="20"/>
      <c r="CR33" s="20"/>
      <c r="CS33" s="20"/>
      <c r="CT33" s="19" t="s">
        <v>410</v>
      </c>
      <c r="CU33" s="19" t="s">
        <v>898</v>
      </c>
      <c r="CV33" s="19" t="s">
        <v>899</v>
      </c>
      <c r="CW33" s="19" t="s">
        <v>900</v>
      </c>
      <c r="CX33" s="21" t="s">
        <v>901</v>
      </c>
      <c r="CY33" s="24" t="str">
        <f>HYPERLINK("https://docs.google.com/open?id=1ACa8UR8SGc0ytzoWfevkU9raDF7oBkze1GGL3iylT5M","m")</f>
        <v>m</v>
      </c>
      <c r="CZ33" s="19" t="s">
        <v>902</v>
      </c>
      <c r="DA33" s="20"/>
      <c r="DB33" s="20"/>
      <c r="DC33" s="20"/>
      <c r="DD33" s="20"/>
    </row>
    <row r="34">
      <c r="A34" s="12">
        <v>45634.62544472222</v>
      </c>
      <c r="B34" s="34">
        <v>34.0</v>
      </c>
      <c r="C34" s="35" t="s">
        <v>903</v>
      </c>
      <c r="D34" s="15"/>
      <c r="E34" s="15"/>
      <c r="F34" s="15"/>
      <c r="G34" s="15" t="s">
        <v>904</v>
      </c>
      <c r="H34" s="8" t="s">
        <v>905</v>
      </c>
      <c r="I34" s="8" t="s">
        <v>906</v>
      </c>
      <c r="J34" s="8" t="s">
        <v>907</v>
      </c>
      <c r="K34" s="8" t="s">
        <v>908</v>
      </c>
      <c r="L34" s="8" t="s">
        <v>909</v>
      </c>
      <c r="M34" s="8"/>
      <c r="N34" s="16" t="s">
        <v>910</v>
      </c>
      <c r="O34" s="15" t="s">
        <v>121</v>
      </c>
      <c r="P34" s="32" t="s">
        <v>911</v>
      </c>
      <c r="Q34" s="17">
        <v>375.72</v>
      </c>
      <c r="R34" s="18" t="s">
        <v>157</v>
      </c>
      <c r="S34" s="18" t="s">
        <v>126</v>
      </c>
      <c r="T34" s="18" t="s">
        <v>90</v>
      </c>
      <c r="U34" s="18" t="s">
        <v>204</v>
      </c>
      <c r="V34" s="19" t="s">
        <v>107</v>
      </c>
      <c r="W34" s="20"/>
      <c r="X34" s="20"/>
      <c r="Y34" s="19" t="s">
        <v>127</v>
      </c>
      <c r="Z34" s="20"/>
      <c r="AA34" s="20"/>
      <c r="AB34" s="19" t="s">
        <v>905</v>
      </c>
      <c r="AC34" s="19" t="s">
        <v>912</v>
      </c>
      <c r="AD34" s="19" t="s">
        <v>906</v>
      </c>
      <c r="AE34" s="19" t="s">
        <v>907</v>
      </c>
      <c r="AF34" s="19" t="s">
        <v>908</v>
      </c>
      <c r="AG34" s="19">
        <v>7.246243512E9</v>
      </c>
      <c r="AH34" s="19" t="s">
        <v>913</v>
      </c>
      <c r="AI34" s="19" t="s">
        <v>93</v>
      </c>
      <c r="AJ34" s="19" t="s">
        <v>914</v>
      </c>
      <c r="AK34" s="19" t="s">
        <v>915</v>
      </c>
      <c r="AL34" s="19" t="s">
        <v>909</v>
      </c>
      <c r="AM34" s="19">
        <v>2.248178155E9</v>
      </c>
      <c r="AN34" s="19" t="s">
        <v>916</v>
      </c>
      <c r="AO34" s="20"/>
      <c r="AP34" s="20"/>
      <c r="AQ34" s="20"/>
      <c r="AR34" s="20"/>
      <c r="AS34" s="20"/>
      <c r="AT34" s="19" t="s">
        <v>187</v>
      </c>
      <c r="AU34" s="19" t="s">
        <v>917</v>
      </c>
      <c r="AV34" s="19" t="s">
        <v>918</v>
      </c>
      <c r="AW34" s="19" t="s">
        <v>919</v>
      </c>
      <c r="AX34" s="21" t="s">
        <v>920</v>
      </c>
      <c r="AY34" s="20"/>
      <c r="AZ34" s="19">
        <v>1.0</v>
      </c>
      <c r="BA34" s="19" t="s">
        <v>107</v>
      </c>
      <c r="BB34" s="20"/>
      <c r="BC34" s="19" t="s">
        <v>107</v>
      </c>
      <c r="BD34" s="20"/>
      <c r="BE34" s="20"/>
      <c r="BF34" s="19" t="s">
        <v>921</v>
      </c>
      <c r="BG34" s="37">
        <v>375.72</v>
      </c>
      <c r="BH34" s="21" t="s">
        <v>911</v>
      </c>
      <c r="BI34" s="19" t="s">
        <v>157</v>
      </c>
      <c r="BJ34" s="19" t="s">
        <v>126</v>
      </c>
      <c r="BK34" s="19" t="s">
        <v>90</v>
      </c>
      <c r="BL34" s="19" t="s">
        <v>204</v>
      </c>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19" t="s">
        <v>410</v>
      </c>
      <c r="CU34" s="20"/>
      <c r="CV34" s="20"/>
      <c r="CW34" s="19" t="s">
        <v>922</v>
      </c>
      <c r="CX34" s="21" t="s">
        <v>923</v>
      </c>
      <c r="CY34" s="24" t="str">
        <f>HYPERLINK("https://docs.google.com/open?id=1m4bFDVRrqsU0qONMShBKpRqApn4_-q3hVO9DpILodRY","m")</f>
        <v>m</v>
      </c>
      <c r="CZ34" s="19" t="s">
        <v>924</v>
      </c>
      <c r="DA34" s="20"/>
      <c r="DB34" s="20"/>
      <c r="DC34" s="20"/>
      <c r="DD34" s="20"/>
    </row>
    <row r="35">
      <c r="A35" s="12">
        <v>45634.65786586805</v>
      </c>
      <c r="B35" s="15">
        <v>35.0</v>
      </c>
      <c r="C35" s="31" t="s">
        <v>247</v>
      </c>
      <c r="D35" s="15"/>
      <c r="E35" s="15" t="s">
        <v>371</v>
      </c>
      <c r="F35" s="15"/>
      <c r="G35" s="15" t="s">
        <v>925</v>
      </c>
      <c r="H35" s="8" t="s">
        <v>926</v>
      </c>
      <c r="I35" s="8" t="s">
        <v>927</v>
      </c>
      <c r="J35" s="8" t="s">
        <v>928</v>
      </c>
      <c r="K35" s="8" t="s">
        <v>929</v>
      </c>
      <c r="L35" s="8" t="s">
        <v>930</v>
      </c>
      <c r="M35" s="8"/>
      <c r="N35" s="16" t="s">
        <v>931</v>
      </c>
      <c r="O35" s="15" t="s">
        <v>820</v>
      </c>
      <c r="P35" s="32" t="s">
        <v>932</v>
      </c>
      <c r="Q35" s="17">
        <v>209.7</v>
      </c>
      <c r="R35" s="18" t="s">
        <v>89</v>
      </c>
      <c r="S35" s="18" t="s">
        <v>933</v>
      </c>
      <c r="T35" s="18" t="s">
        <v>301</v>
      </c>
      <c r="U35" s="18" t="s">
        <v>631</v>
      </c>
      <c r="V35" s="19" t="s">
        <v>107</v>
      </c>
      <c r="W35" s="20"/>
      <c r="X35" s="20"/>
      <c r="Y35" s="19" t="s">
        <v>179</v>
      </c>
      <c r="Z35" s="19" t="s">
        <v>934</v>
      </c>
      <c r="AA35" s="20"/>
      <c r="AB35" s="19" t="s">
        <v>926</v>
      </c>
      <c r="AC35" s="19" t="s">
        <v>935</v>
      </c>
      <c r="AD35" s="19" t="s">
        <v>927</v>
      </c>
      <c r="AE35" s="19" t="s">
        <v>928</v>
      </c>
      <c r="AF35" s="19" t="s">
        <v>929</v>
      </c>
      <c r="AG35" s="19">
        <v>9.134610318E9</v>
      </c>
      <c r="AH35" s="19" t="s">
        <v>936</v>
      </c>
      <c r="AI35" s="19" t="s">
        <v>93</v>
      </c>
      <c r="AJ35" s="19" t="s">
        <v>937</v>
      </c>
      <c r="AK35" s="19" t="s">
        <v>938</v>
      </c>
      <c r="AL35" s="19" t="s">
        <v>930</v>
      </c>
      <c r="AM35" s="19">
        <v>2.179912364E9</v>
      </c>
      <c r="AN35" s="19" t="s">
        <v>939</v>
      </c>
      <c r="AO35" s="20"/>
      <c r="AP35" s="20"/>
      <c r="AQ35" s="20"/>
      <c r="AR35" s="20"/>
      <c r="AS35" s="20"/>
      <c r="AT35" s="19" t="s">
        <v>187</v>
      </c>
      <c r="AU35" s="19" t="s">
        <v>940</v>
      </c>
      <c r="AV35" s="20"/>
      <c r="AW35" s="20"/>
      <c r="AX35" s="21" t="s">
        <v>941</v>
      </c>
      <c r="AY35" s="20"/>
      <c r="AZ35" s="19" t="s">
        <v>942</v>
      </c>
      <c r="BA35" s="19" t="s">
        <v>107</v>
      </c>
      <c r="BB35" s="20"/>
      <c r="BC35" s="19" t="s">
        <v>107</v>
      </c>
      <c r="BD35" s="20"/>
      <c r="BE35" s="20"/>
      <c r="BF35" s="20"/>
      <c r="BG35" s="22">
        <v>209.7</v>
      </c>
      <c r="BH35" s="21" t="s">
        <v>932</v>
      </c>
      <c r="BI35" s="19" t="s">
        <v>89</v>
      </c>
      <c r="BJ35" s="19" t="s">
        <v>933</v>
      </c>
      <c r="BK35" s="19" t="s">
        <v>301</v>
      </c>
      <c r="BL35" s="19" t="s">
        <v>631</v>
      </c>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19" t="s">
        <v>435</v>
      </c>
      <c r="CU35" s="20"/>
      <c r="CV35" s="20"/>
      <c r="CW35" s="19" t="s">
        <v>943</v>
      </c>
      <c r="CX35" s="21" t="s">
        <v>944</v>
      </c>
      <c r="CY35" s="24" t="str">
        <f>HYPERLINK("https://docs.google.com/open?id=1ZA9aw7iy58qT0iGeaCcP8VlwK7UqmMW9BaDZKPCtJsE","m")</f>
        <v>m</v>
      </c>
      <c r="CZ35" s="19" t="s">
        <v>945</v>
      </c>
      <c r="DA35" s="20"/>
      <c r="DB35" s="20"/>
      <c r="DC35" s="20"/>
      <c r="DD35" s="20"/>
    </row>
    <row r="36">
      <c r="A36" s="12">
        <v>45635.53203545139</v>
      </c>
      <c r="B36" s="15">
        <v>36.0</v>
      </c>
      <c r="C36" s="31" t="s">
        <v>247</v>
      </c>
      <c r="D36" s="15"/>
      <c r="E36" s="15" t="s">
        <v>371</v>
      </c>
      <c r="F36" s="15"/>
      <c r="G36" s="15" t="s">
        <v>946</v>
      </c>
      <c r="H36" s="8" t="s">
        <v>947</v>
      </c>
      <c r="I36" s="8" t="s">
        <v>948</v>
      </c>
      <c r="J36" s="8" t="s">
        <v>949</v>
      </c>
      <c r="K36" s="8" t="s">
        <v>950</v>
      </c>
      <c r="L36" s="8" t="s">
        <v>951</v>
      </c>
      <c r="M36" s="8"/>
      <c r="N36" s="16" t="s">
        <v>952</v>
      </c>
      <c r="O36" s="15" t="s">
        <v>532</v>
      </c>
      <c r="P36" s="32" t="s">
        <v>953</v>
      </c>
      <c r="Q36" s="17">
        <v>100.74</v>
      </c>
      <c r="R36" s="18" t="s">
        <v>157</v>
      </c>
      <c r="S36" s="18" t="s">
        <v>354</v>
      </c>
      <c r="T36" s="18" t="s">
        <v>92</v>
      </c>
      <c r="U36" s="18" t="s">
        <v>256</v>
      </c>
      <c r="V36" s="19" t="s">
        <v>107</v>
      </c>
      <c r="W36" s="20"/>
      <c r="X36" s="20"/>
      <c r="Y36" s="19" t="s">
        <v>127</v>
      </c>
      <c r="Z36" s="20"/>
      <c r="AA36" s="20"/>
      <c r="AB36" s="19" t="s">
        <v>947</v>
      </c>
      <c r="AC36" s="19" t="s">
        <v>954</v>
      </c>
      <c r="AD36" s="19" t="s">
        <v>948</v>
      </c>
      <c r="AE36" s="19" t="s">
        <v>949</v>
      </c>
      <c r="AF36" s="19" t="s">
        <v>950</v>
      </c>
      <c r="AG36" s="19" t="s">
        <v>955</v>
      </c>
      <c r="AH36" s="19" t="s">
        <v>956</v>
      </c>
      <c r="AI36" s="19" t="s">
        <v>93</v>
      </c>
      <c r="AJ36" s="19" t="s">
        <v>957</v>
      </c>
      <c r="AK36" s="19" t="s">
        <v>958</v>
      </c>
      <c r="AL36" s="19" t="s">
        <v>951</v>
      </c>
      <c r="AM36" s="19">
        <v>3.147063605E9</v>
      </c>
      <c r="AN36" s="19" t="s">
        <v>959</v>
      </c>
      <c r="AO36" s="20"/>
      <c r="AP36" s="20"/>
      <c r="AQ36" s="20"/>
      <c r="AR36" s="20"/>
      <c r="AS36" s="20"/>
      <c r="AT36" s="19" t="s">
        <v>187</v>
      </c>
      <c r="AU36" s="19" t="s">
        <v>960</v>
      </c>
      <c r="AV36" s="19" t="s">
        <v>961</v>
      </c>
      <c r="AW36" s="19" t="s">
        <v>962</v>
      </c>
      <c r="AX36" s="21" t="s">
        <v>963</v>
      </c>
      <c r="AY36" s="20"/>
      <c r="AZ36" s="19">
        <v>2.0</v>
      </c>
      <c r="BA36" s="19" t="s">
        <v>107</v>
      </c>
      <c r="BB36" s="20"/>
      <c r="BC36" s="19" t="s">
        <v>107</v>
      </c>
      <c r="BD36" s="20"/>
      <c r="BE36" s="20"/>
      <c r="BF36" s="20"/>
      <c r="BG36" s="37">
        <v>100.74</v>
      </c>
      <c r="BH36" s="21" t="s">
        <v>953</v>
      </c>
      <c r="BI36" s="19" t="s">
        <v>157</v>
      </c>
      <c r="BJ36" s="19" t="s">
        <v>354</v>
      </c>
      <c r="BK36" s="19" t="s">
        <v>92</v>
      </c>
      <c r="BL36" s="19" t="s">
        <v>256</v>
      </c>
      <c r="BM36" s="20"/>
      <c r="BN36" s="20"/>
      <c r="BO36" s="20"/>
      <c r="BP36" s="20"/>
      <c r="BQ36" s="20"/>
      <c r="BR36" s="19" t="s">
        <v>964</v>
      </c>
      <c r="BS36" s="19" t="s">
        <v>552</v>
      </c>
      <c r="BT36" s="19" t="s">
        <v>552</v>
      </c>
      <c r="BU36" s="20"/>
      <c r="BV36" s="20"/>
      <c r="BW36" s="20"/>
      <c r="BX36" s="20"/>
      <c r="BY36" s="20"/>
      <c r="BZ36" s="20"/>
      <c r="CA36" s="20"/>
      <c r="CB36" s="20"/>
      <c r="CC36" s="19" t="s">
        <v>143</v>
      </c>
      <c r="CD36" s="19" t="s">
        <v>143</v>
      </c>
      <c r="CE36" s="20"/>
      <c r="CF36" s="20"/>
      <c r="CG36" s="20"/>
      <c r="CH36" s="20"/>
      <c r="CI36" s="20"/>
      <c r="CJ36" s="20"/>
      <c r="CK36" s="20"/>
      <c r="CL36" s="20"/>
      <c r="CM36" s="20"/>
      <c r="CN36" s="19" t="s">
        <v>965</v>
      </c>
      <c r="CO36" s="20"/>
      <c r="CP36" s="20"/>
      <c r="CQ36" s="20"/>
      <c r="CR36" s="20"/>
      <c r="CS36" s="20"/>
      <c r="CT36" s="19" t="s">
        <v>966</v>
      </c>
      <c r="CU36" s="20"/>
      <c r="CV36" s="20"/>
      <c r="CW36" s="19" t="s">
        <v>967</v>
      </c>
      <c r="CX36" s="21" t="s">
        <v>968</v>
      </c>
      <c r="CY36" s="24" t="str">
        <f>HYPERLINK("https://docs.google.com/open?id=1IBSIuJIQCR__7gZeCz7SqJvOqnpLkyUoXKMf8L3BW2E","m")</f>
        <v>m</v>
      </c>
      <c r="CZ36" s="19" t="s">
        <v>969</v>
      </c>
      <c r="DA36" s="20"/>
      <c r="DB36" s="20"/>
      <c r="DC36" s="20"/>
      <c r="DD36" s="20"/>
    </row>
    <row r="37">
      <c r="A37" s="12">
        <v>45635.97886212963</v>
      </c>
      <c r="B37" s="15">
        <v>37.0</v>
      </c>
      <c r="C37" s="33" t="s">
        <v>271</v>
      </c>
      <c r="D37" s="15"/>
      <c r="E37" s="15"/>
      <c r="F37" s="15"/>
      <c r="G37" s="15" t="s">
        <v>970</v>
      </c>
      <c r="H37" s="8" t="s">
        <v>971</v>
      </c>
      <c r="I37" s="8" t="s">
        <v>972</v>
      </c>
      <c r="J37" s="8" t="s">
        <v>973</v>
      </c>
      <c r="K37" s="8" t="s">
        <v>974</v>
      </c>
      <c r="L37" s="8"/>
      <c r="M37" s="8"/>
      <c r="N37" s="16" t="s">
        <v>975</v>
      </c>
      <c r="O37" s="15" t="s">
        <v>839</v>
      </c>
      <c r="P37" s="8" t="s">
        <v>840</v>
      </c>
      <c r="Q37" s="17">
        <v>0.0</v>
      </c>
      <c r="R37" s="18" t="s">
        <v>123</v>
      </c>
      <c r="S37" s="18" t="s">
        <v>281</v>
      </c>
      <c r="T37" s="18" t="s">
        <v>91</v>
      </c>
      <c r="U37" s="18" t="s">
        <v>355</v>
      </c>
      <c r="V37" s="19" t="s">
        <v>107</v>
      </c>
      <c r="W37" s="20"/>
      <c r="X37" s="20"/>
      <c r="Y37" s="19" t="s">
        <v>158</v>
      </c>
      <c r="Z37" s="20"/>
      <c r="AA37" s="20"/>
      <c r="AB37" s="19" t="s">
        <v>971</v>
      </c>
      <c r="AC37" s="19" t="s">
        <v>976</v>
      </c>
      <c r="AD37" s="19" t="s">
        <v>972</v>
      </c>
      <c r="AE37" s="19" t="s">
        <v>973</v>
      </c>
      <c r="AF37" s="19" t="s">
        <v>974</v>
      </c>
      <c r="AG37" s="19" t="s">
        <v>977</v>
      </c>
      <c r="AH37" s="19" t="s">
        <v>978</v>
      </c>
      <c r="AI37" s="19" t="s">
        <v>107</v>
      </c>
      <c r="AJ37" s="20"/>
      <c r="AK37" s="20"/>
      <c r="AL37" s="20"/>
      <c r="AM37" s="20"/>
      <c r="AN37" s="20"/>
      <c r="AO37" s="20"/>
      <c r="AP37" s="20"/>
      <c r="AQ37" s="20"/>
      <c r="AR37" s="20"/>
      <c r="AS37" s="20"/>
      <c r="AT37" s="19" t="s">
        <v>285</v>
      </c>
      <c r="AU37" s="19" t="s">
        <v>839</v>
      </c>
      <c r="AV37" s="20"/>
      <c r="AW37" s="20"/>
      <c r="AX37" s="21" t="s">
        <v>979</v>
      </c>
      <c r="AY37" s="20"/>
      <c r="AZ37" s="19">
        <v>4.0</v>
      </c>
      <c r="BA37" s="19" t="s">
        <v>93</v>
      </c>
      <c r="BB37" s="19" t="s">
        <v>846</v>
      </c>
      <c r="BC37" s="19" t="s">
        <v>93</v>
      </c>
      <c r="BD37" s="19" t="s">
        <v>980</v>
      </c>
      <c r="BE37" s="20"/>
      <c r="BF37" s="19" t="s">
        <v>848</v>
      </c>
      <c r="BG37" s="22">
        <v>0.0</v>
      </c>
      <c r="BH37" s="19" t="s">
        <v>840</v>
      </c>
      <c r="BI37" s="19" t="s">
        <v>123</v>
      </c>
      <c r="BJ37" s="19" t="s">
        <v>281</v>
      </c>
      <c r="BK37" s="19" t="s">
        <v>91</v>
      </c>
      <c r="BL37" s="19" t="s">
        <v>355</v>
      </c>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19" t="s">
        <v>849</v>
      </c>
      <c r="CO37" s="19" t="s">
        <v>849</v>
      </c>
      <c r="CP37" s="20"/>
      <c r="CQ37" s="19" t="s">
        <v>850</v>
      </c>
      <c r="CR37" s="20"/>
      <c r="CS37" s="20"/>
      <c r="CT37" s="19" t="s">
        <v>851</v>
      </c>
      <c r="CU37" s="20"/>
      <c r="CV37" s="20"/>
      <c r="CW37" s="19" t="s">
        <v>981</v>
      </c>
      <c r="CX37" s="21" t="s">
        <v>982</v>
      </c>
      <c r="CY37" s="24" t="str">
        <f>HYPERLINK("https://docs.google.com/open?id=1oMtYOF1lKs66EIrxL53G838ylTFJ6nThBCBrpD7EtDY","m")</f>
        <v>m</v>
      </c>
      <c r="CZ37" s="19" t="s">
        <v>983</v>
      </c>
      <c r="DA37" s="20"/>
      <c r="DB37" s="20"/>
      <c r="DC37" s="20"/>
      <c r="DD37" s="20"/>
    </row>
    <row r="38">
      <c r="A38" s="12">
        <v>45638.5593750463</v>
      </c>
      <c r="B38" s="15">
        <v>38.0</v>
      </c>
      <c r="C38" s="33" t="s">
        <v>271</v>
      </c>
      <c r="D38" s="15"/>
      <c r="E38" s="15"/>
      <c r="F38" s="15"/>
      <c r="G38" s="15" t="s">
        <v>984</v>
      </c>
      <c r="H38" s="8" t="s">
        <v>985</v>
      </c>
      <c r="I38" s="8" t="s">
        <v>986</v>
      </c>
      <c r="J38" s="8" t="s">
        <v>987</v>
      </c>
      <c r="K38" s="8" t="s">
        <v>988</v>
      </c>
      <c r="L38" s="8" t="s">
        <v>989</v>
      </c>
      <c r="M38" s="8" t="s">
        <v>990</v>
      </c>
      <c r="N38" s="16" t="s">
        <v>991</v>
      </c>
      <c r="O38" s="15" t="s">
        <v>992</v>
      </c>
      <c r="P38" s="8" t="s">
        <v>88</v>
      </c>
      <c r="Q38" s="17">
        <v>0.0</v>
      </c>
      <c r="R38" s="18" t="s">
        <v>89</v>
      </c>
      <c r="S38" s="18" t="s">
        <v>354</v>
      </c>
      <c r="T38" s="18" t="s">
        <v>280</v>
      </c>
      <c r="U38" s="18" t="s">
        <v>91</v>
      </c>
      <c r="V38" s="19" t="s">
        <v>107</v>
      </c>
      <c r="W38" s="20"/>
      <c r="X38" s="20"/>
      <c r="Y38" s="19" t="s">
        <v>158</v>
      </c>
      <c r="Z38" s="19" t="s">
        <v>993</v>
      </c>
      <c r="AA38" s="20"/>
      <c r="AB38" s="19" t="s">
        <v>985</v>
      </c>
      <c r="AC38" s="19" t="s">
        <v>994</v>
      </c>
      <c r="AD38" s="19" t="s">
        <v>986</v>
      </c>
      <c r="AE38" s="19" t="s">
        <v>987</v>
      </c>
      <c r="AF38" s="19" t="s">
        <v>988</v>
      </c>
      <c r="AG38" s="19" t="s">
        <v>995</v>
      </c>
      <c r="AH38" s="19" t="s">
        <v>996</v>
      </c>
      <c r="AI38" s="19" t="s">
        <v>93</v>
      </c>
      <c r="AJ38" s="19" t="s">
        <v>997</v>
      </c>
      <c r="AK38" s="19" t="s">
        <v>998</v>
      </c>
      <c r="AL38" s="19" t="s">
        <v>989</v>
      </c>
      <c r="AM38" s="19" t="s">
        <v>999</v>
      </c>
      <c r="AN38" s="19" t="s">
        <v>1000</v>
      </c>
      <c r="AO38" s="19" t="s">
        <v>1001</v>
      </c>
      <c r="AP38" s="19" t="s">
        <v>1002</v>
      </c>
      <c r="AQ38" s="19" t="s">
        <v>990</v>
      </c>
      <c r="AR38" s="19" t="s">
        <v>1003</v>
      </c>
      <c r="AS38" s="19" t="s">
        <v>1004</v>
      </c>
      <c r="AT38" s="19" t="s">
        <v>1005</v>
      </c>
      <c r="AU38" s="19" t="s">
        <v>1006</v>
      </c>
      <c r="AV38" s="19" t="s">
        <v>1007</v>
      </c>
      <c r="AW38" s="19" t="s">
        <v>1008</v>
      </c>
      <c r="AX38" s="20"/>
      <c r="AY38" s="20"/>
      <c r="AZ38" s="19" t="s">
        <v>1009</v>
      </c>
      <c r="BA38" s="19" t="s">
        <v>93</v>
      </c>
      <c r="BB38" s="19" t="s">
        <v>1010</v>
      </c>
      <c r="BC38" s="19" t="s">
        <v>93</v>
      </c>
      <c r="BD38" s="19" t="s">
        <v>1011</v>
      </c>
      <c r="BE38" s="19" t="s">
        <v>1012</v>
      </c>
      <c r="BF38" s="19" t="s">
        <v>1013</v>
      </c>
      <c r="BG38" s="22">
        <v>0.0</v>
      </c>
      <c r="BH38" s="19" t="s">
        <v>88</v>
      </c>
      <c r="BI38" s="19" t="s">
        <v>89</v>
      </c>
      <c r="BJ38" s="19" t="s">
        <v>354</v>
      </c>
      <c r="BK38" s="19" t="s">
        <v>280</v>
      </c>
      <c r="BL38" s="19" t="s">
        <v>91</v>
      </c>
      <c r="BM38" s="20"/>
      <c r="BN38" s="20"/>
      <c r="BO38" s="20"/>
      <c r="BP38" s="20"/>
      <c r="BQ38" s="20"/>
      <c r="BR38" s="19" t="s">
        <v>1014</v>
      </c>
      <c r="BS38" s="19" t="s">
        <v>141</v>
      </c>
      <c r="BT38" s="19" t="s">
        <v>240</v>
      </c>
      <c r="BU38" s="19" t="s">
        <v>142</v>
      </c>
      <c r="BV38" s="19" t="s">
        <v>288</v>
      </c>
      <c r="BW38" s="20"/>
      <c r="BX38" s="20"/>
      <c r="BY38" s="20"/>
      <c r="BZ38" s="20"/>
      <c r="CA38" s="20"/>
      <c r="CB38" s="20"/>
      <c r="CC38" s="19" t="s">
        <v>143</v>
      </c>
      <c r="CD38" s="19" t="s">
        <v>144</v>
      </c>
      <c r="CE38" s="19" t="s">
        <v>143</v>
      </c>
      <c r="CF38" s="19" t="s">
        <v>143</v>
      </c>
      <c r="CG38" s="20"/>
      <c r="CH38" s="20"/>
      <c r="CI38" s="20"/>
      <c r="CJ38" s="20"/>
      <c r="CK38" s="20"/>
      <c r="CL38" s="20"/>
      <c r="CM38" s="20"/>
      <c r="CN38" s="19" t="s">
        <v>88</v>
      </c>
      <c r="CO38" s="19" t="s">
        <v>1015</v>
      </c>
      <c r="CP38" s="20"/>
      <c r="CQ38" s="19" t="s">
        <v>271</v>
      </c>
      <c r="CR38" s="20"/>
      <c r="CS38" s="20"/>
      <c r="CT38" s="19" t="s">
        <v>1016</v>
      </c>
      <c r="CU38" s="20"/>
      <c r="CV38" s="20"/>
      <c r="CW38" s="19" t="s">
        <v>1017</v>
      </c>
      <c r="CX38" s="21" t="s">
        <v>1018</v>
      </c>
      <c r="CY38" s="24" t="str">
        <f>HYPERLINK("https://docs.google.com/open?id=1g69oydAPco06Dwyv07Gyb-_aRz8qwSW7sMOrn3bGHYA","m")</f>
        <v>m</v>
      </c>
      <c r="CZ38" s="19" t="s">
        <v>1019</v>
      </c>
      <c r="DA38" s="20"/>
      <c r="DB38" s="20"/>
      <c r="DC38" s="20"/>
      <c r="DD38" s="20"/>
    </row>
    <row r="39">
      <c r="A39" s="12">
        <v>45636.79158017361</v>
      </c>
      <c r="B39" s="13">
        <v>39.0</v>
      </c>
      <c r="C39" s="35" t="s">
        <v>1020</v>
      </c>
      <c r="D39" s="15"/>
      <c r="E39" s="15"/>
      <c r="F39" s="15"/>
      <c r="G39" s="15" t="s">
        <v>1021</v>
      </c>
      <c r="H39" s="8" t="s">
        <v>1022</v>
      </c>
      <c r="I39" s="8" t="s">
        <v>385</v>
      </c>
      <c r="J39" s="8" t="s">
        <v>1023</v>
      </c>
      <c r="K39" s="8" t="s">
        <v>1024</v>
      </c>
      <c r="L39" s="8" t="s">
        <v>1025</v>
      </c>
      <c r="M39" s="8" t="s">
        <v>1026</v>
      </c>
      <c r="N39" s="16" t="s">
        <v>1027</v>
      </c>
      <c r="O39" s="15" t="s">
        <v>121</v>
      </c>
      <c r="P39" s="32" t="s">
        <v>1028</v>
      </c>
      <c r="Q39" s="17">
        <v>165.0</v>
      </c>
      <c r="R39" s="18" t="s">
        <v>157</v>
      </c>
      <c r="S39" s="18" t="s">
        <v>125</v>
      </c>
      <c r="T39" s="18" t="s">
        <v>126</v>
      </c>
      <c r="U39" s="18" t="s">
        <v>90</v>
      </c>
      <c r="V39" s="19" t="s">
        <v>107</v>
      </c>
      <c r="W39" s="20"/>
      <c r="X39" s="20"/>
      <c r="Y39" s="19" t="s">
        <v>127</v>
      </c>
      <c r="Z39" s="20"/>
      <c r="AA39" s="20"/>
      <c r="AB39" s="19" t="s">
        <v>1022</v>
      </c>
      <c r="AC39" s="19" t="s">
        <v>1029</v>
      </c>
      <c r="AD39" s="19" t="s">
        <v>385</v>
      </c>
      <c r="AE39" s="19" t="s">
        <v>1023</v>
      </c>
      <c r="AF39" s="19" t="s">
        <v>1024</v>
      </c>
      <c r="AG39" s="19" t="s">
        <v>1030</v>
      </c>
      <c r="AH39" s="19" t="s">
        <v>1031</v>
      </c>
      <c r="AI39" s="19" t="s">
        <v>93</v>
      </c>
      <c r="AJ39" s="19" t="s">
        <v>1032</v>
      </c>
      <c r="AK39" s="19" t="s">
        <v>1033</v>
      </c>
      <c r="AL39" s="19" t="s">
        <v>1025</v>
      </c>
      <c r="AM39" s="19" t="s">
        <v>1034</v>
      </c>
      <c r="AN39" s="19" t="s">
        <v>1035</v>
      </c>
      <c r="AO39" s="19" t="s">
        <v>1036</v>
      </c>
      <c r="AP39" s="19" t="s">
        <v>1037</v>
      </c>
      <c r="AQ39" s="19" t="s">
        <v>1026</v>
      </c>
      <c r="AR39" s="19">
        <v>8.156410996E9</v>
      </c>
      <c r="AS39" s="19" t="s">
        <v>1038</v>
      </c>
      <c r="AT39" s="19" t="s">
        <v>187</v>
      </c>
      <c r="AU39" s="19" t="s">
        <v>1039</v>
      </c>
      <c r="AV39" s="19" t="s">
        <v>1040</v>
      </c>
      <c r="AW39" s="19" t="s">
        <v>1041</v>
      </c>
      <c r="AX39" s="21" t="s">
        <v>1042</v>
      </c>
      <c r="AY39" s="20"/>
      <c r="AZ39" s="19">
        <v>1.0</v>
      </c>
      <c r="BA39" s="19" t="s">
        <v>107</v>
      </c>
      <c r="BB39" s="20"/>
      <c r="BC39" s="19" t="s">
        <v>107</v>
      </c>
      <c r="BD39" s="20"/>
      <c r="BE39" s="20"/>
      <c r="BF39" s="19" t="s">
        <v>1043</v>
      </c>
      <c r="BG39" s="22">
        <v>165.0</v>
      </c>
      <c r="BH39" s="21" t="s">
        <v>1028</v>
      </c>
      <c r="BI39" s="19" t="s">
        <v>157</v>
      </c>
      <c r="BJ39" s="19" t="s">
        <v>125</v>
      </c>
      <c r="BK39" s="19" t="s">
        <v>126</v>
      </c>
      <c r="BL39" s="19" t="s">
        <v>90</v>
      </c>
      <c r="BM39" s="20"/>
      <c r="BN39" s="20"/>
      <c r="BO39" s="20"/>
      <c r="BP39" s="20"/>
      <c r="BQ39" s="20"/>
      <c r="BR39" s="19" t="s">
        <v>1044</v>
      </c>
      <c r="BS39" s="19" t="s">
        <v>142</v>
      </c>
      <c r="BT39" s="19" t="s">
        <v>552</v>
      </c>
      <c r="BU39" s="19" t="s">
        <v>552</v>
      </c>
      <c r="BV39" s="20"/>
      <c r="BW39" s="20"/>
      <c r="BX39" s="20"/>
      <c r="BY39" s="20"/>
      <c r="BZ39" s="20"/>
      <c r="CA39" s="20"/>
      <c r="CB39" s="20"/>
      <c r="CC39" s="19" t="s">
        <v>143</v>
      </c>
      <c r="CD39" s="19" t="s">
        <v>143</v>
      </c>
      <c r="CE39" s="19" t="s">
        <v>143</v>
      </c>
      <c r="CF39" s="20"/>
      <c r="CG39" s="20"/>
      <c r="CH39" s="20"/>
      <c r="CI39" s="20"/>
      <c r="CJ39" s="20"/>
      <c r="CK39" s="20"/>
      <c r="CL39" s="20"/>
      <c r="CM39" s="20"/>
      <c r="CN39" s="20"/>
      <c r="CO39" s="20"/>
      <c r="CP39" s="20"/>
      <c r="CQ39" s="20"/>
      <c r="CR39" s="20"/>
      <c r="CS39" s="20"/>
      <c r="CT39" s="19" t="s">
        <v>1045</v>
      </c>
      <c r="CU39" s="20"/>
      <c r="CV39" s="20"/>
      <c r="CW39" s="19" t="s">
        <v>1046</v>
      </c>
      <c r="CX39" s="21" t="s">
        <v>1047</v>
      </c>
      <c r="CY39" s="24" t="str">
        <f>HYPERLINK("https://docs.google.com/open?id=1ivl55eaFAOM4PsMXr4QnfUlhQJYuj3RRZeNIKCd7lOM","m")</f>
        <v>m</v>
      </c>
      <c r="CZ39" s="19" t="s">
        <v>1048</v>
      </c>
      <c r="DA39" s="20"/>
      <c r="DB39" s="20"/>
      <c r="DC39" s="20"/>
      <c r="DD39" s="20"/>
    </row>
    <row r="40">
      <c r="A40" s="12">
        <v>45637.016469375</v>
      </c>
      <c r="B40" s="15">
        <v>40.0</v>
      </c>
      <c r="C40" s="47" t="s">
        <v>1049</v>
      </c>
      <c r="D40" s="15"/>
      <c r="E40" s="15"/>
      <c r="F40" s="15"/>
      <c r="G40" s="15" t="s">
        <v>1050</v>
      </c>
      <c r="H40" s="8" t="s">
        <v>1051</v>
      </c>
      <c r="I40" s="8" t="s">
        <v>1052</v>
      </c>
      <c r="J40" s="8" t="s">
        <v>1053</v>
      </c>
      <c r="K40" s="8" t="s">
        <v>1054</v>
      </c>
      <c r="L40" s="8" t="s">
        <v>1055</v>
      </c>
      <c r="M40" s="8" t="s">
        <v>1056</v>
      </c>
      <c r="N40" s="16" t="s">
        <v>1057</v>
      </c>
      <c r="O40" s="15" t="s">
        <v>1058</v>
      </c>
      <c r="P40" s="8" t="s">
        <v>1059</v>
      </c>
      <c r="Q40" s="17">
        <v>280.23</v>
      </c>
      <c r="R40" s="18" t="s">
        <v>157</v>
      </c>
      <c r="S40" s="18" t="s">
        <v>90</v>
      </c>
      <c r="T40" s="18" t="s">
        <v>125</v>
      </c>
      <c r="U40" s="18" t="s">
        <v>1060</v>
      </c>
      <c r="V40" s="19" t="s">
        <v>93</v>
      </c>
      <c r="W40" s="20"/>
      <c r="X40" s="20"/>
      <c r="Y40" s="19" t="s">
        <v>158</v>
      </c>
      <c r="Z40" s="19" t="s">
        <v>1061</v>
      </c>
      <c r="AA40" s="20"/>
      <c r="AB40" s="19" t="s">
        <v>1051</v>
      </c>
      <c r="AC40" s="19" t="s">
        <v>1062</v>
      </c>
      <c r="AD40" s="19" t="s">
        <v>1052</v>
      </c>
      <c r="AE40" s="19" t="s">
        <v>1053</v>
      </c>
      <c r="AF40" s="19" t="s">
        <v>1054</v>
      </c>
      <c r="AG40" s="19">
        <v>3.126590592E9</v>
      </c>
      <c r="AH40" s="19" t="s">
        <v>1063</v>
      </c>
      <c r="AI40" s="19" t="s">
        <v>93</v>
      </c>
      <c r="AJ40" s="19" t="s">
        <v>296</v>
      </c>
      <c r="AK40" s="19" t="s">
        <v>1064</v>
      </c>
      <c r="AL40" s="19" t="s">
        <v>1055</v>
      </c>
      <c r="AM40" s="19" t="s">
        <v>1065</v>
      </c>
      <c r="AN40" s="19" t="s">
        <v>1063</v>
      </c>
      <c r="AO40" s="19" t="s">
        <v>1066</v>
      </c>
      <c r="AP40" s="19" t="s">
        <v>1067</v>
      </c>
      <c r="AQ40" s="19" t="s">
        <v>1056</v>
      </c>
      <c r="AR40" s="19" t="s">
        <v>1068</v>
      </c>
      <c r="AS40" s="19" t="s">
        <v>1069</v>
      </c>
      <c r="AT40" s="19" t="s">
        <v>187</v>
      </c>
      <c r="AU40" s="19" t="s">
        <v>1070</v>
      </c>
      <c r="AV40" s="20"/>
      <c r="AW40" s="20"/>
      <c r="AX40" s="21" t="s">
        <v>1071</v>
      </c>
      <c r="AY40" s="19" t="s">
        <v>849</v>
      </c>
      <c r="AZ40" s="19">
        <v>2.0</v>
      </c>
      <c r="BA40" s="19" t="s">
        <v>107</v>
      </c>
      <c r="BB40" s="20"/>
      <c r="BC40" s="19" t="s">
        <v>93</v>
      </c>
      <c r="BD40" s="19" t="s">
        <v>1072</v>
      </c>
      <c r="BE40" s="20"/>
      <c r="BF40" s="19" t="s">
        <v>1073</v>
      </c>
      <c r="BG40" s="22">
        <v>280.23</v>
      </c>
      <c r="BH40" s="19" t="s">
        <v>1059</v>
      </c>
      <c r="BI40" s="19" t="s">
        <v>157</v>
      </c>
      <c r="BJ40" s="19" t="s">
        <v>90</v>
      </c>
      <c r="BK40" s="19" t="s">
        <v>125</v>
      </c>
      <c r="BL40" s="19" t="s">
        <v>1060</v>
      </c>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19" t="s">
        <v>1074</v>
      </c>
      <c r="CO40" s="20"/>
      <c r="CP40" s="19" t="s">
        <v>107</v>
      </c>
      <c r="CQ40" s="19" t="s">
        <v>1075</v>
      </c>
      <c r="CR40" s="20"/>
      <c r="CS40" s="20"/>
      <c r="CT40" s="19" t="s">
        <v>1076</v>
      </c>
      <c r="CU40" s="19" t="s">
        <v>1077</v>
      </c>
      <c r="CV40" s="19" t="s">
        <v>1078</v>
      </c>
      <c r="CW40" s="19" t="s">
        <v>1079</v>
      </c>
      <c r="CX40" s="21" t="s">
        <v>1080</v>
      </c>
      <c r="CY40" s="24" t="str">
        <f>HYPERLINK("https://docs.google.com/open?id=1rEMm_mUBDgMPnZBpY3vgI7dz6eY2D9VHVo8DiFPnUWA","m")</f>
        <v>m</v>
      </c>
      <c r="CZ40" s="19" t="s">
        <v>1081</v>
      </c>
      <c r="DA40" s="20"/>
      <c r="DB40" s="20"/>
      <c r="DC40" s="20"/>
      <c r="DD40" s="20"/>
    </row>
    <row r="41">
      <c r="A41" s="12">
        <v>45637.02324011574</v>
      </c>
      <c r="B41" s="15">
        <v>41.0</v>
      </c>
      <c r="C41" s="47" t="s">
        <v>1082</v>
      </c>
      <c r="D41" s="15"/>
      <c r="E41" s="15"/>
      <c r="F41" s="15"/>
      <c r="G41" s="15" t="s">
        <v>1083</v>
      </c>
      <c r="H41" s="7" t="s">
        <v>1084</v>
      </c>
      <c r="I41" s="8" t="s">
        <v>1052</v>
      </c>
      <c r="J41" s="8" t="s">
        <v>1053</v>
      </c>
      <c r="K41" s="8" t="s">
        <v>1085</v>
      </c>
      <c r="L41" s="8" t="s">
        <v>1086</v>
      </c>
      <c r="M41" s="8" t="s">
        <v>1087</v>
      </c>
      <c r="N41" s="16" t="s">
        <v>1088</v>
      </c>
      <c r="O41" s="15" t="s">
        <v>1058</v>
      </c>
      <c r="P41" s="8" t="s">
        <v>1089</v>
      </c>
      <c r="Q41" s="17">
        <v>64.0</v>
      </c>
      <c r="R41" s="18" t="s">
        <v>157</v>
      </c>
      <c r="S41" s="18" t="s">
        <v>423</v>
      </c>
      <c r="T41" s="18" t="s">
        <v>233</v>
      </c>
      <c r="U41" s="18" t="s">
        <v>355</v>
      </c>
      <c r="V41" s="19" t="s">
        <v>93</v>
      </c>
      <c r="W41" s="20"/>
      <c r="X41" s="20"/>
      <c r="Y41" s="19" t="s">
        <v>158</v>
      </c>
      <c r="Z41" s="19" t="s">
        <v>1090</v>
      </c>
      <c r="AA41" s="20"/>
      <c r="AB41" s="19" t="s">
        <v>1091</v>
      </c>
      <c r="AC41" s="19" t="s">
        <v>1062</v>
      </c>
      <c r="AD41" s="19" t="s">
        <v>1052</v>
      </c>
      <c r="AE41" s="19" t="s">
        <v>1053</v>
      </c>
      <c r="AF41" s="19" t="s">
        <v>1085</v>
      </c>
      <c r="AG41" s="19">
        <v>3.126590592E9</v>
      </c>
      <c r="AH41" s="19" t="s">
        <v>1063</v>
      </c>
      <c r="AI41" s="19" t="s">
        <v>93</v>
      </c>
      <c r="AJ41" s="19" t="s">
        <v>1092</v>
      </c>
      <c r="AK41" s="19" t="s">
        <v>1093</v>
      </c>
      <c r="AL41" s="19" t="s">
        <v>1086</v>
      </c>
      <c r="AM41" s="19" t="s">
        <v>1094</v>
      </c>
      <c r="AN41" s="19" t="s">
        <v>1095</v>
      </c>
      <c r="AO41" s="19" t="s">
        <v>1096</v>
      </c>
      <c r="AP41" s="19" t="s">
        <v>1097</v>
      </c>
      <c r="AQ41" s="19" t="s">
        <v>1087</v>
      </c>
      <c r="AR41" s="19" t="s">
        <v>1098</v>
      </c>
      <c r="AS41" s="20"/>
      <c r="AT41" s="19" t="s">
        <v>187</v>
      </c>
      <c r="AU41" s="19" t="s">
        <v>1070</v>
      </c>
      <c r="AV41" s="20"/>
      <c r="AW41" s="20"/>
      <c r="AX41" s="21" t="s">
        <v>1071</v>
      </c>
      <c r="AY41" s="19" t="s">
        <v>107</v>
      </c>
      <c r="AZ41" s="19">
        <v>1.0</v>
      </c>
      <c r="BA41" s="19" t="s">
        <v>93</v>
      </c>
      <c r="BB41" s="19" t="s">
        <v>1099</v>
      </c>
      <c r="BC41" s="19" t="s">
        <v>93</v>
      </c>
      <c r="BD41" s="19" t="s">
        <v>1100</v>
      </c>
      <c r="BE41" s="19" t="s">
        <v>1101</v>
      </c>
      <c r="BF41" s="19" t="s">
        <v>1102</v>
      </c>
      <c r="BG41" s="22">
        <v>64.0</v>
      </c>
      <c r="BH41" s="19" t="s">
        <v>1089</v>
      </c>
      <c r="BI41" s="19" t="s">
        <v>157</v>
      </c>
      <c r="BJ41" s="19" t="s">
        <v>423</v>
      </c>
      <c r="BK41" s="19" t="s">
        <v>233</v>
      </c>
      <c r="BL41" s="19" t="s">
        <v>355</v>
      </c>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19" t="s">
        <v>1103</v>
      </c>
      <c r="CO41" s="20"/>
      <c r="CP41" s="19" t="s">
        <v>107</v>
      </c>
      <c r="CQ41" s="20"/>
      <c r="CR41" s="20"/>
      <c r="CS41" s="20"/>
      <c r="CT41" s="19" t="s">
        <v>1104</v>
      </c>
      <c r="CU41" s="19" t="s">
        <v>1105</v>
      </c>
      <c r="CV41" s="19" t="s">
        <v>1078</v>
      </c>
      <c r="CW41" s="19" t="s">
        <v>1106</v>
      </c>
      <c r="CX41" s="21" t="s">
        <v>1107</v>
      </c>
      <c r="CY41" s="24" t="str">
        <f>HYPERLINK("https://docs.google.com/open?id=19GSdFcD3M0Yo4L7EMjMcmeJhcBMYS_eDflKgE0d_mN8","m")</f>
        <v>m</v>
      </c>
      <c r="CZ41" s="19" t="s">
        <v>1108</v>
      </c>
      <c r="DA41" s="20"/>
      <c r="DB41" s="20"/>
      <c r="DC41" s="20"/>
      <c r="DD41" s="20"/>
    </row>
    <row r="42">
      <c r="A42" s="12">
        <v>45637.02799707176</v>
      </c>
      <c r="B42" s="15">
        <v>42.0</v>
      </c>
      <c r="C42" s="47" t="s">
        <v>1109</v>
      </c>
      <c r="D42" s="15"/>
      <c r="E42" s="15"/>
      <c r="F42" s="15"/>
      <c r="G42" s="15" t="s">
        <v>1110</v>
      </c>
      <c r="H42" s="7" t="s">
        <v>1111</v>
      </c>
      <c r="I42" s="8" t="s">
        <v>1052</v>
      </c>
      <c r="J42" s="8" t="s">
        <v>1053</v>
      </c>
      <c r="K42" s="8" t="s">
        <v>1085</v>
      </c>
      <c r="L42" s="8" t="s">
        <v>1112</v>
      </c>
      <c r="M42" s="8"/>
      <c r="N42" s="16" t="s">
        <v>1113</v>
      </c>
      <c r="O42" s="15" t="s">
        <v>1058</v>
      </c>
      <c r="P42" s="8" t="s">
        <v>1114</v>
      </c>
      <c r="Q42" s="17">
        <v>165.88</v>
      </c>
      <c r="R42" s="18" t="s">
        <v>157</v>
      </c>
      <c r="S42" s="18" t="s">
        <v>233</v>
      </c>
      <c r="T42" s="18" t="s">
        <v>90</v>
      </c>
      <c r="U42" s="18" t="s">
        <v>280</v>
      </c>
      <c r="V42" s="19" t="s">
        <v>93</v>
      </c>
      <c r="W42" s="20"/>
      <c r="X42" s="20"/>
      <c r="Y42" s="19" t="s">
        <v>158</v>
      </c>
      <c r="Z42" s="19" t="s">
        <v>1115</v>
      </c>
      <c r="AA42" s="20"/>
      <c r="AB42" s="19" t="s">
        <v>1116</v>
      </c>
      <c r="AC42" s="19" t="s">
        <v>1062</v>
      </c>
      <c r="AD42" s="19" t="s">
        <v>1052</v>
      </c>
      <c r="AE42" s="19" t="s">
        <v>1053</v>
      </c>
      <c r="AF42" s="19" t="s">
        <v>1085</v>
      </c>
      <c r="AG42" s="19">
        <v>3.126590592E9</v>
      </c>
      <c r="AH42" s="19" t="s">
        <v>1063</v>
      </c>
      <c r="AI42" s="19" t="s">
        <v>93</v>
      </c>
      <c r="AJ42" s="19" t="s">
        <v>1117</v>
      </c>
      <c r="AK42" s="19" t="s">
        <v>1118</v>
      </c>
      <c r="AL42" s="19" t="s">
        <v>1112</v>
      </c>
      <c r="AM42" s="19" t="s">
        <v>1119</v>
      </c>
      <c r="AN42" s="19" t="s">
        <v>1120</v>
      </c>
      <c r="AO42" s="20"/>
      <c r="AP42" s="20"/>
      <c r="AQ42" s="20"/>
      <c r="AR42" s="20"/>
      <c r="AS42" s="20"/>
      <c r="AT42" s="19" t="s">
        <v>187</v>
      </c>
      <c r="AU42" s="19" t="s">
        <v>1070</v>
      </c>
      <c r="AV42" s="20"/>
      <c r="AW42" s="20"/>
      <c r="AX42" s="21" t="s">
        <v>1071</v>
      </c>
      <c r="AY42" s="19" t="s">
        <v>849</v>
      </c>
      <c r="AZ42" s="19">
        <v>2.0</v>
      </c>
      <c r="BA42" s="19" t="s">
        <v>93</v>
      </c>
      <c r="BB42" s="19" t="s">
        <v>1121</v>
      </c>
      <c r="BC42" s="19" t="s">
        <v>93</v>
      </c>
      <c r="BD42" s="19" t="s">
        <v>1122</v>
      </c>
      <c r="BE42" s="20"/>
      <c r="BF42" s="19" t="s">
        <v>1123</v>
      </c>
      <c r="BG42" s="22">
        <v>165.88</v>
      </c>
      <c r="BH42" s="19" t="s">
        <v>1114</v>
      </c>
      <c r="BI42" s="19" t="s">
        <v>157</v>
      </c>
      <c r="BJ42" s="19" t="s">
        <v>233</v>
      </c>
      <c r="BK42" s="19" t="s">
        <v>90</v>
      </c>
      <c r="BL42" s="19" t="s">
        <v>280</v>
      </c>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19" t="s">
        <v>1124</v>
      </c>
      <c r="CO42" s="20"/>
      <c r="CP42" s="19" t="s">
        <v>107</v>
      </c>
      <c r="CQ42" s="20"/>
      <c r="CR42" s="20"/>
      <c r="CS42" s="20"/>
      <c r="CT42" s="19" t="s">
        <v>1125</v>
      </c>
      <c r="CU42" s="19" t="s">
        <v>1105</v>
      </c>
      <c r="CV42" s="19" t="s">
        <v>1126</v>
      </c>
      <c r="CW42" s="19" t="s">
        <v>1127</v>
      </c>
      <c r="CX42" s="21" t="s">
        <v>1128</v>
      </c>
      <c r="CY42" s="24" t="str">
        <f>HYPERLINK("https://docs.google.com/open?id=1pOqUIDuBOdGNZLitusZtKsXtUpl1C_ZKF5XocQKaqEk","m")</f>
        <v>m</v>
      </c>
      <c r="CZ42" s="19" t="s">
        <v>1129</v>
      </c>
      <c r="DA42" s="20"/>
      <c r="DB42" s="20"/>
      <c r="DC42" s="20"/>
      <c r="DD42" s="20"/>
    </row>
    <row r="43">
      <c r="A43" s="12">
        <v>45637.03349497685</v>
      </c>
      <c r="B43" s="15">
        <v>43.0</v>
      </c>
      <c r="C43" s="47" t="s">
        <v>1130</v>
      </c>
      <c r="D43" s="15"/>
      <c r="E43" s="15"/>
      <c r="F43" s="15"/>
      <c r="G43" s="15" t="s">
        <v>1131</v>
      </c>
      <c r="H43" s="8" t="s">
        <v>1132</v>
      </c>
      <c r="I43" s="8" t="s">
        <v>1052</v>
      </c>
      <c r="J43" s="8" t="s">
        <v>1053</v>
      </c>
      <c r="K43" s="8" t="s">
        <v>1085</v>
      </c>
      <c r="L43" s="8"/>
      <c r="M43" s="8"/>
      <c r="N43" s="16" t="s">
        <v>1133</v>
      </c>
      <c r="O43" s="15" t="s">
        <v>1058</v>
      </c>
      <c r="P43" s="8" t="s">
        <v>1134</v>
      </c>
      <c r="Q43" s="17">
        <v>21.68</v>
      </c>
      <c r="R43" s="18" t="s">
        <v>123</v>
      </c>
      <c r="S43" s="18" t="s">
        <v>356</v>
      </c>
      <c r="T43" s="18" t="s">
        <v>125</v>
      </c>
      <c r="U43" s="18" t="s">
        <v>355</v>
      </c>
      <c r="V43" s="19" t="s">
        <v>93</v>
      </c>
      <c r="W43" s="20"/>
      <c r="X43" s="20"/>
      <c r="Y43" s="19" t="s">
        <v>158</v>
      </c>
      <c r="Z43" s="19" t="s">
        <v>1135</v>
      </c>
      <c r="AA43" s="20"/>
      <c r="AB43" s="19" t="s">
        <v>1132</v>
      </c>
      <c r="AC43" s="19" t="s">
        <v>1062</v>
      </c>
      <c r="AD43" s="19" t="s">
        <v>1052</v>
      </c>
      <c r="AE43" s="19" t="s">
        <v>1053</v>
      </c>
      <c r="AF43" s="19" t="s">
        <v>1085</v>
      </c>
      <c r="AG43" s="19">
        <v>3.126590592E9</v>
      </c>
      <c r="AH43" s="19" t="s">
        <v>1063</v>
      </c>
      <c r="AI43" s="19" t="s">
        <v>107</v>
      </c>
      <c r="AJ43" s="20"/>
      <c r="AK43" s="20"/>
      <c r="AL43" s="20"/>
      <c r="AM43" s="20"/>
      <c r="AN43" s="20"/>
      <c r="AO43" s="20"/>
      <c r="AP43" s="20"/>
      <c r="AQ43" s="20"/>
      <c r="AR43" s="20"/>
      <c r="AS43" s="20"/>
      <c r="AT43" s="19" t="s">
        <v>187</v>
      </c>
      <c r="AU43" s="19" t="s">
        <v>1070</v>
      </c>
      <c r="AV43" s="20"/>
      <c r="AW43" s="20"/>
      <c r="AX43" s="21" t="s">
        <v>1071</v>
      </c>
      <c r="AY43" s="19" t="s">
        <v>107</v>
      </c>
      <c r="AZ43" s="19">
        <v>2.0</v>
      </c>
      <c r="BA43" s="19" t="s">
        <v>93</v>
      </c>
      <c r="BB43" s="20"/>
      <c r="BC43" s="19" t="s">
        <v>93</v>
      </c>
      <c r="BD43" s="20"/>
      <c r="BE43" s="20"/>
      <c r="BF43" s="19" t="s">
        <v>1136</v>
      </c>
      <c r="BG43" s="22">
        <v>21.68</v>
      </c>
      <c r="BH43" s="19" t="s">
        <v>1134</v>
      </c>
      <c r="BI43" s="19" t="s">
        <v>123</v>
      </c>
      <c r="BJ43" s="19" t="s">
        <v>356</v>
      </c>
      <c r="BK43" s="19" t="s">
        <v>125</v>
      </c>
      <c r="BL43" s="19" t="s">
        <v>355</v>
      </c>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19" t="s">
        <v>107</v>
      </c>
      <c r="CQ43" s="20"/>
      <c r="CR43" s="20"/>
      <c r="CS43" s="20"/>
      <c r="CT43" s="19" t="s">
        <v>1137</v>
      </c>
      <c r="CU43" s="19" t="s">
        <v>1077</v>
      </c>
      <c r="CV43" s="19" t="s">
        <v>1126</v>
      </c>
      <c r="CW43" s="19" t="s">
        <v>1138</v>
      </c>
      <c r="CX43" s="21" t="s">
        <v>1139</v>
      </c>
      <c r="CY43" s="24" t="str">
        <f>HYPERLINK("https://docs.google.com/open?id=1fW1tDgW9zYqIgGzn-2f2n4qj6gOizyL0RE6muxoO_rY","m")</f>
        <v>m</v>
      </c>
      <c r="CZ43" s="19" t="s">
        <v>1140</v>
      </c>
      <c r="DA43" s="20"/>
      <c r="DB43" s="20"/>
      <c r="DC43" s="20"/>
      <c r="DD43" s="20"/>
    </row>
    <row r="44">
      <c r="A44" s="12">
        <v>45637.03807789352</v>
      </c>
      <c r="B44" s="15">
        <v>44.0</v>
      </c>
      <c r="C44" s="47" t="s">
        <v>1141</v>
      </c>
      <c r="D44" s="15"/>
      <c r="E44" s="15"/>
      <c r="F44" s="15"/>
      <c r="G44" s="15" t="s">
        <v>1142</v>
      </c>
      <c r="H44" s="8" t="s">
        <v>1143</v>
      </c>
      <c r="I44" s="8" t="s">
        <v>1052</v>
      </c>
      <c r="J44" s="8" t="s">
        <v>1053</v>
      </c>
      <c r="K44" s="8" t="s">
        <v>1054</v>
      </c>
      <c r="L44" s="8"/>
      <c r="M44" s="8"/>
      <c r="N44" s="16" t="s">
        <v>1144</v>
      </c>
      <c r="O44" s="15" t="s">
        <v>1058</v>
      </c>
      <c r="P44" s="8" t="s">
        <v>1145</v>
      </c>
      <c r="Q44" s="17">
        <v>0.0</v>
      </c>
      <c r="R44" s="18" t="s">
        <v>89</v>
      </c>
      <c r="S44" s="18" t="s">
        <v>356</v>
      </c>
      <c r="T44" s="18" t="s">
        <v>281</v>
      </c>
      <c r="U44" s="18" t="s">
        <v>355</v>
      </c>
      <c r="V44" s="19" t="s">
        <v>93</v>
      </c>
      <c r="W44" s="20"/>
      <c r="X44" s="20"/>
      <c r="Y44" s="19" t="s">
        <v>158</v>
      </c>
      <c r="Z44" s="19" t="s">
        <v>1146</v>
      </c>
      <c r="AA44" s="20"/>
      <c r="AB44" s="19" t="s">
        <v>1143</v>
      </c>
      <c r="AC44" s="19" t="s">
        <v>1062</v>
      </c>
      <c r="AD44" s="19" t="s">
        <v>1052</v>
      </c>
      <c r="AE44" s="19" t="s">
        <v>1053</v>
      </c>
      <c r="AF44" s="19" t="s">
        <v>1054</v>
      </c>
      <c r="AG44" s="19">
        <v>3.126590592E9</v>
      </c>
      <c r="AH44" s="19" t="s">
        <v>1062</v>
      </c>
      <c r="AI44" s="19" t="s">
        <v>107</v>
      </c>
      <c r="AJ44" s="20"/>
      <c r="AK44" s="20"/>
      <c r="AL44" s="20"/>
      <c r="AM44" s="20"/>
      <c r="AN44" s="20"/>
      <c r="AO44" s="20"/>
      <c r="AP44" s="20"/>
      <c r="AQ44" s="20"/>
      <c r="AR44" s="20"/>
      <c r="AS44" s="20"/>
      <c r="AT44" s="19" t="s">
        <v>187</v>
      </c>
      <c r="AU44" s="19" t="s">
        <v>1070</v>
      </c>
      <c r="AV44" s="20"/>
      <c r="AW44" s="20"/>
      <c r="AX44" s="21" t="s">
        <v>1071</v>
      </c>
      <c r="AY44" s="19" t="s">
        <v>849</v>
      </c>
      <c r="AZ44" s="19">
        <v>2.0</v>
      </c>
      <c r="BA44" s="19" t="s">
        <v>107</v>
      </c>
      <c r="BB44" s="20"/>
      <c r="BC44" s="19" t="s">
        <v>107</v>
      </c>
      <c r="BD44" s="20"/>
      <c r="BE44" s="20"/>
      <c r="BF44" s="19" t="s">
        <v>1147</v>
      </c>
      <c r="BG44" s="22">
        <v>0.0</v>
      </c>
      <c r="BH44" s="19" t="s">
        <v>1145</v>
      </c>
      <c r="BI44" s="19" t="s">
        <v>89</v>
      </c>
      <c r="BJ44" s="19" t="s">
        <v>356</v>
      </c>
      <c r="BK44" s="19" t="s">
        <v>281</v>
      </c>
      <c r="BL44" s="19" t="s">
        <v>355</v>
      </c>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19" t="s">
        <v>107</v>
      </c>
      <c r="CQ44" s="20"/>
      <c r="CR44" s="20"/>
      <c r="CS44" s="20"/>
      <c r="CT44" s="19" t="s">
        <v>1148</v>
      </c>
      <c r="CU44" s="19" t="s">
        <v>1077</v>
      </c>
      <c r="CV44" s="19" t="s">
        <v>1149</v>
      </c>
      <c r="CW44" s="19" t="s">
        <v>1150</v>
      </c>
      <c r="CX44" s="21" t="s">
        <v>1151</v>
      </c>
      <c r="CY44" s="24" t="str">
        <f>HYPERLINK("https://docs.google.com/open?id=1dgmaf5CwQNJbyYxkNkOfKEZI0-yPZDgtHyadIDl3J08","m")</f>
        <v>m</v>
      </c>
      <c r="CZ44" s="19" t="s">
        <v>1152</v>
      </c>
      <c r="DA44" s="20"/>
      <c r="DB44" s="20"/>
      <c r="DC44" s="20"/>
      <c r="DD44" s="20"/>
    </row>
    <row r="45">
      <c r="A45" s="12">
        <v>45637.46995560185</v>
      </c>
      <c r="B45" s="15">
        <v>45.0</v>
      </c>
      <c r="C45" s="31" t="s">
        <v>576</v>
      </c>
      <c r="D45" s="15"/>
      <c r="E45" s="15"/>
      <c r="F45" s="15"/>
      <c r="G45" s="15" t="s">
        <v>1153</v>
      </c>
      <c r="H45" s="8" t="s">
        <v>1154</v>
      </c>
      <c r="I45" s="8" t="s">
        <v>1155</v>
      </c>
      <c r="J45" s="8" t="s">
        <v>510</v>
      </c>
      <c r="K45" s="8" t="s">
        <v>500</v>
      </c>
      <c r="L45" s="8" t="s">
        <v>1156</v>
      </c>
      <c r="M45" s="8" t="s">
        <v>1157</v>
      </c>
      <c r="N45" s="16" t="s">
        <v>1158</v>
      </c>
      <c r="O45" s="15" t="s">
        <v>121</v>
      </c>
      <c r="P45" s="32" t="s">
        <v>1159</v>
      </c>
      <c r="Q45" s="17">
        <v>281.23</v>
      </c>
      <c r="R45" s="18" t="s">
        <v>89</v>
      </c>
      <c r="S45" s="18" t="s">
        <v>125</v>
      </c>
      <c r="T45" s="18" t="s">
        <v>126</v>
      </c>
      <c r="U45" s="18" t="s">
        <v>355</v>
      </c>
      <c r="V45" s="19" t="s">
        <v>93</v>
      </c>
      <c r="W45" s="20"/>
      <c r="X45" s="20"/>
      <c r="Y45" s="19" t="s">
        <v>179</v>
      </c>
      <c r="Z45" s="19" t="s">
        <v>1160</v>
      </c>
      <c r="AA45" s="19" t="s">
        <v>1161</v>
      </c>
      <c r="AB45" s="19" t="s">
        <v>1154</v>
      </c>
      <c r="AC45" s="19" t="s">
        <v>1162</v>
      </c>
      <c r="AD45" s="19" t="s">
        <v>1155</v>
      </c>
      <c r="AE45" s="19" t="s">
        <v>510</v>
      </c>
      <c r="AF45" s="19" t="s">
        <v>500</v>
      </c>
      <c r="AG45" s="19">
        <v>6.302729516E9</v>
      </c>
      <c r="AH45" s="19" t="s">
        <v>511</v>
      </c>
      <c r="AI45" s="19" t="s">
        <v>93</v>
      </c>
      <c r="AJ45" s="19" t="s">
        <v>1163</v>
      </c>
      <c r="AK45" s="19" t="s">
        <v>1164</v>
      </c>
      <c r="AL45" s="19" t="s">
        <v>1156</v>
      </c>
      <c r="AM45" s="19">
        <v>2.246229874E9</v>
      </c>
      <c r="AN45" s="19" t="s">
        <v>1165</v>
      </c>
      <c r="AO45" s="19" t="s">
        <v>1166</v>
      </c>
      <c r="AP45" s="19" t="s">
        <v>1167</v>
      </c>
      <c r="AQ45" s="19" t="s">
        <v>1157</v>
      </c>
      <c r="AR45" s="19">
        <v>7.086824677E9</v>
      </c>
      <c r="AS45" s="19" t="s">
        <v>1168</v>
      </c>
      <c r="AT45" s="19" t="s">
        <v>187</v>
      </c>
      <c r="AU45" s="19" t="s">
        <v>1169</v>
      </c>
      <c r="AV45" s="19" t="s">
        <v>1040</v>
      </c>
      <c r="AW45" s="19" t="s">
        <v>1041</v>
      </c>
      <c r="AX45" s="21" t="s">
        <v>1042</v>
      </c>
      <c r="AY45" s="19" t="s">
        <v>107</v>
      </c>
      <c r="AZ45" s="19">
        <v>2.0</v>
      </c>
      <c r="BA45" s="19" t="s">
        <v>107</v>
      </c>
      <c r="BB45" s="20"/>
      <c r="BC45" s="19" t="s">
        <v>107</v>
      </c>
      <c r="BD45" s="20"/>
      <c r="BE45" s="20"/>
      <c r="BF45" s="19" t="s">
        <v>1170</v>
      </c>
      <c r="BG45" s="37">
        <v>281.23</v>
      </c>
      <c r="BH45" s="21" t="s">
        <v>1159</v>
      </c>
      <c r="BI45" s="19" t="s">
        <v>89</v>
      </c>
      <c r="BJ45" s="19" t="s">
        <v>125</v>
      </c>
      <c r="BK45" s="19" t="s">
        <v>126</v>
      </c>
      <c r="BL45" s="19" t="s">
        <v>355</v>
      </c>
      <c r="BM45" s="20"/>
      <c r="BN45" s="20"/>
      <c r="BO45" s="20"/>
      <c r="BP45" s="20"/>
      <c r="BQ45" s="20"/>
      <c r="BR45" s="19" t="s">
        <v>1171</v>
      </c>
      <c r="BS45" s="19" t="s">
        <v>141</v>
      </c>
      <c r="BT45" s="19" t="s">
        <v>240</v>
      </c>
      <c r="BU45" s="19" t="s">
        <v>240</v>
      </c>
      <c r="BV45" s="19" t="s">
        <v>552</v>
      </c>
      <c r="BW45" s="19" t="s">
        <v>141</v>
      </c>
      <c r="BX45" s="19" t="s">
        <v>142</v>
      </c>
      <c r="BY45" s="19" t="s">
        <v>142</v>
      </c>
      <c r="BZ45" s="19" t="s">
        <v>240</v>
      </c>
      <c r="CA45" s="20"/>
      <c r="CB45" s="20"/>
      <c r="CC45" s="19" t="s">
        <v>144</v>
      </c>
      <c r="CD45" s="19" t="s">
        <v>144</v>
      </c>
      <c r="CE45" s="19" t="s">
        <v>144</v>
      </c>
      <c r="CF45" s="19" t="s">
        <v>144</v>
      </c>
      <c r="CG45" s="19" t="s">
        <v>143</v>
      </c>
      <c r="CH45" s="19" t="s">
        <v>143</v>
      </c>
      <c r="CI45" s="19" t="s">
        <v>143</v>
      </c>
      <c r="CJ45" s="19" t="s">
        <v>143</v>
      </c>
      <c r="CK45" s="20"/>
      <c r="CL45" s="20"/>
      <c r="CM45" s="20"/>
      <c r="CN45" s="20"/>
      <c r="CO45" s="20"/>
      <c r="CP45" s="19" t="s">
        <v>107</v>
      </c>
      <c r="CQ45" s="20"/>
      <c r="CR45" s="20"/>
      <c r="CS45" s="20"/>
      <c r="CT45" s="19" t="s">
        <v>410</v>
      </c>
      <c r="CU45" s="19" t="s">
        <v>88</v>
      </c>
      <c r="CV45" s="19" t="s">
        <v>576</v>
      </c>
      <c r="CW45" s="19" t="s">
        <v>1172</v>
      </c>
      <c r="CX45" s="21" t="s">
        <v>1173</v>
      </c>
      <c r="CY45" s="24" t="str">
        <f>HYPERLINK("https://docs.google.com/open?id=1MN29orU5J_fzP9-PQHDtA7rAMXsG3FeJ6UF4hm0HBVM","m")</f>
        <v>m</v>
      </c>
      <c r="CZ45" s="19" t="s">
        <v>1174</v>
      </c>
      <c r="DA45" s="20"/>
      <c r="DB45" s="20"/>
      <c r="DC45" s="20"/>
      <c r="DD45" s="20"/>
    </row>
    <row r="46">
      <c r="A46" s="12">
        <v>45637.47299252315</v>
      </c>
      <c r="B46" s="15">
        <v>46.0</v>
      </c>
      <c r="C46" s="44" t="s">
        <v>855</v>
      </c>
      <c r="D46" s="15"/>
      <c r="E46" s="15"/>
      <c r="F46" s="15"/>
      <c r="G46" s="15" t="s">
        <v>1175</v>
      </c>
      <c r="H46" s="8" t="s">
        <v>1176</v>
      </c>
      <c r="I46" s="8" t="s">
        <v>1177</v>
      </c>
      <c r="J46" s="8" t="s">
        <v>1178</v>
      </c>
      <c r="K46" s="8" t="s">
        <v>1179</v>
      </c>
      <c r="L46" s="8" t="s">
        <v>1180</v>
      </c>
      <c r="M46" s="8"/>
      <c r="N46" s="16" t="s">
        <v>1181</v>
      </c>
      <c r="O46" s="15" t="s">
        <v>820</v>
      </c>
      <c r="P46" s="32" t="s">
        <v>1182</v>
      </c>
      <c r="Q46" s="17">
        <v>95.3</v>
      </c>
      <c r="R46" s="18" t="s">
        <v>157</v>
      </c>
      <c r="S46" s="18" t="s">
        <v>90</v>
      </c>
      <c r="T46" s="18" t="s">
        <v>631</v>
      </c>
      <c r="U46" s="18" t="s">
        <v>1183</v>
      </c>
      <c r="V46" s="19" t="s">
        <v>107</v>
      </c>
      <c r="W46" s="20"/>
      <c r="X46" s="20"/>
      <c r="Y46" s="19" t="s">
        <v>127</v>
      </c>
      <c r="Z46" s="20"/>
      <c r="AA46" s="20"/>
      <c r="AB46" s="19" t="s">
        <v>1176</v>
      </c>
      <c r="AC46" s="19" t="s">
        <v>1184</v>
      </c>
      <c r="AD46" s="19" t="s">
        <v>1177</v>
      </c>
      <c r="AE46" s="19" t="s">
        <v>1178</v>
      </c>
      <c r="AF46" s="19" t="s">
        <v>1179</v>
      </c>
      <c r="AG46" s="19">
        <v>7.737669433E9</v>
      </c>
      <c r="AH46" s="19" t="s">
        <v>1185</v>
      </c>
      <c r="AI46" s="19" t="s">
        <v>93</v>
      </c>
      <c r="AJ46" s="19" t="s">
        <v>1186</v>
      </c>
      <c r="AK46" s="19" t="s">
        <v>1187</v>
      </c>
      <c r="AL46" s="19" t="s">
        <v>1180</v>
      </c>
      <c r="AM46" s="19">
        <v>2.253942978E9</v>
      </c>
      <c r="AN46" s="19" t="s">
        <v>1188</v>
      </c>
      <c r="AO46" s="20"/>
      <c r="AP46" s="20"/>
      <c r="AQ46" s="20"/>
      <c r="AR46" s="20"/>
      <c r="AS46" s="20"/>
      <c r="AT46" s="19" t="s">
        <v>187</v>
      </c>
      <c r="AU46" s="19" t="s">
        <v>1189</v>
      </c>
      <c r="AV46" s="20"/>
      <c r="AW46" s="20"/>
      <c r="AX46" s="20"/>
      <c r="AY46" s="20"/>
      <c r="AZ46" s="19">
        <v>1.0</v>
      </c>
      <c r="BA46" s="19" t="s">
        <v>107</v>
      </c>
      <c r="BB46" s="20"/>
      <c r="BC46" s="19" t="s">
        <v>107</v>
      </c>
      <c r="BD46" s="20"/>
      <c r="BE46" s="20"/>
      <c r="BF46" s="19" t="s">
        <v>1190</v>
      </c>
      <c r="BG46" s="22">
        <v>95.3</v>
      </c>
      <c r="BH46" s="21" t="s">
        <v>1182</v>
      </c>
      <c r="BI46" s="19" t="s">
        <v>157</v>
      </c>
      <c r="BJ46" s="19" t="s">
        <v>90</v>
      </c>
      <c r="BK46" s="19" t="s">
        <v>631</v>
      </c>
      <c r="BL46" s="19" t="s">
        <v>1183</v>
      </c>
      <c r="BM46" s="20"/>
      <c r="BN46" s="20"/>
      <c r="BO46" s="20"/>
      <c r="BP46" s="20"/>
      <c r="BQ46" s="20"/>
      <c r="BR46" s="21" t="s">
        <v>1191</v>
      </c>
      <c r="BS46" s="19" t="s">
        <v>240</v>
      </c>
      <c r="BT46" s="19" t="s">
        <v>240</v>
      </c>
      <c r="BU46" s="20"/>
      <c r="BV46" s="20"/>
      <c r="BW46" s="20"/>
      <c r="BX46" s="20"/>
      <c r="BY46" s="20"/>
      <c r="BZ46" s="20"/>
      <c r="CA46" s="20"/>
      <c r="CB46" s="20"/>
      <c r="CC46" s="19" t="s">
        <v>144</v>
      </c>
      <c r="CD46" s="20"/>
      <c r="CE46" s="20"/>
      <c r="CF46" s="20"/>
      <c r="CG46" s="20"/>
      <c r="CH46" s="20"/>
      <c r="CI46" s="20"/>
      <c r="CJ46" s="20"/>
      <c r="CK46" s="20"/>
      <c r="CL46" s="20"/>
      <c r="CM46" s="20"/>
      <c r="CN46" s="20"/>
      <c r="CO46" s="20"/>
      <c r="CP46" s="20"/>
      <c r="CQ46" s="19" t="s">
        <v>1192</v>
      </c>
      <c r="CR46" s="20"/>
      <c r="CS46" s="20"/>
      <c r="CT46" s="19" t="s">
        <v>1193</v>
      </c>
      <c r="CU46" s="20"/>
      <c r="CV46" s="20"/>
      <c r="CW46" s="19" t="s">
        <v>1194</v>
      </c>
      <c r="CX46" s="21" t="s">
        <v>1195</v>
      </c>
      <c r="CY46" s="24" t="str">
        <f>HYPERLINK("https://docs.google.com/open?id=14cUHwkqqhlNq-Y9HcrSe5iL2U8O_OtBHsj5bfTbxXe0","m")</f>
        <v>m</v>
      </c>
      <c r="CZ46" s="19" t="s">
        <v>1196</v>
      </c>
      <c r="DA46" s="20"/>
      <c r="DB46" s="20"/>
      <c r="DC46" s="20"/>
      <c r="DD46" s="20"/>
    </row>
    <row r="47">
      <c r="A47" s="12">
        <v>45637.56782997685</v>
      </c>
      <c r="B47" s="15">
        <v>47.0</v>
      </c>
      <c r="C47" s="31" t="s">
        <v>1197</v>
      </c>
      <c r="D47" s="15"/>
      <c r="E47" s="15"/>
      <c r="F47" s="15"/>
      <c r="G47" s="15" t="s">
        <v>1198</v>
      </c>
      <c r="H47" s="8" t="s">
        <v>1199</v>
      </c>
      <c r="I47" s="8" t="s">
        <v>512</v>
      </c>
      <c r="J47" s="8" t="s">
        <v>1200</v>
      </c>
      <c r="K47" s="8" t="s">
        <v>1201</v>
      </c>
      <c r="L47" s="8" t="s">
        <v>1202</v>
      </c>
      <c r="M47" s="8" t="s">
        <v>1203</v>
      </c>
      <c r="N47" s="16" t="s">
        <v>1204</v>
      </c>
      <c r="O47" s="15" t="s">
        <v>323</v>
      </c>
      <c r="P47" s="32" t="s">
        <v>1205</v>
      </c>
      <c r="Q47" s="17">
        <v>71.97</v>
      </c>
      <c r="R47" s="18" t="s">
        <v>157</v>
      </c>
      <c r="S47" s="18" t="s">
        <v>324</v>
      </c>
      <c r="T47" s="18" t="s">
        <v>125</v>
      </c>
      <c r="U47" s="18" t="s">
        <v>126</v>
      </c>
      <c r="V47" s="19" t="s">
        <v>107</v>
      </c>
      <c r="W47" s="20"/>
      <c r="X47" s="20"/>
      <c r="Y47" s="19" t="s">
        <v>179</v>
      </c>
      <c r="Z47" s="19" t="s">
        <v>1206</v>
      </c>
      <c r="AA47" s="19" t="s">
        <v>1207</v>
      </c>
      <c r="AB47" s="19" t="s">
        <v>1199</v>
      </c>
      <c r="AC47" s="19" t="s">
        <v>1208</v>
      </c>
      <c r="AD47" s="19" t="s">
        <v>512</v>
      </c>
      <c r="AE47" s="19" t="s">
        <v>1200</v>
      </c>
      <c r="AF47" s="19" t="s">
        <v>1201</v>
      </c>
      <c r="AG47" s="19">
        <v>7.736336028E9</v>
      </c>
      <c r="AH47" s="19" t="s">
        <v>1209</v>
      </c>
      <c r="AI47" s="19" t="s">
        <v>93</v>
      </c>
      <c r="AJ47" s="19" t="s">
        <v>442</v>
      </c>
      <c r="AK47" s="19" t="s">
        <v>1210</v>
      </c>
      <c r="AL47" s="19" t="s">
        <v>1202</v>
      </c>
      <c r="AM47" s="19">
        <v>2.242005025E9</v>
      </c>
      <c r="AN47" s="19" t="s">
        <v>1211</v>
      </c>
      <c r="AO47" s="19" t="s">
        <v>1212</v>
      </c>
      <c r="AP47" s="19" t="s">
        <v>1213</v>
      </c>
      <c r="AQ47" s="19" t="s">
        <v>1203</v>
      </c>
      <c r="AR47" s="20"/>
      <c r="AS47" s="19" t="s">
        <v>1214</v>
      </c>
      <c r="AT47" s="19" t="s">
        <v>187</v>
      </c>
      <c r="AU47" s="19" t="s">
        <v>1215</v>
      </c>
      <c r="AV47" s="19" t="s">
        <v>389</v>
      </c>
      <c r="AW47" s="19" t="s">
        <v>390</v>
      </c>
      <c r="AX47" s="21" t="s">
        <v>1216</v>
      </c>
      <c r="AY47" s="20"/>
      <c r="AZ47" s="19">
        <v>2.0</v>
      </c>
      <c r="BA47" s="19" t="s">
        <v>107</v>
      </c>
      <c r="BB47" s="20"/>
      <c r="BC47" s="19" t="s">
        <v>107</v>
      </c>
      <c r="BD47" s="20"/>
      <c r="BE47" s="20"/>
      <c r="BF47" s="20"/>
      <c r="BG47" s="22">
        <v>71.97</v>
      </c>
      <c r="BH47" s="21" t="s">
        <v>1205</v>
      </c>
      <c r="BI47" s="19" t="s">
        <v>157</v>
      </c>
      <c r="BJ47" s="19" t="s">
        <v>324</v>
      </c>
      <c r="BK47" s="19" t="s">
        <v>125</v>
      </c>
      <c r="BL47" s="19" t="s">
        <v>126</v>
      </c>
      <c r="BM47" s="20"/>
      <c r="BN47" s="20"/>
      <c r="BO47" s="20"/>
      <c r="BP47" s="20"/>
      <c r="BQ47" s="20"/>
      <c r="BR47" s="19" t="s">
        <v>1217</v>
      </c>
      <c r="BS47" s="19" t="s">
        <v>141</v>
      </c>
      <c r="BT47" s="19" t="s">
        <v>141</v>
      </c>
      <c r="BU47" s="19" t="s">
        <v>141</v>
      </c>
      <c r="BV47" s="19" t="s">
        <v>141</v>
      </c>
      <c r="BW47" s="19" t="s">
        <v>240</v>
      </c>
      <c r="BX47" s="20"/>
      <c r="BY47" s="20"/>
      <c r="BZ47" s="20"/>
      <c r="CA47" s="20"/>
      <c r="CB47" s="20"/>
      <c r="CC47" s="19" t="s">
        <v>144</v>
      </c>
      <c r="CD47" s="19" t="s">
        <v>144</v>
      </c>
      <c r="CE47" s="19" t="s">
        <v>144</v>
      </c>
      <c r="CF47" s="19" t="s">
        <v>144</v>
      </c>
      <c r="CG47" s="19" t="s">
        <v>144</v>
      </c>
      <c r="CH47" s="20"/>
      <c r="CI47" s="20"/>
      <c r="CJ47" s="20"/>
      <c r="CK47" s="20"/>
      <c r="CL47" s="20"/>
      <c r="CM47" s="20"/>
      <c r="CN47" s="20"/>
      <c r="CO47" s="20"/>
      <c r="CP47" s="20"/>
      <c r="CQ47" s="20"/>
      <c r="CR47" s="20"/>
      <c r="CS47" s="20"/>
      <c r="CT47" s="19" t="s">
        <v>1218</v>
      </c>
      <c r="CU47" s="20"/>
      <c r="CV47" s="20"/>
      <c r="CW47" s="19" t="s">
        <v>1219</v>
      </c>
      <c r="CX47" s="21" t="s">
        <v>1220</v>
      </c>
      <c r="CY47" s="24" t="str">
        <f>HYPERLINK("https://docs.google.com/open?id=1nuaG1r01NKC0v9ZafDliovIC06PFcQOehy9xC9Uwtbc","m")</f>
        <v>m</v>
      </c>
      <c r="CZ47" s="19" t="s">
        <v>1221</v>
      </c>
      <c r="DA47" s="20"/>
      <c r="DB47" s="20"/>
      <c r="DC47" s="20"/>
      <c r="DD47" s="20"/>
    </row>
    <row r="48">
      <c r="A48" s="12">
        <v>45637.60775408565</v>
      </c>
      <c r="B48" s="15">
        <v>48.0</v>
      </c>
      <c r="C48" s="35" t="s">
        <v>1222</v>
      </c>
      <c r="D48" s="15"/>
      <c r="E48" s="15"/>
      <c r="F48" s="15"/>
      <c r="G48" s="15" t="s">
        <v>1223</v>
      </c>
      <c r="H48" s="8" t="s">
        <v>1224</v>
      </c>
      <c r="I48" s="8" t="s">
        <v>1225</v>
      </c>
      <c r="J48" s="8" t="s">
        <v>1226</v>
      </c>
      <c r="K48" s="8" t="s">
        <v>1227</v>
      </c>
      <c r="L48" s="8"/>
      <c r="M48" s="8"/>
      <c r="N48" s="16" t="s">
        <v>1228</v>
      </c>
      <c r="O48" s="15" t="s">
        <v>121</v>
      </c>
      <c r="P48" s="8" t="s">
        <v>88</v>
      </c>
      <c r="Q48" s="17">
        <v>0.0</v>
      </c>
      <c r="R48" s="18" t="s">
        <v>123</v>
      </c>
      <c r="S48" s="18" t="s">
        <v>423</v>
      </c>
      <c r="T48" s="18" t="s">
        <v>281</v>
      </c>
      <c r="U48" s="18" t="s">
        <v>126</v>
      </c>
      <c r="V48" s="19" t="s">
        <v>93</v>
      </c>
      <c r="W48" s="20"/>
      <c r="X48" s="20"/>
      <c r="Y48" s="19" t="s">
        <v>158</v>
      </c>
      <c r="Z48" s="19" t="s">
        <v>1229</v>
      </c>
      <c r="AA48" s="20"/>
      <c r="AB48" s="19" t="s">
        <v>1224</v>
      </c>
      <c r="AC48" s="19" t="s">
        <v>1230</v>
      </c>
      <c r="AD48" s="19" t="s">
        <v>1225</v>
      </c>
      <c r="AE48" s="19" t="s">
        <v>1226</v>
      </c>
      <c r="AF48" s="19" t="s">
        <v>1227</v>
      </c>
      <c r="AG48" s="19">
        <v>4.845571575E9</v>
      </c>
      <c r="AH48" s="19" t="s">
        <v>1231</v>
      </c>
      <c r="AI48" s="19" t="s">
        <v>107</v>
      </c>
      <c r="AJ48" s="20"/>
      <c r="AK48" s="20"/>
      <c r="AL48" s="20"/>
      <c r="AM48" s="20"/>
      <c r="AN48" s="20"/>
      <c r="AO48" s="20"/>
      <c r="AP48" s="20"/>
      <c r="AQ48" s="20"/>
      <c r="AR48" s="20"/>
      <c r="AS48" s="20"/>
      <c r="AT48" s="19" t="s">
        <v>285</v>
      </c>
      <c r="AU48" s="19" t="s">
        <v>1232</v>
      </c>
      <c r="AV48" s="19" t="s">
        <v>1233</v>
      </c>
      <c r="AW48" s="19" t="s">
        <v>1230</v>
      </c>
      <c r="AX48" s="21" t="s">
        <v>1234</v>
      </c>
      <c r="AY48" s="19" t="s">
        <v>1235</v>
      </c>
      <c r="AZ48" s="19" t="s">
        <v>1236</v>
      </c>
      <c r="BA48" s="19" t="s">
        <v>93</v>
      </c>
      <c r="BB48" s="19" t="s">
        <v>1237</v>
      </c>
      <c r="BC48" s="19" t="s">
        <v>93</v>
      </c>
      <c r="BD48" s="19" t="s">
        <v>1238</v>
      </c>
      <c r="BE48" s="19" t="s">
        <v>637</v>
      </c>
      <c r="BF48" s="19" t="s">
        <v>88</v>
      </c>
      <c r="BG48" s="22">
        <v>0.0</v>
      </c>
      <c r="BH48" s="19" t="s">
        <v>88</v>
      </c>
      <c r="BI48" s="19" t="s">
        <v>123</v>
      </c>
      <c r="BJ48" s="19" t="s">
        <v>423</v>
      </c>
      <c r="BK48" s="19" t="s">
        <v>281</v>
      </c>
      <c r="BL48" s="19" t="s">
        <v>126</v>
      </c>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19" t="s">
        <v>93</v>
      </c>
      <c r="CQ48" s="19" t="s">
        <v>1229</v>
      </c>
      <c r="CR48" s="20"/>
      <c r="CS48" s="20"/>
      <c r="CT48" s="19" t="s">
        <v>1239</v>
      </c>
      <c r="CU48" s="19" t="s">
        <v>1240</v>
      </c>
      <c r="CV48" s="19">
        <v>1421.0</v>
      </c>
      <c r="CW48" s="19" t="s">
        <v>1241</v>
      </c>
      <c r="CX48" s="21" t="s">
        <v>1242</v>
      </c>
      <c r="CY48" s="24" t="str">
        <f>HYPERLINK("https://docs.google.com/open?id=14BwfvIF1EssRjgkDfDgbXB6e2HfW2xixznRsB8NNKvg","m")</f>
        <v>m</v>
      </c>
      <c r="CZ48" s="19" t="s">
        <v>1243</v>
      </c>
      <c r="DA48" s="20"/>
      <c r="DB48" s="20"/>
      <c r="DC48" s="20"/>
      <c r="DD48" s="20"/>
    </row>
    <row r="49">
      <c r="A49" s="12">
        <v>45637.865120104165</v>
      </c>
      <c r="B49" s="15">
        <v>49.0</v>
      </c>
      <c r="C49" s="44" t="s">
        <v>855</v>
      </c>
      <c r="D49" s="15"/>
      <c r="E49" s="15"/>
      <c r="F49" s="15"/>
      <c r="G49" s="15" t="s">
        <v>1244</v>
      </c>
      <c r="H49" s="8" t="s">
        <v>1245</v>
      </c>
      <c r="I49" s="8" t="s">
        <v>1246</v>
      </c>
      <c r="J49" s="8" t="s">
        <v>1247</v>
      </c>
      <c r="K49" s="8" t="s">
        <v>1248</v>
      </c>
      <c r="L49" s="8" t="s">
        <v>1249</v>
      </c>
      <c r="M49" s="8" t="s">
        <v>1250</v>
      </c>
      <c r="N49" s="16" t="s">
        <v>1251</v>
      </c>
      <c r="O49" s="15" t="s">
        <v>121</v>
      </c>
      <c r="P49" s="32" t="s">
        <v>1252</v>
      </c>
      <c r="Q49" s="17">
        <v>233.84</v>
      </c>
      <c r="R49" s="18" t="s">
        <v>157</v>
      </c>
      <c r="S49" s="18" t="s">
        <v>1183</v>
      </c>
      <c r="T49" s="18" t="s">
        <v>90</v>
      </c>
      <c r="U49" s="18" t="s">
        <v>126</v>
      </c>
      <c r="V49" s="19" t="s">
        <v>107</v>
      </c>
      <c r="W49" s="20"/>
      <c r="X49" s="20"/>
      <c r="Y49" s="19" t="s">
        <v>127</v>
      </c>
      <c r="Z49" s="20"/>
      <c r="AA49" s="20"/>
      <c r="AB49" s="19" t="s">
        <v>1245</v>
      </c>
      <c r="AC49" s="19" t="s">
        <v>1253</v>
      </c>
      <c r="AD49" s="19" t="s">
        <v>1246</v>
      </c>
      <c r="AE49" s="19" t="s">
        <v>1247</v>
      </c>
      <c r="AF49" s="19" t="s">
        <v>1248</v>
      </c>
      <c r="AG49" s="19">
        <v>7.205466677E9</v>
      </c>
      <c r="AH49" s="19" t="s">
        <v>1254</v>
      </c>
      <c r="AI49" s="19" t="s">
        <v>93</v>
      </c>
      <c r="AJ49" s="19" t="s">
        <v>1255</v>
      </c>
      <c r="AK49" s="19" t="s">
        <v>1256</v>
      </c>
      <c r="AL49" s="19" t="s">
        <v>1249</v>
      </c>
      <c r="AM49" s="19">
        <v>7.326663374E9</v>
      </c>
      <c r="AN49" s="19" t="s">
        <v>1257</v>
      </c>
      <c r="AO49" s="19" t="s">
        <v>1258</v>
      </c>
      <c r="AP49" s="19" t="s">
        <v>1259</v>
      </c>
      <c r="AQ49" s="19" t="s">
        <v>1250</v>
      </c>
      <c r="AR49" s="19" t="s">
        <v>1260</v>
      </c>
      <c r="AS49" s="19" t="s">
        <v>1261</v>
      </c>
      <c r="AT49" s="19" t="s">
        <v>876</v>
      </c>
      <c r="AU49" s="19" t="s">
        <v>1262</v>
      </c>
      <c r="AV49" s="20"/>
      <c r="AW49" s="20"/>
      <c r="AX49" s="20"/>
      <c r="AY49" s="20"/>
      <c r="AZ49" s="19">
        <v>2.0</v>
      </c>
      <c r="BA49" s="19" t="s">
        <v>107</v>
      </c>
      <c r="BB49" s="20"/>
      <c r="BC49" s="19" t="s">
        <v>93</v>
      </c>
      <c r="BD49" s="19" t="s">
        <v>1263</v>
      </c>
      <c r="BE49" s="20"/>
      <c r="BF49" s="19" t="s">
        <v>1264</v>
      </c>
      <c r="BG49" s="22">
        <v>233.84</v>
      </c>
      <c r="BH49" s="21" t="s">
        <v>1252</v>
      </c>
      <c r="BI49" s="19" t="s">
        <v>157</v>
      </c>
      <c r="BJ49" s="19" t="s">
        <v>1183</v>
      </c>
      <c r="BK49" s="19" t="s">
        <v>90</v>
      </c>
      <c r="BL49" s="19" t="s">
        <v>126</v>
      </c>
      <c r="BM49" s="20"/>
      <c r="BN49" s="20"/>
      <c r="BO49" s="20"/>
      <c r="BP49" s="20"/>
      <c r="BQ49" s="20"/>
      <c r="BR49" s="19" t="s">
        <v>1265</v>
      </c>
      <c r="BS49" s="19" t="s">
        <v>552</v>
      </c>
      <c r="BT49" s="19" t="s">
        <v>552</v>
      </c>
      <c r="BU49" s="19" t="s">
        <v>552</v>
      </c>
      <c r="BV49" s="19" t="s">
        <v>552</v>
      </c>
      <c r="BW49" s="19" t="s">
        <v>552</v>
      </c>
      <c r="BX49" s="19" t="s">
        <v>552</v>
      </c>
      <c r="BY49" s="19" t="s">
        <v>552</v>
      </c>
      <c r="BZ49" s="19" t="s">
        <v>552</v>
      </c>
      <c r="CA49" s="19" t="s">
        <v>552</v>
      </c>
      <c r="CB49" s="19" t="s">
        <v>552</v>
      </c>
      <c r="CC49" s="19" t="s">
        <v>143</v>
      </c>
      <c r="CD49" s="19" t="s">
        <v>143</v>
      </c>
      <c r="CE49" s="19" t="s">
        <v>144</v>
      </c>
      <c r="CF49" s="19" t="s">
        <v>143</v>
      </c>
      <c r="CG49" s="19" t="s">
        <v>143</v>
      </c>
      <c r="CH49" s="19" t="s">
        <v>143</v>
      </c>
      <c r="CI49" s="19" t="s">
        <v>143</v>
      </c>
      <c r="CJ49" s="19" t="s">
        <v>144</v>
      </c>
      <c r="CK49" s="19" t="s">
        <v>143</v>
      </c>
      <c r="CL49" s="19" t="s">
        <v>143</v>
      </c>
      <c r="CM49" s="20"/>
      <c r="CN49" s="20"/>
      <c r="CO49" s="20"/>
      <c r="CP49" s="20"/>
      <c r="CQ49" s="19" t="s">
        <v>1266</v>
      </c>
      <c r="CR49" s="20"/>
      <c r="CS49" s="20"/>
      <c r="CT49" s="19" t="s">
        <v>1267</v>
      </c>
      <c r="CU49" s="20"/>
      <c r="CV49" s="20"/>
      <c r="CW49" s="19" t="s">
        <v>1268</v>
      </c>
      <c r="CX49" s="21" t="s">
        <v>1269</v>
      </c>
      <c r="CY49" s="24" t="str">
        <f>HYPERLINK("https://docs.google.com/open?id=1pVerp1b_uZt5vXuuJMYfWJQipTq17-A5-8bFUFldXxE","m")</f>
        <v>m</v>
      </c>
      <c r="CZ49" s="19" t="s">
        <v>1270</v>
      </c>
      <c r="DA49" s="20"/>
      <c r="DB49" s="20"/>
      <c r="DC49" s="20"/>
      <c r="DD49" s="20"/>
    </row>
    <row r="50">
      <c r="A50" s="12">
        <v>45637.88769736111</v>
      </c>
      <c r="B50" s="15">
        <v>50.0</v>
      </c>
      <c r="C50" s="36" t="s">
        <v>1271</v>
      </c>
      <c r="D50" s="15"/>
      <c r="E50" s="15"/>
      <c r="F50" s="15"/>
      <c r="G50" s="15" t="s">
        <v>1272</v>
      </c>
      <c r="H50" s="8" t="s">
        <v>1273</v>
      </c>
      <c r="I50" s="8" t="s">
        <v>1274</v>
      </c>
      <c r="J50" s="8" t="s">
        <v>1275</v>
      </c>
      <c r="K50" s="7" t="s">
        <v>1276</v>
      </c>
      <c r="L50" s="8"/>
      <c r="M50" s="8"/>
      <c r="N50" s="16" t="s">
        <v>1277</v>
      </c>
      <c r="O50" s="15" t="s">
        <v>532</v>
      </c>
      <c r="P50" s="48" t="s">
        <v>1278</v>
      </c>
      <c r="Q50" s="17">
        <v>200.0</v>
      </c>
      <c r="R50" s="18" t="s">
        <v>123</v>
      </c>
      <c r="S50" s="18" t="s">
        <v>256</v>
      </c>
      <c r="T50" s="18" t="s">
        <v>504</v>
      </c>
      <c r="U50" s="18" t="s">
        <v>92</v>
      </c>
      <c r="V50" s="19" t="s">
        <v>107</v>
      </c>
      <c r="W50" s="20"/>
      <c r="X50" s="20"/>
      <c r="Y50" s="19" t="s">
        <v>158</v>
      </c>
      <c r="Z50" s="19" t="s">
        <v>1279</v>
      </c>
      <c r="AA50" s="20"/>
      <c r="AB50" s="19" t="s">
        <v>1273</v>
      </c>
      <c r="AC50" s="19" t="s">
        <v>1280</v>
      </c>
      <c r="AD50" s="19" t="s">
        <v>1274</v>
      </c>
      <c r="AE50" s="19" t="s">
        <v>1275</v>
      </c>
      <c r="AF50" s="19" t="s">
        <v>1281</v>
      </c>
      <c r="AG50" s="19">
        <v>2.17518751E9</v>
      </c>
      <c r="AH50" s="19" t="s">
        <v>1282</v>
      </c>
      <c r="AI50" s="19" t="s">
        <v>107</v>
      </c>
      <c r="AJ50" s="20"/>
      <c r="AK50" s="20"/>
      <c r="AL50" s="20"/>
      <c r="AM50" s="20"/>
      <c r="AN50" s="20"/>
      <c r="AO50" s="20"/>
      <c r="AP50" s="20"/>
      <c r="AQ50" s="20"/>
      <c r="AR50" s="20"/>
      <c r="AS50" s="20"/>
      <c r="AT50" s="19" t="s">
        <v>1283</v>
      </c>
      <c r="AU50" s="19" t="s">
        <v>1284</v>
      </c>
      <c r="AV50" s="19" t="s">
        <v>637</v>
      </c>
      <c r="AW50" s="19" t="s">
        <v>637</v>
      </c>
      <c r="AX50" s="21" t="s">
        <v>1285</v>
      </c>
      <c r="AY50" s="20"/>
      <c r="AZ50" s="19">
        <v>2.0</v>
      </c>
      <c r="BA50" s="19" t="s">
        <v>107</v>
      </c>
      <c r="BB50" s="20"/>
      <c r="BC50" s="19" t="s">
        <v>93</v>
      </c>
      <c r="BD50" s="19" t="s">
        <v>1286</v>
      </c>
      <c r="BE50" s="19" t="s">
        <v>1287</v>
      </c>
      <c r="BF50" s="19" t="s">
        <v>637</v>
      </c>
      <c r="BG50" s="22">
        <v>200.0</v>
      </c>
      <c r="BH50" s="49" t="s">
        <v>1288</v>
      </c>
      <c r="BI50" s="19" t="s">
        <v>123</v>
      </c>
      <c r="BJ50" s="19" t="s">
        <v>256</v>
      </c>
      <c r="BK50" s="19" t="s">
        <v>504</v>
      </c>
      <c r="BL50" s="19" t="s">
        <v>92</v>
      </c>
      <c r="BM50" s="20"/>
      <c r="BN50" s="20"/>
      <c r="BO50" s="20"/>
      <c r="BP50" s="20"/>
      <c r="BQ50" s="20"/>
      <c r="BR50" s="19" t="s">
        <v>1289</v>
      </c>
      <c r="BS50" s="20"/>
      <c r="BT50" s="20"/>
      <c r="BU50" s="20"/>
      <c r="BV50" s="20"/>
      <c r="BW50" s="20"/>
      <c r="BX50" s="20"/>
      <c r="BY50" s="20"/>
      <c r="BZ50" s="20"/>
      <c r="CA50" s="20"/>
      <c r="CB50" s="20"/>
      <c r="CC50" s="19" t="s">
        <v>144</v>
      </c>
      <c r="CD50" s="19" t="s">
        <v>144</v>
      </c>
      <c r="CE50" s="19" t="s">
        <v>144</v>
      </c>
      <c r="CF50" s="19" t="s">
        <v>144</v>
      </c>
      <c r="CG50" s="19" t="s">
        <v>143</v>
      </c>
      <c r="CH50" s="19" t="s">
        <v>143</v>
      </c>
      <c r="CI50" s="20"/>
      <c r="CJ50" s="20"/>
      <c r="CK50" s="20"/>
      <c r="CL50" s="20"/>
      <c r="CM50" s="20"/>
      <c r="CN50" s="19" t="s">
        <v>1290</v>
      </c>
      <c r="CO50" s="19" t="s">
        <v>1291</v>
      </c>
      <c r="CP50" s="20"/>
      <c r="CQ50" s="19" t="s">
        <v>1292</v>
      </c>
      <c r="CR50" s="20"/>
      <c r="CS50" s="20"/>
      <c r="CT50" s="19" t="s">
        <v>1293</v>
      </c>
      <c r="CU50" s="20"/>
      <c r="CV50" s="20"/>
      <c r="CW50" s="19" t="s">
        <v>1294</v>
      </c>
      <c r="CX50" s="21" t="s">
        <v>1295</v>
      </c>
      <c r="CY50" s="24" t="str">
        <f>HYPERLINK("https://docs.google.com/open?id=1aF2Svlh3MeVWxhZdcoi61WQiJSmX2KUS4FFj46-yxC0","m")</f>
        <v>m</v>
      </c>
      <c r="CZ50" s="19" t="s">
        <v>1296</v>
      </c>
      <c r="DA50" s="20"/>
      <c r="DB50" s="20"/>
      <c r="DC50" s="20"/>
      <c r="DD50" s="20"/>
    </row>
    <row r="51">
      <c r="A51" s="12">
        <v>45637.95453604167</v>
      </c>
      <c r="B51" s="15">
        <v>51.0</v>
      </c>
      <c r="C51" s="44" t="s">
        <v>855</v>
      </c>
      <c r="D51" s="15"/>
      <c r="E51" s="15"/>
      <c r="F51" s="15"/>
      <c r="G51" s="15" t="s">
        <v>1297</v>
      </c>
      <c r="H51" s="8" t="s">
        <v>1298</v>
      </c>
      <c r="I51" s="8" t="s">
        <v>1299</v>
      </c>
      <c r="J51" s="8" t="s">
        <v>1300</v>
      </c>
      <c r="K51" s="8" t="s">
        <v>1301</v>
      </c>
      <c r="L51" s="8" t="s">
        <v>1302</v>
      </c>
      <c r="M51" s="8"/>
      <c r="N51" s="16" t="s">
        <v>1303</v>
      </c>
      <c r="O51" s="15" t="s">
        <v>820</v>
      </c>
      <c r="P51" s="32" t="s">
        <v>1304</v>
      </c>
      <c r="Q51" s="17">
        <v>127.0</v>
      </c>
      <c r="R51" s="18" t="s">
        <v>123</v>
      </c>
      <c r="S51" s="18" t="s">
        <v>631</v>
      </c>
      <c r="T51" s="18" t="s">
        <v>1183</v>
      </c>
      <c r="U51" s="18" t="s">
        <v>90</v>
      </c>
      <c r="V51" s="19" t="s">
        <v>93</v>
      </c>
      <c r="W51" s="20"/>
      <c r="X51" s="20"/>
      <c r="Y51" s="19" t="s">
        <v>158</v>
      </c>
      <c r="Z51" s="19" t="s">
        <v>1305</v>
      </c>
      <c r="AA51" s="20"/>
      <c r="AB51" s="19" t="s">
        <v>1298</v>
      </c>
      <c r="AC51" s="19" t="s">
        <v>1306</v>
      </c>
      <c r="AD51" s="19" t="s">
        <v>1299</v>
      </c>
      <c r="AE51" s="19" t="s">
        <v>1300</v>
      </c>
      <c r="AF51" s="19" t="s">
        <v>1301</v>
      </c>
      <c r="AG51" s="19">
        <v>2.242875199E9</v>
      </c>
      <c r="AH51" s="19" t="s">
        <v>1307</v>
      </c>
      <c r="AI51" s="19" t="s">
        <v>93</v>
      </c>
      <c r="AJ51" s="19" t="s">
        <v>1308</v>
      </c>
      <c r="AK51" s="19" t="s">
        <v>1309</v>
      </c>
      <c r="AL51" s="19" t="s">
        <v>1302</v>
      </c>
      <c r="AM51" s="19">
        <v>6.187720938E9</v>
      </c>
      <c r="AN51" s="19" t="s">
        <v>1310</v>
      </c>
      <c r="AO51" s="20"/>
      <c r="AP51" s="20"/>
      <c r="AQ51" s="20"/>
      <c r="AR51" s="20"/>
      <c r="AS51" s="20"/>
      <c r="AT51" s="19" t="s">
        <v>876</v>
      </c>
      <c r="AU51" s="19" t="s">
        <v>877</v>
      </c>
      <c r="AV51" s="19" t="s">
        <v>878</v>
      </c>
      <c r="AW51" s="19" t="s">
        <v>879</v>
      </c>
      <c r="AX51" s="20"/>
      <c r="AY51" s="19" t="s">
        <v>107</v>
      </c>
      <c r="AZ51" s="19">
        <v>1.0</v>
      </c>
      <c r="BA51" s="19" t="s">
        <v>93</v>
      </c>
      <c r="BB51" s="19" t="s">
        <v>1311</v>
      </c>
      <c r="BC51" s="19" t="s">
        <v>107</v>
      </c>
      <c r="BD51" s="20"/>
      <c r="BE51" s="20"/>
      <c r="BF51" s="20"/>
      <c r="BG51" s="22">
        <v>127.0</v>
      </c>
      <c r="BH51" s="21" t="s">
        <v>1304</v>
      </c>
      <c r="BI51" s="19" t="s">
        <v>123</v>
      </c>
      <c r="BJ51" s="19" t="s">
        <v>631</v>
      </c>
      <c r="BK51" s="19" t="s">
        <v>1183</v>
      </c>
      <c r="BL51" s="19" t="s">
        <v>90</v>
      </c>
      <c r="BM51" s="20"/>
      <c r="BN51" s="20"/>
      <c r="BO51" s="20"/>
      <c r="BP51" s="20"/>
      <c r="BQ51" s="20"/>
      <c r="BR51" s="19" t="s">
        <v>1312</v>
      </c>
      <c r="BS51" s="19" t="s">
        <v>552</v>
      </c>
      <c r="BT51" s="19" t="s">
        <v>552</v>
      </c>
      <c r="BU51" s="20"/>
      <c r="BV51" s="20"/>
      <c r="BW51" s="20"/>
      <c r="BX51" s="20"/>
      <c r="BY51" s="20"/>
      <c r="BZ51" s="20"/>
      <c r="CA51" s="20"/>
      <c r="CB51" s="20"/>
      <c r="CC51" s="19" t="s">
        <v>144</v>
      </c>
      <c r="CD51" s="19" t="s">
        <v>144</v>
      </c>
      <c r="CE51" s="20"/>
      <c r="CF51" s="20"/>
      <c r="CG51" s="20"/>
      <c r="CH51" s="20"/>
      <c r="CI51" s="20"/>
      <c r="CJ51" s="20"/>
      <c r="CK51" s="20"/>
      <c r="CL51" s="20"/>
      <c r="CM51" s="20"/>
      <c r="CN51" s="20"/>
      <c r="CO51" s="20"/>
      <c r="CP51" s="19" t="s">
        <v>107</v>
      </c>
      <c r="CQ51" s="20"/>
      <c r="CR51" s="20"/>
      <c r="CS51" s="20"/>
      <c r="CT51" s="19" t="s">
        <v>1313</v>
      </c>
      <c r="CU51" s="19" t="s">
        <v>1314</v>
      </c>
      <c r="CV51" s="19" t="s">
        <v>1315</v>
      </c>
      <c r="CW51" s="19" t="s">
        <v>1316</v>
      </c>
      <c r="CX51" s="21" t="s">
        <v>1317</v>
      </c>
      <c r="CY51" s="24" t="str">
        <f>HYPERLINK("https://docs.google.com/open?id=1nV1cSiy2cPSX4BWcGbaCSTfdg-j4dwmr0HUSJRv8AYA","m")</f>
        <v>m</v>
      </c>
      <c r="CZ51" s="19" t="s">
        <v>1318</v>
      </c>
      <c r="DA51" s="20"/>
      <c r="DB51" s="20"/>
      <c r="DC51" s="20"/>
      <c r="DD51" s="20"/>
    </row>
    <row r="52">
      <c r="A52" s="12">
        <v>45638.49228320602</v>
      </c>
      <c r="B52" s="15">
        <v>52.0</v>
      </c>
      <c r="C52" s="44" t="s">
        <v>855</v>
      </c>
      <c r="D52" s="15"/>
      <c r="E52" s="15"/>
      <c r="F52" s="15"/>
      <c r="G52" s="15" t="s">
        <v>1319</v>
      </c>
      <c r="H52" s="8" t="s">
        <v>1320</v>
      </c>
      <c r="I52" s="8" t="s">
        <v>1321</v>
      </c>
      <c r="J52" s="8" t="s">
        <v>1322</v>
      </c>
      <c r="K52" s="8" t="s">
        <v>1323</v>
      </c>
      <c r="L52" s="8" t="s">
        <v>1324</v>
      </c>
      <c r="M52" s="8"/>
      <c r="N52" s="16" t="s">
        <v>1325</v>
      </c>
      <c r="O52" s="15" t="s">
        <v>820</v>
      </c>
      <c r="P52" s="32" t="s">
        <v>1326</v>
      </c>
      <c r="Q52" s="17">
        <v>122.21</v>
      </c>
      <c r="R52" s="18" t="s">
        <v>123</v>
      </c>
      <c r="S52" s="18" t="s">
        <v>92</v>
      </c>
      <c r="T52" s="18" t="s">
        <v>631</v>
      </c>
      <c r="U52" s="18" t="s">
        <v>126</v>
      </c>
      <c r="V52" s="19" t="s">
        <v>93</v>
      </c>
      <c r="W52" s="20"/>
      <c r="X52" s="20"/>
      <c r="Y52" s="19" t="s">
        <v>158</v>
      </c>
      <c r="Z52" s="19" t="s">
        <v>1327</v>
      </c>
      <c r="AA52" s="20"/>
      <c r="AB52" s="19" t="s">
        <v>1320</v>
      </c>
      <c r="AC52" s="19" t="s">
        <v>1328</v>
      </c>
      <c r="AD52" s="19" t="s">
        <v>1321</v>
      </c>
      <c r="AE52" s="19" t="s">
        <v>1322</v>
      </c>
      <c r="AF52" s="19" t="s">
        <v>1323</v>
      </c>
      <c r="AG52" s="19" t="s">
        <v>1329</v>
      </c>
      <c r="AH52" s="19" t="s">
        <v>1330</v>
      </c>
      <c r="AI52" s="19" t="s">
        <v>93</v>
      </c>
      <c r="AJ52" s="19" t="s">
        <v>1331</v>
      </c>
      <c r="AK52" s="19" t="s">
        <v>1332</v>
      </c>
      <c r="AL52" s="19" t="s">
        <v>1324</v>
      </c>
      <c r="AM52" s="19" t="s">
        <v>1333</v>
      </c>
      <c r="AN52" s="19" t="s">
        <v>1334</v>
      </c>
      <c r="AO52" s="20"/>
      <c r="AP52" s="20"/>
      <c r="AQ52" s="20"/>
      <c r="AR52" s="20"/>
      <c r="AS52" s="20"/>
      <c r="AT52" s="19" t="s">
        <v>876</v>
      </c>
      <c r="AU52" s="19" t="s">
        <v>877</v>
      </c>
      <c r="AV52" s="19" t="s">
        <v>1335</v>
      </c>
      <c r="AW52" s="19" t="s">
        <v>879</v>
      </c>
      <c r="AX52" s="20"/>
      <c r="AY52" s="19" t="s">
        <v>107</v>
      </c>
      <c r="AZ52" s="19">
        <v>1.0</v>
      </c>
      <c r="BA52" s="19" t="s">
        <v>107</v>
      </c>
      <c r="BB52" s="20"/>
      <c r="BC52" s="19" t="s">
        <v>107</v>
      </c>
      <c r="BD52" s="20"/>
      <c r="BE52" s="20"/>
      <c r="BF52" s="20"/>
      <c r="BG52" s="22">
        <v>122.21</v>
      </c>
      <c r="BH52" s="21" t="s">
        <v>1326</v>
      </c>
      <c r="BI52" s="19" t="s">
        <v>123</v>
      </c>
      <c r="BJ52" s="19" t="s">
        <v>92</v>
      </c>
      <c r="BK52" s="19" t="s">
        <v>631</v>
      </c>
      <c r="BL52" s="19" t="s">
        <v>126</v>
      </c>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19" t="s">
        <v>107</v>
      </c>
      <c r="CQ52" s="20"/>
      <c r="CR52" s="20"/>
      <c r="CS52" s="20"/>
      <c r="CT52" s="19" t="s">
        <v>1016</v>
      </c>
      <c r="CU52" s="19" t="s">
        <v>1314</v>
      </c>
      <c r="CV52" s="19" t="s">
        <v>1336</v>
      </c>
      <c r="CW52" s="19" t="s">
        <v>1337</v>
      </c>
      <c r="CX52" s="21" t="s">
        <v>1338</v>
      </c>
      <c r="CY52" s="24" t="str">
        <f>HYPERLINK("https://docs.google.com/open?id=1NiMAoDAWxbQScFmCw8F3y7i2pR2qi_8rACfroPPN2VM","m")</f>
        <v>m</v>
      </c>
      <c r="CZ52" s="19" t="s">
        <v>1339</v>
      </c>
      <c r="DA52" s="20"/>
      <c r="DB52" s="20"/>
      <c r="DC52" s="20"/>
      <c r="DD52" s="20"/>
    </row>
    <row r="53">
      <c r="A53" s="12">
        <v>45638.503707384254</v>
      </c>
      <c r="B53" s="15">
        <v>53.0</v>
      </c>
      <c r="C53" s="44" t="s">
        <v>855</v>
      </c>
      <c r="D53" s="15"/>
      <c r="E53" s="15"/>
      <c r="F53" s="15"/>
      <c r="G53" s="15" t="s">
        <v>1340</v>
      </c>
      <c r="H53" s="8" t="s">
        <v>1341</v>
      </c>
      <c r="I53" s="8" t="s">
        <v>1342</v>
      </c>
      <c r="J53" s="8" t="s">
        <v>1343</v>
      </c>
      <c r="K53" s="8" t="s">
        <v>1344</v>
      </c>
      <c r="L53" s="8"/>
      <c r="M53" s="8"/>
      <c r="N53" s="16" t="s">
        <v>1345</v>
      </c>
      <c r="O53" s="15" t="s">
        <v>820</v>
      </c>
      <c r="P53" s="32" t="s">
        <v>1346</v>
      </c>
      <c r="Q53" s="17">
        <v>189.61</v>
      </c>
      <c r="R53" s="18" t="s">
        <v>123</v>
      </c>
      <c r="S53" s="18" t="s">
        <v>403</v>
      </c>
      <c r="T53" s="18" t="s">
        <v>631</v>
      </c>
      <c r="U53" s="18" t="s">
        <v>90</v>
      </c>
      <c r="V53" s="19" t="s">
        <v>93</v>
      </c>
      <c r="W53" s="20"/>
      <c r="X53" s="20"/>
      <c r="Y53" s="19" t="s">
        <v>158</v>
      </c>
      <c r="Z53" s="19" t="s">
        <v>1347</v>
      </c>
      <c r="AA53" s="20"/>
      <c r="AB53" s="19" t="s">
        <v>1341</v>
      </c>
      <c r="AC53" s="19" t="s">
        <v>1348</v>
      </c>
      <c r="AD53" s="19" t="s">
        <v>1342</v>
      </c>
      <c r="AE53" s="19" t="s">
        <v>1343</v>
      </c>
      <c r="AF53" s="19" t="s">
        <v>1344</v>
      </c>
      <c r="AG53" s="19">
        <v>8.0846569084E10</v>
      </c>
      <c r="AH53" s="19" t="s">
        <v>1349</v>
      </c>
      <c r="AI53" s="19" t="s">
        <v>107</v>
      </c>
      <c r="AJ53" s="20"/>
      <c r="AK53" s="20"/>
      <c r="AL53" s="20"/>
      <c r="AM53" s="20"/>
      <c r="AN53" s="20"/>
      <c r="AO53" s="20"/>
      <c r="AP53" s="20"/>
      <c r="AQ53" s="20"/>
      <c r="AR53" s="20"/>
      <c r="AS53" s="20"/>
      <c r="AT53" s="19" t="s">
        <v>187</v>
      </c>
      <c r="AU53" s="19" t="s">
        <v>1350</v>
      </c>
      <c r="AV53" s="20"/>
      <c r="AW53" s="20"/>
      <c r="AX53" s="21" t="s">
        <v>1351</v>
      </c>
      <c r="AY53" s="19" t="s">
        <v>849</v>
      </c>
      <c r="AZ53" s="19" t="s">
        <v>1352</v>
      </c>
      <c r="BA53" s="19" t="s">
        <v>93</v>
      </c>
      <c r="BB53" s="20"/>
      <c r="BC53" s="19" t="s">
        <v>107</v>
      </c>
      <c r="BD53" s="20"/>
      <c r="BE53" s="20"/>
      <c r="BF53" s="20"/>
      <c r="BG53" s="37">
        <v>189.61</v>
      </c>
      <c r="BH53" s="21" t="s">
        <v>1346</v>
      </c>
      <c r="BI53" s="19" t="s">
        <v>123</v>
      </c>
      <c r="BJ53" s="19" t="s">
        <v>403</v>
      </c>
      <c r="BK53" s="19" t="s">
        <v>631</v>
      </c>
      <c r="BL53" s="19" t="s">
        <v>90</v>
      </c>
      <c r="BM53" s="20"/>
      <c r="BN53" s="20"/>
      <c r="BO53" s="20"/>
      <c r="BP53" s="20"/>
      <c r="BQ53" s="20"/>
      <c r="BR53" s="21" t="s">
        <v>1353</v>
      </c>
      <c r="BS53" s="19" t="s">
        <v>142</v>
      </c>
      <c r="BT53" s="20"/>
      <c r="BU53" s="20"/>
      <c r="BV53" s="20"/>
      <c r="BW53" s="20"/>
      <c r="BX53" s="20"/>
      <c r="BY53" s="20"/>
      <c r="BZ53" s="20"/>
      <c r="CA53" s="20"/>
      <c r="CB53" s="20"/>
      <c r="CC53" s="19" t="s">
        <v>143</v>
      </c>
      <c r="CD53" s="20"/>
      <c r="CE53" s="20"/>
      <c r="CF53" s="20"/>
      <c r="CG53" s="20"/>
      <c r="CH53" s="20"/>
      <c r="CI53" s="20"/>
      <c r="CJ53" s="20"/>
      <c r="CK53" s="20"/>
      <c r="CL53" s="20"/>
      <c r="CM53" s="20"/>
      <c r="CN53" s="20"/>
      <c r="CO53" s="20"/>
      <c r="CP53" s="19" t="s">
        <v>93</v>
      </c>
      <c r="CQ53" s="20"/>
      <c r="CR53" s="20"/>
      <c r="CS53" s="20"/>
      <c r="CT53" s="19" t="s">
        <v>267</v>
      </c>
      <c r="CU53" s="19" t="s">
        <v>1354</v>
      </c>
      <c r="CV53" s="19" t="s">
        <v>1355</v>
      </c>
      <c r="CW53" s="19" t="s">
        <v>1356</v>
      </c>
      <c r="CX53" s="21" t="s">
        <v>1357</v>
      </c>
      <c r="CY53" s="24" t="str">
        <f>HYPERLINK("https://docs.google.com/open?id=1i8Efq5zCt8C3TmAcO4caCy28ey68cj2XuAdWQqUIiag","m")</f>
        <v>m</v>
      </c>
      <c r="CZ53" s="19" t="s">
        <v>1358</v>
      </c>
      <c r="DA53" s="20"/>
      <c r="DB53" s="20"/>
      <c r="DC53" s="20"/>
      <c r="DD53" s="20"/>
    </row>
    <row r="54">
      <c r="A54" s="12">
        <v>45638.57355127315</v>
      </c>
      <c r="B54" s="15">
        <v>54.0</v>
      </c>
      <c r="C54" s="33" t="s">
        <v>271</v>
      </c>
      <c r="D54" s="15"/>
      <c r="E54" s="15"/>
      <c r="F54" s="15"/>
      <c r="G54" s="15" t="s">
        <v>1359</v>
      </c>
      <c r="H54" s="8" t="s">
        <v>1360</v>
      </c>
      <c r="I54" s="8" t="s">
        <v>1361</v>
      </c>
      <c r="J54" s="8" t="s">
        <v>1362</v>
      </c>
      <c r="K54" s="8" t="s">
        <v>1363</v>
      </c>
      <c r="L54" s="8" t="s">
        <v>1364</v>
      </c>
      <c r="M54" s="8" t="s">
        <v>1365</v>
      </c>
      <c r="N54" s="16" t="s">
        <v>1366</v>
      </c>
      <c r="O54" s="15" t="s">
        <v>839</v>
      </c>
      <c r="P54" s="8" t="s">
        <v>88</v>
      </c>
      <c r="Q54" s="17">
        <v>0.0</v>
      </c>
      <c r="R54" s="18" t="s">
        <v>89</v>
      </c>
      <c r="S54" s="18" t="s">
        <v>233</v>
      </c>
      <c r="T54" s="18" t="s">
        <v>91</v>
      </c>
      <c r="U54" s="18" t="s">
        <v>281</v>
      </c>
      <c r="V54" s="19" t="s">
        <v>93</v>
      </c>
      <c r="W54" s="20"/>
      <c r="X54" s="20"/>
      <c r="Y54" s="19" t="s">
        <v>158</v>
      </c>
      <c r="Z54" s="19" t="s">
        <v>1367</v>
      </c>
      <c r="AA54" s="19" t="s">
        <v>88</v>
      </c>
      <c r="AB54" s="19" t="s">
        <v>1360</v>
      </c>
      <c r="AC54" s="19" t="s">
        <v>994</v>
      </c>
      <c r="AD54" s="19" t="s">
        <v>1361</v>
      </c>
      <c r="AE54" s="19" t="s">
        <v>1362</v>
      </c>
      <c r="AF54" s="19" t="s">
        <v>1363</v>
      </c>
      <c r="AG54" s="19" t="s">
        <v>1368</v>
      </c>
      <c r="AH54" s="19" t="s">
        <v>1369</v>
      </c>
      <c r="AI54" s="19" t="s">
        <v>93</v>
      </c>
      <c r="AJ54" s="19" t="s">
        <v>1370</v>
      </c>
      <c r="AK54" s="19" t="s">
        <v>1371</v>
      </c>
      <c r="AL54" s="19" t="s">
        <v>1364</v>
      </c>
      <c r="AM54" s="19">
        <v>8.156946505E9</v>
      </c>
      <c r="AN54" s="19" t="s">
        <v>1372</v>
      </c>
      <c r="AO54" s="19" t="s">
        <v>1373</v>
      </c>
      <c r="AP54" s="19" t="s">
        <v>1374</v>
      </c>
      <c r="AQ54" s="19" t="s">
        <v>1365</v>
      </c>
      <c r="AR54" s="19" t="s">
        <v>1375</v>
      </c>
      <c r="AS54" s="19" t="s">
        <v>1376</v>
      </c>
      <c r="AT54" s="19" t="s">
        <v>13</v>
      </c>
      <c r="AU54" s="19" t="s">
        <v>1377</v>
      </c>
      <c r="AV54" s="19" t="s">
        <v>1378</v>
      </c>
      <c r="AW54" s="19" t="s">
        <v>1008</v>
      </c>
      <c r="AX54" s="21" t="s">
        <v>1379</v>
      </c>
      <c r="AY54" s="19" t="s">
        <v>107</v>
      </c>
      <c r="AZ54" s="19">
        <v>1.0</v>
      </c>
      <c r="BA54" s="19" t="s">
        <v>93</v>
      </c>
      <c r="BB54" s="19" t="s">
        <v>1380</v>
      </c>
      <c r="BC54" s="19" t="s">
        <v>93</v>
      </c>
      <c r="BD54" s="19" t="s">
        <v>1381</v>
      </c>
      <c r="BE54" s="19" t="s">
        <v>88</v>
      </c>
      <c r="BF54" s="19" t="s">
        <v>984</v>
      </c>
      <c r="BG54" s="22">
        <v>0.0</v>
      </c>
      <c r="BH54" s="19" t="s">
        <v>88</v>
      </c>
      <c r="BI54" s="19" t="s">
        <v>89</v>
      </c>
      <c r="BJ54" s="19" t="s">
        <v>233</v>
      </c>
      <c r="BK54" s="19" t="s">
        <v>91</v>
      </c>
      <c r="BL54" s="19" t="s">
        <v>281</v>
      </c>
      <c r="BM54" s="20"/>
      <c r="BN54" s="20"/>
      <c r="BO54" s="20"/>
      <c r="BP54" s="20"/>
      <c r="BQ54" s="20"/>
      <c r="BR54" s="19" t="s">
        <v>1382</v>
      </c>
      <c r="BS54" s="19" t="s">
        <v>288</v>
      </c>
      <c r="BT54" s="19" t="s">
        <v>288</v>
      </c>
      <c r="BU54" s="19" t="s">
        <v>288</v>
      </c>
      <c r="BV54" s="19" t="s">
        <v>142</v>
      </c>
      <c r="BW54" s="19" t="s">
        <v>142</v>
      </c>
      <c r="BX54" s="20"/>
      <c r="BY54" s="20"/>
      <c r="BZ54" s="20"/>
      <c r="CA54" s="20"/>
      <c r="CB54" s="20"/>
      <c r="CC54" s="19" t="s">
        <v>143</v>
      </c>
      <c r="CD54" s="19" t="s">
        <v>144</v>
      </c>
      <c r="CE54" s="19" t="s">
        <v>144</v>
      </c>
      <c r="CF54" s="19" t="s">
        <v>143</v>
      </c>
      <c r="CG54" s="19" t="s">
        <v>144</v>
      </c>
      <c r="CH54" s="20"/>
      <c r="CI54" s="20"/>
      <c r="CJ54" s="20"/>
      <c r="CK54" s="20"/>
      <c r="CL54" s="20"/>
      <c r="CM54" s="20"/>
      <c r="CN54" s="20"/>
      <c r="CO54" s="19" t="s">
        <v>1383</v>
      </c>
      <c r="CP54" s="19" t="s">
        <v>107</v>
      </c>
      <c r="CQ54" s="19" t="s">
        <v>271</v>
      </c>
      <c r="CR54" s="20"/>
      <c r="CS54" s="20"/>
      <c r="CT54" s="19" t="s">
        <v>1384</v>
      </c>
      <c r="CU54" s="19" t="s">
        <v>839</v>
      </c>
      <c r="CV54" s="19" t="s">
        <v>1385</v>
      </c>
      <c r="CW54" s="19" t="s">
        <v>1386</v>
      </c>
      <c r="CX54" s="21" t="s">
        <v>1387</v>
      </c>
      <c r="CY54" s="24" t="str">
        <f>HYPERLINK("https://docs.google.com/open?id=1aoBACo9r4hmP1ydVOpFekWDPW4zdxVDjsS1FM8P6lX0","m")</f>
        <v>m</v>
      </c>
      <c r="CZ54" s="19" t="s">
        <v>1388</v>
      </c>
      <c r="DA54" s="20"/>
      <c r="DB54" s="20"/>
      <c r="DC54" s="20"/>
      <c r="DD54" s="20"/>
    </row>
    <row r="55">
      <c r="A55" s="12">
        <v>45638.73147738426</v>
      </c>
      <c r="B55" s="15">
        <v>55.0</v>
      </c>
      <c r="C55" s="44" t="s">
        <v>855</v>
      </c>
      <c r="D55" s="15"/>
      <c r="E55" s="15"/>
      <c r="F55" s="15"/>
      <c r="G55" s="15" t="s">
        <v>1389</v>
      </c>
      <c r="H55" s="8" t="s">
        <v>1390</v>
      </c>
      <c r="I55" s="8" t="s">
        <v>1391</v>
      </c>
      <c r="J55" s="8" t="s">
        <v>1392</v>
      </c>
      <c r="K55" s="8" t="s">
        <v>1393</v>
      </c>
      <c r="L55" s="8" t="s">
        <v>1394</v>
      </c>
      <c r="M55" s="8"/>
      <c r="N55" s="16" t="s">
        <v>1395</v>
      </c>
      <c r="O55" s="15" t="s">
        <v>820</v>
      </c>
      <c r="P55" s="32" t="s">
        <v>1396</v>
      </c>
      <c r="Q55" s="17">
        <v>57.12</v>
      </c>
      <c r="R55" s="18" t="s">
        <v>157</v>
      </c>
      <c r="S55" s="18" t="s">
        <v>90</v>
      </c>
      <c r="T55" s="18" t="s">
        <v>631</v>
      </c>
      <c r="U55" s="18" t="s">
        <v>204</v>
      </c>
      <c r="V55" s="19" t="s">
        <v>93</v>
      </c>
      <c r="W55" s="20"/>
      <c r="X55" s="20"/>
      <c r="Y55" s="19" t="s">
        <v>127</v>
      </c>
      <c r="Z55" s="20"/>
      <c r="AA55" s="20"/>
      <c r="AB55" s="19" t="s">
        <v>1390</v>
      </c>
      <c r="AC55" s="19" t="s">
        <v>1397</v>
      </c>
      <c r="AD55" s="19" t="s">
        <v>1391</v>
      </c>
      <c r="AE55" s="19" t="s">
        <v>1392</v>
      </c>
      <c r="AF55" s="19" t="s">
        <v>1393</v>
      </c>
      <c r="AG55" s="19" t="s">
        <v>1398</v>
      </c>
      <c r="AH55" s="19" t="s">
        <v>1399</v>
      </c>
      <c r="AI55" s="19" t="s">
        <v>93</v>
      </c>
      <c r="AJ55" s="19" t="s">
        <v>1400</v>
      </c>
      <c r="AK55" s="19" t="s">
        <v>1401</v>
      </c>
      <c r="AL55" s="19" t="s">
        <v>1394</v>
      </c>
      <c r="AM55" s="19" t="s">
        <v>1402</v>
      </c>
      <c r="AN55" s="19" t="s">
        <v>1403</v>
      </c>
      <c r="AO55" s="20"/>
      <c r="AP55" s="20"/>
      <c r="AQ55" s="20"/>
      <c r="AR55" s="20"/>
      <c r="AS55" s="20"/>
      <c r="AT55" s="19" t="s">
        <v>187</v>
      </c>
      <c r="AU55" s="19" t="s">
        <v>1404</v>
      </c>
      <c r="AV55" s="19" t="s">
        <v>1405</v>
      </c>
      <c r="AW55" s="19" t="s">
        <v>1406</v>
      </c>
      <c r="AX55" s="20"/>
      <c r="AY55" s="19" t="s">
        <v>107</v>
      </c>
      <c r="AZ55" s="19">
        <v>1.0</v>
      </c>
      <c r="BA55" s="19" t="s">
        <v>107</v>
      </c>
      <c r="BB55" s="20"/>
      <c r="BC55" s="19" t="s">
        <v>107</v>
      </c>
      <c r="BD55" s="20"/>
      <c r="BE55" s="20"/>
      <c r="BF55" s="19" t="s">
        <v>1407</v>
      </c>
      <c r="BG55" s="22">
        <v>57.12</v>
      </c>
      <c r="BH55" s="21" t="s">
        <v>1396</v>
      </c>
      <c r="BI55" s="19" t="s">
        <v>157</v>
      </c>
      <c r="BJ55" s="19" t="s">
        <v>90</v>
      </c>
      <c r="BK55" s="19" t="s">
        <v>631</v>
      </c>
      <c r="BL55" s="19" t="s">
        <v>204</v>
      </c>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19" t="s">
        <v>107</v>
      </c>
      <c r="CQ55" s="20"/>
      <c r="CR55" s="20"/>
      <c r="CS55" s="20"/>
      <c r="CT55" s="19" t="s">
        <v>1408</v>
      </c>
      <c r="CU55" s="19" t="s">
        <v>1409</v>
      </c>
      <c r="CV55" s="19" t="s">
        <v>1410</v>
      </c>
      <c r="CW55" s="19" t="s">
        <v>1411</v>
      </c>
      <c r="CX55" s="21" t="s">
        <v>1412</v>
      </c>
      <c r="CY55" s="24" t="str">
        <f>HYPERLINK("https://docs.google.com/open?id=1NrrT2JfuFcjfhiKtNZc1wyZyHvxiRxO9Ihziqrl6occ","m")</f>
        <v>m</v>
      </c>
      <c r="CZ55" s="19" t="s">
        <v>1413</v>
      </c>
      <c r="DA55" s="20"/>
      <c r="DB55" s="20"/>
      <c r="DC55" s="20"/>
      <c r="DD55" s="20"/>
    </row>
    <row r="56">
      <c r="A56" s="12">
        <v>45640.69007224537</v>
      </c>
      <c r="B56" s="13">
        <v>56.0</v>
      </c>
      <c r="C56" s="35" t="s">
        <v>1414</v>
      </c>
      <c r="D56" s="15" t="s">
        <v>1415</v>
      </c>
      <c r="E56" s="15"/>
      <c r="F56" s="15"/>
      <c r="G56" s="15" t="s">
        <v>1416</v>
      </c>
      <c r="H56" s="8" t="s">
        <v>1417</v>
      </c>
      <c r="I56" s="8" t="s">
        <v>1418</v>
      </c>
      <c r="J56" s="8" t="s">
        <v>1419</v>
      </c>
      <c r="K56" s="8" t="s">
        <v>1420</v>
      </c>
      <c r="L56" s="8" t="s">
        <v>1421</v>
      </c>
      <c r="M56" s="8"/>
      <c r="N56" s="16" t="s">
        <v>1422</v>
      </c>
      <c r="O56" s="15" t="s">
        <v>121</v>
      </c>
      <c r="P56" s="32" t="s">
        <v>1423</v>
      </c>
      <c r="Q56" s="17">
        <v>92.0</v>
      </c>
      <c r="R56" s="18" t="s">
        <v>123</v>
      </c>
      <c r="S56" s="18" t="s">
        <v>423</v>
      </c>
      <c r="T56" s="18" t="s">
        <v>1424</v>
      </c>
      <c r="U56" s="18" t="s">
        <v>355</v>
      </c>
      <c r="V56" s="19" t="s">
        <v>107</v>
      </c>
      <c r="W56" s="20"/>
      <c r="X56" s="20"/>
      <c r="Y56" s="19" t="s">
        <v>127</v>
      </c>
      <c r="Z56" s="20"/>
      <c r="AA56" s="20"/>
      <c r="AB56" s="19" t="s">
        <v>1417</v>
      </c>
      <c r="AC56" s="19" t="s">
        <v>1425</v>
      </c>
      <c r="AD56" s="19" t="s">
        <v>1418</v>
      </c>
      <c r="AE56" s="19" t="s">
        <v>1419</v>
      </c>
      <c r="AF56" s="19" t="s">
        <v>1420</v>
      </c>
      <c r="AG56" s="19">
        <v>2.176939762E9</v>
      </c>
      <c r="AH56" s="19" t="s">
        <v>1425</v>
      </c>
      <c r="AI56" s="19" t="s">
        <v>93</v>
      </c>
      <c r="AJ56" s="19" t="s">
        <v>1426</v>
      </c>
      <c r="AK56" s="19" t="s">
        <v>199</v>
      </c>
      <c r="AL56" s="19" t="s">
        <v>1421</v>
      </c>
      <c r="AM56" s="19" t="s">
        <v>1427</v>
      </c>
      <c r="AN56" s="19" t="s">
        <v>1428</v>
      </c>
      <c r="AO56" s="20"/>
      <c r="AP56" s="20"/>
      <c r="AQ56" s="20"/>
      <c r="AR56" s="20"/>
      <c r="AS56" s="20"/>
      <c r="AT56" s="19" t="s">
        <v>187</v>
      </c>
      <c r="AU56" s="19" t="s">
        <v>1429</v>
      </c>
      <c r="AV56" s="20"/>
      <c r="AW56" s="20"/>
      <c r="AX56" s="20"/>
      <c r="AY56" s="20"/>
      <c r="AZ56" s="19">
        <v>1.0</v>
      </c>
      <c r="BA56" s="19" t="s">
        <v>107</v>
      </c>
      <c r="BB56" s="20"/>
      <c r="BC56" s="19" t="s">
        <v>107</v>
      </c>
      <c r="BD56" s="20"/>
      <c r="BE56" s="20"/>
      <c r="BF56" s="20"/>
      <c r="BG56" s="37">
        <v>92.0</v>
      </c>
      <c r="BH56" s="21" t="s">
        <v>1423</v>
      </c>
      <c r="BI56" s="19" t="s">
        <v>123</v>
      </c>
      <c r="BJ56" s="19" t="s">
        <v>423</v>
      </c>
      <c r="BK56" s="19" t="s">
        <v>1424</v>
      </c>
      <c r="BL56" s="19" t="s">
        <v>355</v>
      </c>
      <c r="BM56" s="20"/>
      <c r="BN56" s="20"/>
      <c r="BO56" s="20"/>
      <c r="BP56" s="20"/>
      <c r="BQ56" s="20"/>
      <c r="BR56" s="19" t="s">
        <v>1430</v>
      </c>
      <c r="BS56" s="19" t="s">
        <v>240</v>
      </c>
      <c r="BT56" s="19" t="s">
        <v>141</v>
      </c>
      <c r="BU56" s="20"/>
      <c r="BV56" s="20"/>
      <c r="BW56" s="20"/>
      <c r="BX56" s="20"/>
      <c r="BY56" s="20"/>
      <c r="BZ56" s="20"/>
      <c r="CA56" s="20"/>
      <c r="CB56" s="20"/>
      <c r="CC56" s="19" t="s">
        <v>143</v>
      </c>
      <c r="CD56" s="19" t="s">
        <v>143</v>
      </c>
      <c r="CE56" s="20"/>
      <c r="CF56" s="20"/>
      <c r="CG56" s="20"/>
      <c r="CH56" s="20"/>
      <c r="CI56" s="20"/>
      <c r="CJ56" s="20"/>
      <c r="CK56" s="20"/>
      <c r="CL56" s="20"/>
      <c r="CM56" s="20"/>
      <c r="CN56" s="20"/>
      <c r="CO56" s="20"/>
      <c r="CP56" s="20"/>
      <c r="CQ56" s="20"/>
      <c r="CR56" s="20"/>
      <c r="CS56" s="20"/>
      <c r="CT56" s="19" t="s">
        <v>1431</v>
      </c>
      <c r="CU56" s="20"/>
      <c r="CV56" s="20"/>
      <c r="CW56" s="19" t="s">
        <v>1432</v>
      </c>
      <c r="CX56" s="21" t="s">
        <v>1433</v>
      </c>
      <c r="CY56" s="24" t="str">
        <f>HYPERLINK("https://docs.google.com/open?id=1gYT2Rn9tJlwwt2xwgrP80OEpprD7n_MoK3N8R2ECO6Y","m")</f>
        <v>m</v>
      </c>
      <c r="CZ56" s="19" t="s">
        <v>1434</v>
      </c>
      <c r="DA56" s="20"/>
      <c r="DB56" s="20"/>
      <c r="DC56" s="20"/>
      <c r="DD56" s="20"/>
    </row>
    <row r="57">
      <c r="A57" s="12">
        <v>45640.92577973379</v>
      </c>
      <c r="B57" s="13">
        <v>57.0</v>
      </c>
      <c r="C57" s="35" t="s">
        <v>1020</v>
      </c>
      <c r="D57" s="15"/>
      <c r="E57" s="15"/>
      <c r="F57" s="15"/>
      <c r="G57" s="15" t="s">
        <v>1435</v>
      </c>
      <c r="H57" s="8" t="s">
        <v>1436</v>
      </c>
      <c r="I57" s="8" t="s">
        <v>1437</v>
      </c>
      <c r="J57" s="8" t="s">
        <v>1438</v>
      </c>
      <c r="K57" s="8" t="s">
        <v>1439</v>
      </c>
      <c r="L57" s="8" t="s">
        <v>1440</v>
      </c>
      <c r="M57" s="8"/>
      <c r="N57" s="16" t="s">
        <v>1441</v>
      </c>
      <c r="O57" s="15" t="s">
        <v>121</v>
      </c>
      <c r="P57" s="32" t="s">
        <v>1442</v>
      </c>
      <c r="Q57" s="17">
        <v>296.07</v>
      </c>
      <c r="R57" s="18" t="s">
        <v>123</v>
      </c>
      <c r="S57" s="18" t="s">
        <v>423</v>
      </c>
      <c r="T57" s="18" t="s">
        <v>126</v>
      </c>
      <c r="U57" s="18" t="s">
        <v>125</v>
      </c>
      <c r="V57" s="19" t="s">
        <v>107</v>
      </c>
      <c r="W57" s="20"/>
      <c r="X57" s="20"/>
      <c r="Y57" s="19" t="s">
        <v>158</v>
      </c>
      <c r="Z57" s="19" t="s">
        <v>1443</v>
      </c>
      <c r="AA57" s="20"/>
      <c r="AB57" s="19" t="s">
        <v>1436</v>
      </c>
      <c r="AC57" s="19" t="s">
        <v>1444</v>
      </c>
      <c r="AD57" s="19" t="s">
        <v>1437</v>
      </c>
      <c r="AE57" s="19" t="s">
        <v>1438</v>
      </c>
      <c r="AF57" s="19" t="s">
        <v>1439</v>
      </c>
      <c r="AG57" s="19">
        <v>6.30802477E9</v>
      </c>
      <c r="AH57" s="19" t="s">
        <v>1445</v>
      </c>
      <c r="AI57" s="19" t="s">
        <v>93</v>
      </c>
      <c r="AJ57" s="19" t="s">
        <v>1446</v>
      </c>
      <c r="AK57" s="19" t="s">
        <v>1447</v>
      </c>
      <c r="AL57" s="19" t="s">
        <v>1440</v>
      </c>
      <c r="AM57" s="19">
        <v>7.082537738E9</v>
      </c>
      <c r="AN57" s="19" t="s">
        <v>1448</v>
      </c>
      <c r="AO57" s="20"/>
      <c r="AP57" s="20"/>
      <c r="AQ57" s="20"/>
      <c r="AR57" s="20"/>
      <c r="AS57" s="20"/>
      <c r="AT57" s="19" t="s">
        <v>187</v>
      </c>
      <c r="AU57" s="19" t="s">
        <v>1039</v>
      </c>
      <c r="AV57" s="19" t="s">
        <v>751</v>
      </c>
      <c r="AW57" s="19" t="s">
        <v>752</v>
      </c>
      <c r="AX57" s="21" t="s">
        <v>1042</v>
      </c>
      <c r="AY57" s="20"/>
      <c r="AZ57" s="19">
        <v>2.0</v>
      </c>
      <c r="BA57" s="19" t="s">
        <v>93</v>
      </c>
      <c r="BB57" s="19" t="s">
        <v>1449</v>
      </c>
      <c r="BC57" s="19" t="s">
        <v>93</v>
      </c>
      <c r="BD57" s="19" t="s">
        <v>1450</v>
      </c>
      <c r="BE57" s="20"/>
      <c r="BF57" s="19" t="s">
        <v>1451</v>
      </c>
      <c r="BG57" s="37">
        <v>296.07</v>
      </c>
      <c r="BH57" s="21" t="s">
        <v>1442</v>
      </c>
      <c r="BI57" s="19" t="s">
        <v>123</v>
      </c>
      <c r="BJ57" s="19" t="s">
        <v>423</v>
      </c>
      <c r="BK57" s="19" t="s">
        <v>126</v>
      </c>
      <c r="BL57" s="19" t="s">
        <v>125</v>
      </c>
      <c r="BM57" s="20"/>
      <c r="BN57" s="20"/>
      <c r="BO57" s="20"/>
      <c r="BP57" s="20"/>
      <c r="BQ57" s="20"/>
      <c r="BR57" s="19" t="s">
        <v>1452</v>
      </c>
      <c r="BS57" s="19" t="s">
        <v>141</v>
      </c>
      <c r="BT57" s="19" t="s">
        <v>141</v>
      </c>
      <c r="BU57" s="19" t="s">
        <v>141</v>
      </c>
      <c r="BV57" s="19" t="s">
        <v>141</v>
      </c>
      <c r="BW57" s="19" t="s">
        <v>141</v>
      </c>
      <c r="BX57" s="19" t="s">
        <v>552</v>
      </c>
      <c r="BY57" s="19" t="s">
        <v>141</v>
      </c>
      <c r="BZ57" s="20"/>
      <c r="CA57" s="20"/>
      <c r="CB57" s="20"/>
      <c r="CC57" s="19" t="s">
        <v>144</v>
      </c>
      <c r="CD57" s="19" t="s">
        <v>144</v>
      </c>
      <c r="CE57" s="19" t="s">
        <v>143</v>
      </c>
      <c r="CF57" s="19" t="s">
        <v>143</v>
      </c>
      <c r="CG57" s="19" t="s">
        <v>144</v>
      </c>
      <c r="CH57" s="19" t="s">
        <v>144</v>
      </c>
      <c r="CI57" s="19" t="s">
        <v>144</v>
      </c>
      <c r="CJ57" s="20"/>
      <c r="CK57" s="20"/>
      <c r="CL57" s="20"/>
      <c r="CM57" s="20"/>
      <c r="CN57" s="20"/>
      <c r="CO57" s="20"/>
      <c r="CP57" s="20"/>
      <c r="CQ57" s="20"/>
      <c r="CR57" s="20"/>
      <c r="CS57" s="20"/>
      <c r="CT57" s="19" t="s">
        <v>1453</v>
      </c>
      <c r="CU57" s="20"/>
      <c r="CV57" s="20"/>
      <c r="CW57" s="19" t="s">
        <v>1454</v>
      </c>
      <c r="CX57" s="21" t="s">
        <v>1455</v>
      </c>
      <c r="CY57" s="24" t="str">
        <f>HYPERLINK("https://docs.google.com/open?id=1yoia3u5QzKCvSUCYfOQCGpeUUmFA1tVq01KCTnPpfxY","m")</f>
        <v>m</v>
      </c>
      <c r="CZ57" s="19" t="s">
        <v>1456</v>
      </c>
      <c r="DA57" s="20"/>
      <c r="DB57" s="20"/>
      <c r="DC57" s="20"/>
      <c r="DD57" s="20"/>
    </row>
    <row r="58">
      <c r="A58" s="12">
        <v>45640.98015942129</v>
      </c>
      <c r="B58" s="13">
        <v>58.0</v>
      </c>
      <c r="C58" s="35" t="s">
        <v>1020</v>
      </c>
      <c r="D58" s="15"/>
      <c r="E58" s="15"/>
      <c r="F58" s="15"/>
      <c r="G58" s="15" t="s">
        <v>1457</v>
      </c>
      <c r="H58" s="8" t="s">
        <v>1458</v>
      </c>
      <c r="I58" s="8" t="s">
        <v>1459</v>
      </c>
      <c r="J58" s="8" t="s">
        <v>915</v>
      </c>
      <c r="K58" s="8" t="s">
        <v>1460</v>
      </c>
      <c r="L58" s="8" t="s">
        <v>1461</v>
      </c>
      <c r="M58" s="8" t="s">
        <v>1462</v>
      </c>
      <c r="N58" s="16" t="s">
        <v>1463</v>
      </c>
      <c r="O58" s="15" t="s">
        <v>121</v>
      </c>
      <c r="P58" s="32" t="s">
        <v>1464</v>
      </c>
      <c r="Q58" s="17">
        <v>61.98</v>
      </c>
      <c r="R58" s="18" t="s">
        <v>89</v>
      </c>
      <c r="S58" s="18" t="s">
        <v>233</v>
      </c>
      <c r="T58" s="18" t="s">
        <v>354</v>
      </c>
      <c r="U58" s="18" t="s">
        <v>92</v>
      </c>
      <c r="V58" s="19" t="s">
        <v>93</v>
      </c>
      <c r="W58" s="20"/>
      <c r="X58" s="20"/>
      <c r="Y58" s="19" t="s">
        <v>158</v>
      </c>
      <c r="Z58" s="19" t="s">
        <v>1465</v>
      </c>
      <c r="AA58" s="20"/>
      <c r="AB58" s="19" t="s">
        <v>1458</v>
      </c>
      <c r="AC58" s="19" t="s">
        <v>1466</v>
      </c>
      <c r="AD58" s="19" t="s">
        <v>1459</v>
      </c>
      <c r="AE58" s="19" t="s">
        <v>915</v>
      </c>
      <c r="AF58" s="19" t="s">
        <v>1460</v>
      </c>
      <c r="AG58" s="19">
        <v>7.069807352E9</v>
      </c>
      <c r="AH58" s="19" t="s">
        <v>1467</v>
      </c>
      <c r="AI58" s="19" t="s">
        <v>93</v>
      </c>
      <c r="AJ58" s="19" t="s">
        <v>1468</v>
      </c>
      <c r="AK58" s="19" t="s">
        <v>1469</v>
      </c>
      <c r="AL58" s="19" t="s">
        <v>1461</v>
      </c>
      <c r="AM58" s="19">
        <v>7.328294713E9</v>
      </c>
      <c r="AN58" s="19" t="s">
        <v>1470</v>
      </c>
      <c r="AO58" s="19" t="s">
        <v>1471</v>
      </c>
      <c r="AP58" s="19" t="s">
        <v>1472</v>
      </c>
      <c r="AQ58" s="19" t="s">
        <v>1462</v>
      </c>
      <c r="AR58" s="19">
        <v>2.24339705E9</v>
      </c>
      <c r="AS58" s="19" t="s">
        <v>1473</v>
      </c>
      <c r="AT58" s="19" t="s">
        <v>187</v>
      </c>
      <c r="AU58" s="19" t="s">
        <v>1474</v>
      </c>
      <c r="AV58" s="19" t="s">
        <v>1040</v>
      </c>
      <c r="AW58" s="19" t="s">
        <v>1041</v>
      </c>
      <c r="AX58" s="21" t="s">
        <v>1042</v>
      </c>
      <c r="AY58" s="19" t="s">
        <v>107</v>
      </c>
      <c r="AZ58" s="19">
        <v>2.0</v>
      </c>
      <c r="BA58" s="19" t="s">
        <v>93</v>
      </c>
      <c r="BB58" s="19" t="s">
        <v>1475</v>
      </c>
      <c r="BC58" s="19" t="s">
        <v>93</v>
      </c>
      <c r="BD58" s="19" t="s">
        <v>1476</v>
      </c>
      <c r="BE58" s="20"/>
      <c r="BF58" s="19" t="s">
        <v>1477</v>
      </c>
      <c r="BG58" s="22">
        <v>61.98</v>
      </c>
      <c r="BH58" s="21" t="s">
        <v>1464</v>
      </c>
      <c r="BI58" s="19" t="s">
        <v>89</v>
      </c>
      <c r="BJ58" s="19" t="s">
        <v>233</v>
      </c>
      <c r="BK58" s="19" t="s">
        <v>354</v>
      </c>
      <c r="BL58" s="19" t="s">
        <v>92</v>
      </c>
      <c r="BM58" s="20"/>
      <c r="BN58" s="20"/>
      <c r="BO58" s="20"/>
      <c r="BP58" s="20"/>
      <c r="BQ58" s="20"/>
      <c r="BR58" s="19" t="s">
        <v>1478</v>
      </c>
      <c r="BS58" s="19" t="s">
        <v>141</v>
      </c>
      <c r="BT58" s="19" t="s">
        <v>141</v>
      </c>
      <c r="BU58" s="19" t="s">
        <v>552</v>
      </c>
      <c r="BV58" s="19" t="s">
        <v>141</v>
      </c>
      <c r="BW58" s="20"/>
      <c r="BX58" s="20"/>
      <c r="BY58" s="20"/>
      <c r="BZ58" s="20"/>
      <c r="CA58" s="20"/>
      <c r="CB58" s="20"/>
      <c r="CC58" s="19" t="s">
        <v>143</v>
      </c>
      <c r="CD58" s="19" t="s">
        <v>144</v>
      </c>
      <c r="CE58" s="19" t="s">
        <v>143</v>
      </c>
      <c r="CF58" s="19" t="s">
        <v>143</v>
      </c>
      <c r="CG58" s="20"/>
      <c r="CH58" s="20"/>
      <c r="CI58" s="20"/>
      <c r="CJ58" s="20"/>
      <c r="CK58" s="20"/>
      <c r="CL58" s="20"/>
      <c r="CM58" s="20"/>
      <c r="CN58" s="19" t="s">
        <v>88</v>
      </c>
      <c r="CO58" s="19" t="s">
        <v>88</v>
      </c>
      <c r="CP58" s="19" t="s">
        <v>107</v>
      </c>
      <c r="CQ58" s="19" t="s">
        <v>1479</v>
      </c>
      <c r="CR58" s="20"/>
      <c r="CS58" s="20"/>
      <c r="CT58" s="19" t="s">
        <v>223</v>
      </c>
      <c r="CU58" s="19" t="s">
        <v>1479</v>
      </c>
      <c r="CV58" s="19" t="s">
        <v>1480</v>
      </c>
      <c r="CW58" s="19" t="s">
        <v>1481</v>
      </c>
      <c r="CX58" s="21" t="s">
        <v>1482</v>
      </c>
      <c r="CY58" s="24" t="str">
        <f>HYPERLINK("https://docs.google.com/open?id=1wrYbX3sTz0lyLw8KzUTynGTJUUFc4vT8vstgTvLkXkE","m")</f>
        <v>m</v>
      </c>
      <c r="CZ58" s="19" t="s">
        <v>1483</v>
      </c>
      <c r="DA58" s="20"/>
      <c r="DB58" s="20"/>
      <c r="DC58" s="20"/>
      <c r="DD58" s="20"/>
    </row>
    <row r="59">
      <c r="A59" s="12">
        <v>45641.97408240741</v>
      </c>
      <c r="B59" s="15">
        <v>59.0</v>
      </c>
      <c r="C59" s="36" t="s">
        <v>1484</v>
      </c>
      <c r="D59" s="15"/>
      <c r="E59" s="15"/>
      <c r="F59" s="15"/>
      <c r="G59" s="15" t="s">
        <v>1485</v>
      </c>
      <c r="H59" s="8" t="s">
        <v>1486</v>
      </c>
      <c r="I59" s="8" t="s">
        <v>1487</v>
      </c>
      <c r="J59" s="8" t="s">
        <v>1488</v>
      </c>
      <c r="K59" s="8" t="s">
        <v>1489</v>
      </c>
      <c r="L59" s="8" t="s">
        <v>1490</v>
      </c>
      <c r="M59" s="8"/>
      <c r="N59" s="16" t="s">
        <v>1491</v>
      </c>
      <c r="O59" s="15" t="s">
        <v>532</v>
      </c>
      <c r="P59" s="32" t="s">
        <v>1492</v>
      </c>
      <c r="Q59" s="17">
        <v>84.72</v>
      </c>
      <c r="R59" s="18" t="s">
        <v>157</v>
      </c>
      <c r="S59" s="18" t="s">
        <v>256</v>
      </c>
      <c r="T59" s="18" t="s">
        <v>92</v>
      </c>
      <c r="U59" s="18" t="s">
        <v>423</v>
      </c>
      <c r="V59" s="19" t="s">
        <v>107</v>
      </c>
      <c r="W59" s="20"/>
      <c r="X59" s="20"/>
      <c r="Y59" s="19" t="s">
        <v>127</v>
      </c>
      <c r="Z59" s="20"/>
      <c r="AA59" s="20"/>
      <c r="AB59" s="19" t="s">
        <v>1486</v>
      </c>
      <c r="AC59" s="19" t="s">
        <v>1493</v>
      </c>
      <c r="AD59" s="19" t="s">
        <v>1487</v>
      </c>
      <c r="AE59" s="19" t="s">
        <v>1488</v>
      </c>
      <c r="AF59" s="19" t="s">
        <v>1489</v>
      </c>
      <c r="AG59" s="19" t="s">
        <v>1494</v>
      </c>
      <c r="AH59" s="19" t="s">
        <v>1495</v>
      </c>
      <c r="AI59" s="19" t="s">
        <v>93</v>
      </c>
      <c r="AJ59" s="19" t="s">
        <v>1496</v>
      </c>
      <c r="AK59" s="19" t="s">
        <v>1497</v>
      </c>
      <c r="AL59" s="19" t="s">
        <v>1490</v>
      </c>
      <c r="AM59" s="19">
        <v>4.087968876E9</v>
      </c>
      <c r="AN59" s="19" t="s">
        <v>1498</v>
      </c>
      <c r="AO59" s="20"/>
      <c r="AP59" s="20"/>
      <c r="AQ59" s="20"/>
      <c r="AR59" s="20"/>
      <c r="AS59" s="20"/>
      <c r="AT59" s="19" t="s">
        <v>187</v>
      </c>
      <c r="AU59" s="19" t="s">
        <v>1499</v>
      </c>
      <c r="AV59" s="20"/>
      <c r="AW59" s="20"/>
      <c r="AX59" s="20"/>
      <c r="AY59" s="20"/>
      <c r="AZ59" s="19">
        <v>2.0</v>
      </c>
      <c r="BA59" s="19" t="s">
        <v>93</v>
      </c>
      <c r="BB59" s="19" t="s">
        <v>1500</v>
      </c>
      <c r="BC59" s="19" t="s">
        <v>107</v>
      </c>
      <c r="BD59" s="20"/>
      <c r="BE59" s="20"/>
      <c r="BF59" s="19" t="s">
        <v>1501</v>
      </c>
      <c r="BG59" s="37">
        <v>84.72</v>
      </c>
      <c r="BH59" s="21" t="s">
        <v>1492</v>
      </c>
      <c r="BI59" s="19" t="s">
        <v>157</v>
      </c>
      <c r="BJ59" s="19" t="s">
        <v>256</v>
      </c>
      <c r="BK59" s="19" t="s">
        <v>92</v>
      </c>
      <c r="BL59" s="19" t="s">
        <v>423</v>
      </c>
      <c r="BM59" s="20"/>
      <c r="BN59" s="20"/>
      <c r="BO59" s="20"/>
      <c r="BP59" s="20"/>
      <c r="BQ59" s="20"/>
      <c r="BR59" s="19" t="s">
        <v>1502</v>
      </c>
      <c r="BS59" s="19" t="s">
        <v>240</v>
      </c>
      <c r="BT59" s="19" t="s">
        <v>141</v>
      </c>
      <c r="BU59" s="19" t="s">
        <v>552</v>
      </c>
      <c r="BV59" s="19" t="s">
        <v>552</v>
      </c>
      <c r="BW59" s="19" t="s">
        <v>552</v>
      </c>
      <c r="BX59" s="19" t="s">
        <v>552</v>
      </c>
      <c r="BY59" s="20"/>
      <c r="BZ59" s="20"/>
      <c r="CA59" s="20"/>
      <c r="CB59" s="20"/>
      <c r="CC59" s="19" t="s">
        <v>143</v>
      </c>
      <c r="CD59" s="19" t="s">
        <v>144</v>
      </c>
      <c r="CE59" s="19" t="s">
        <v>143</v>
      </c>
      <c r="CF59" s="19" t="s">
        <v>144</v>
      </c>
      <c r="CG59" s="19" t="s">
        <v>144</v>
      </c>
      <c r="CH59" s="19" t="s">
        <v>144</v>
      </c>
      <c r="CI59" s="20"/>
      <c r="CJ59" s="20"/>
      <c r="CK59" s="20"/>
      <c r="CL59" s="20"/>
      <c r="CM59" s="20"/>
      <c r="CN59" s="20"/>
      <c r="CO59" s="20"/>
      <c r="CP59" s="20"/>
      <c r="CQ59" s="19" t="s">
        <v>1503</v>
      </c>
      <c r="CR59" s="20"/>
      <c r="CS59" s="20"/>
      <c r="CT59" s="19" t="s">
        <v>1504</v>
      </c>
      <c r="CU59" s="20"/>
      <c r="CV59" s="20"/>
      <c r="CW59" s="20"/>
      <c r="CX59" s="20"/>
      <c r="CY59" s="20"/>
      <c r="CZ59" s="20"/>
      <c r="DA59" s="20"/>
      <c r="DB59" s="20"/>
      <c r="DC59" s="20"/>
      <c r="DD59" s="20"/>
    </row>
    <row r="60">
      <c r="A60" s="12">
        <v>45642.46698696759</v>
      </c>
      <c r="B60" s="15">
        <v>60.0</v>
      </c>
      <c r="C60" s="33" t="s">
        <v>271</v>
      </c>
      <c r="D60" s="15"/>
      <c r="E60" s="15"/>
      <c r="F60" s="15"/>
      <c r="G60" s="15" t="s">
        <v>1505</v>
      </c>
      <c r="H60" s="8" t="s">
        <v>1506</v>
      </c>
      <c r="I60" s="8" t="s">
        <v>1507</v>
      </c>
      <c r="J60" s="8" t="s">
        <v>973</v>
      </c>
      <c r="K60" s="8" t="s">
        <v>974</v>
      </c>
      <c r="L60" s="8" t="s">
        <v>1508</v>
      </c>
      <c r="M60" s="8"/>
      <c r="N60" s="16" t="s">
        <v>1509</v>
      </c>
      <c r="O60" s="15" t="s">
        <v>1510</v>
      </c>
      <c r="P60" s="17">
        <v>0.0</v>
      </c>
      <c r="Q60" s="17">
        <v>0.0</v>
      </c>
      <c r="R60" s="18" t="s">
        <v>89</v>
      </c>
      <c r="S60" s="18" t="s">
        <v>281</v>
      </c>
      <c r="T60" s="18" t="s">
        <v>91</v>
      </c>
      <c r="U60" s="18" t="s">
        <v>90</v>
      </c>
      <c r="V60" s="19" t="s">
        <v>93</v>
      </c>
      <c r="W60" s="20"/>
      <c r="X60" s="20"/>
      <c r="Y60" s="19" t="s">
        <v>158</v>
      </c>
      <c r="Z60" s="20"/>
      <c r="AA60" s="20"/>
      <c r="AB60" s="19" t="s">
        <v>1506</v>
      </c>
      <c r="AC60" s="19" t="s">
        <v>976</v>
      </c>
      <c r="AD60" s="19" t="s">
        <v>1507</v>
      </c>
      <c r="AE60" s="19" t="s">
        <v>973</v>
      </c>
      <c r="AF60" s="19" t="s">
        <v>974</v>
      </c>
      <c r="AG60" s="19" t="s">
        <v>1511</v>
      </c>
      <c r="AH60" s="19" t="s">
        <v>978</v>
      </c>
      <c r="AI60" s="19" t="s">
        <v>93</v>
      </c>
      <c r="AJ60" s="19" t="s">
        <v>1512</v>
      </c>
      <c r="AK60" s="19" t="s">
        <v>1513</v>
      </c>
      <c r="AL60" s="19" t="s">
        <v>1508</v>
      </c>
      <c r="AM60" s="19" t="s">
        <v>279</v>
      </c>
      <c r="AN60" s="19" t="s">
        <v>279</v>
      </c>
      <c r="AO60" s="20"/>
      <c r="AP60" s="20"/>
      <c r="AQ60" s="20"/>
      <c r="AR60" s="20"/>
      <c r="AS60" s="20"/>
      <c r="AT60" s="19" t="s">
        <v>1510</v>
      </c>
      <c r="AU60" s="19" t="s">
        <v>1510</v>
      </c>
      <c r="AV60" s="20"/>
      <c r="AW60" s="20"/>
      <c r="AX60" s="21" t="s">
        <v>1514</v>
      </c>
      <c r="AY60" s="19" t="s">
        <v>1515</v>
      </c>
      <c r="AZ60" s="19">
        <v>1.0</v>
      </c>
      <c r="BA60" s="19" t="s">
        <v>107</v>
      </c>
      <c r="BB60" s="20"/>
      <c r="BC60" s="19" t="s">
        <v>107</v>
      </c>
      <c r="BD60" s="20"/>
      <c r="BE60" s="20"/>
      <c r="BF60" s="19" t="s">
        <v>1516</v>
      </c>
      <c r="BG60" s="22">
        <v>0.0</v>
      </c>
      <c r="BH60" s="22">
        <v>0.0</v>
      </c>
      <c r="BI60" s="19" t="s">
        <v>89</v>
      </c>
      <c r="BJ60" s="19" t="s">
        <v>281</v>
      </c>
      <c r="BK60" s="19" t="s">
        <v>91</v>
      </c>
      <c r="BL60" s="19" t="s">
        <v>90</v>
      </c>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19" t="s">
        <v>1517</v>
      </c>
      <c r="CO60" s="20"/>
      <c r="CP60" s="19" t="s">
        <v>93</v>
      </c>
      <c r="CQ60" s="20"/>
      <c r="CR60" s="20"/>
      <c r="CS60" s="20"/>
      <c r="CT60" s="19" t="s">
        <v>93</v>
      </c>
      <c r="CU60" s="19" t="s">
        <v>839</v>
      </c>
      <c r="CV60" s="19" t="s">
        <v>1518</v>
      </c>
      <c r="CW60" s="20"/>
      <c r="CX60" s="20"/>
      <c r="CY60" s="20"/>
      <c r="CZ60" s="20"/>
      <c r="DA60" s="20"/>
      <c r="DB60" s="20"/>
      <c r="DC60" s="20"/>
      <c r="DD60" s="20"/>
    </row>
    <row r="61">
      <c r="A61" s="12">
        <v>45642.65512447916</v>
      </c>
      <c r="B61" s="15">
        <v>61.0</v>
      </c>
      <c r="C61" s="44" t="s">
        <v>855</v>
      </c>
      <c r="D61" s="15"/>
      <c r="E61" s="15"/>
      <c r="F61" s="15"/>
      <c r="G61" s="15" t="s">
        <v>1519</v>
      </c>
      <c r="H61" s="8" t="s">
        <v>1520</v>
      </c>
      <c r="I61" s="8" t="s">
        <v>1521</v>
      </c>
      <c r="J61" s="8" t="s">
        <v>1522</v>
      </c>
      <c r="K61" s="8" t="s">
        <v>1523</v>
      </c>
      <c r="L61" s="8" t="s">
        <v>1524</v>
      </c>
      <c r="M61" s="8"/>
      <c r="N61" s="16" t="s">
        <v>1525</v>
      </c>
      <c r="O61" s="15" t="s">
        <v>820</v>
      </c>
      <c r="P61" s="32" t="s">
        <v>1526</v>
      </c>
      <c r="Q61" s="17">
        <v>233.07</v>
      </c>
      <c r="R61" s="18" t="s">
        <v>123</v>
      </c>
      <c r="S61" s="18" t="s">
        <v>355</v>
      </c>
      <c r="T61" s="18" t="s">
        <v>124</v>
      </c>
      <c r="U61" s="18" t="s">
        <v>204</v>
      </c>
      <c r="V61" s="19" t="s">
        <v>93</v>
      </c>
      <c r="W61" s="20"/>
      <c r="X61" s="20"/>
      <c r="Y61" s="19" t="s">
        <v>179</v>
      </c>
      <c r="Z61" s="19" t="s">
        <v>1527</v>
      </c>
      <c r="AA61" s="19" t="s">
        <v>1528</v>
      </c>
      <c r="AB61" s="19" t="s">
        <v>1520</v>
      </c>
      <c r="AC61" s="19" t="s">
        <v>1529</v>
      </c>
      <c r="AD61" s="19" t="s">
        <v>1521</v>
      </c>
      <c r="AE61" s="19" t="s">
        <v>1522</v>
      </c>
      <c r="AF61" s="19" t="s">
        <v>1523</v>
      </c>
      <c r="AG61" s="19">
        <v>9.843257002E9</v>
      </c>
      <c r="AH61" s="19" t="s">
        <v>1530</v>
      </c>
      <c r="AI61" s="19" t="s">
        <v>93</v>
      </c>
      <c r="AJ61" s="19" t="s">
        <v>1531</v>
      </c>
      <c r="AK61" s="19" t="s">
        <v>1532</v>
      </c>
      <c r="AL61" s="19" t="s">
        <v>1524</v>
      </c>
      <c r="AM61" s="19" t="s">
        <v>533</v>
      </c>
      <c r="AN61" s="19" t="s">
        <v>1533</v>
      </c>
      <c r="AO61" s="20"/>
      <c r="AP61" s="20"/>
      <c r="AQ61" s="20"/>
      <c r="AR61" s="20"/>
      <c r="AS61" s="20"/>
      <c r="AT61" s="19" t="s">
        <v>876</v>
      </c>
      <c r="AU61" s="19" t="s">
        <v>877</v>
      </c>
      <c r="AV61" s="19" t="s">
        <v>878</v>
      </c>
      <c r="AW61" s="19" t="s">
        <v>879</v>
      </c>
      <c r="AX61" s="20"/>
      <c r="AY61" s="19" t="s">
        <v>107</v>
      </c>
      <c r="AZ61" s="19">
        <v>2.0</v>
      </c>
      <c r="BA61" s="19" t="s">
        <v>107</v>
      </c>
      <c r="BB61" s="20"/>
      <c r="BC61" s="19" t="s">
        <v>107</v>
      </c>
      <c r="BD61" s="20"/>
      <c r="BE61" s="20"/>
      <c r="BF61" s="20"/>
      <c r="BG61" s="22">
        <v>233.07</v>
      </c>
      <c r="BH61" s="21" t="s">
        <v>1526</v>
      </c>
      <c r="BI61" s="19" t="s">
        <v>123</v>
      </c>
      <c r="BJ61" s="19" t="s">
        <v>355</v>
      </c>
      <c r="BK61" s="19" t="s">
        <v>124</v>
      </c>
      <c r="BL61" s="19" t="s">
        <v>204</v>
      </c>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19" t="s">
        <v>1534</v>
      </c>
      <c r="CO61" s="20"/>
      <c r="CP61" s="19" t="s">
        <v>107</v>
      </c>
      <c r="CQ61" s="20"/>
      <c r="CR61" s="20"/>
      <c r="CS61" s="20"/>
      <c r="CT61" s="19" t="s">
        <v>1535</v>
      </c>
      <c r="CU61" s="19" t="s">
        <v>1314</v>
      </c>
      <c r="CV61" s="19" t="s">
        <v>1315</v>
      </c>
      <c r="CW61" s="20"/>
      <c r="CX61" s="20"/>
      <c r="CY61" s="20"/>
      <c r="CZ61" s="20"/>
      <c r="DA61" s="20"/>
      <c r="DB61" s="20"/>
      <c r="DC61" s="20"/>
      <c r="DD61" s="20"/>
    </row>
    <row r="62">
      <c r="A62" s="12">
        <v>45643.51772559028</v>
      </c>
      <c r="B62" s="15">
        <v>63.0</v>
      </c>
      <c r="C62" s="50" t="s">
        <v>1536</v>
      </c>
      <c r="D62" s="15"/>
      <c r="E62" s="15"/>
      <c r="F62" s="15"/>
      <c r="G62" s="15" t="s">
        <v>1537</v>
      </c>
      <c r="H62" s="8" t="s">
        <v>1538</v>
      </c>
      <c r="I62" s="8" t="s">
        <v>1539</v>
      </c>
      <c r="J62" s="8" t="s">
        <v>1540</v>
      </c>
      <c r="K62" s="8" t="s">
        <v>1541</v>
      </c>
      <c r="L62" s="8"/>
      <c r="M62" s="8"/>
      <c r="N62" s="16" t="s">
        <v>1542</v>
      </c>
      <c r="O62" s="15" t="s">
        <v>87</v>
      </c>
      <c r="P62" s="32" t="s">
        <v>1543</v>
      </c>
      <c r="Q62" s="17">
        <v>116.7</v>
      </c>
      <c r="R62" s="18" t="s">
        <v>123</v>
      </c>
      <c r="S62" s="18" t="s">
        <v>204</v>
      </c>
      <c r="T62" s="18" t="s">
        <v>356</v>
      </c>
      <c r="U62" s="18" t="s">
        <v>90</v>
      </c>
      <c r="V62" s="19" t="s">
        <v>107</v>
      </c>
      <c r="W62" s="20"/>
      <c r="X62" s="20"/>
      <c r="Y62" s="19" t="s">
        <v>158</v>
      </c>
      <c r="Z62" s="19" t="s">
        <v>1544</v>
      </c>
      <c r="AA62" s="20"/>
      <c r="AB62" s="19" t="s">
        <v>1538</v>
      </c>
      <c r="AC62" s="19" t="s">
        <v>1545</v>
      </c>
      <c r="AD62" s="19" t="s">
        <v>1539</v>
      </c>
      <c r="AE62" s="19" t="s">
        <v>1540</v>
      </c>
      <c r="AF62" s="19" t="s">
        <v>1541</v>
      </c>
      <c r="AG62" s="19">
        <v>8.322841555E9</v>
      </c>
      <c r="AH62" s="19" t="s">
        <v>1546</v>
      </c>
      <c r="AI62" s="19" t="s">
        <v>107</v>
      </c>
      <c r="AJ62" s="20"/>
      <c r="AK62" s="20"/>
      <c r="AL62" s="20"/>
      <c r="AM62" s="20"/>
      <c r="AN62" s="20"/>
      <c r="AO62" s="20"/>
      <c r="AP62" s="20"/>
      <c r="AQ62" s="20"/>
      <c r="AR62" s="20"/>
      <c r="AS62" s="20"/>
      <c r="AT62" s="19" t="s">
        <v>1547</v>
      </c>
      <c r="AU62" s="19" t="s">
        <v>1548</v>
      </c>
      <c r="AV62" s="19" t="s">
        <v>1549</v>
      </c>
      <c r="AW62" s="19" t="s">
        <v>1550</v>
      </c>
      <c r="AX62" s="21" t="s">
        <v>1551</v>
      </c>
      <c r="AY62" s="20"/>
      <c r="AZ62" s="19">
        <v>2.0</v>
      </c>
      <c r="BA62" s="19" t="s">
        <v>93</v>
      </c>
      <c r="BB62" s="19" t="s">
        <v>1552</v>
      </c>
      <c r="BC62" s="19" t="s">
        <v>107</v>
      </c>
      <c r="BD62" s="20"/>
      <c r="BE62" s="20"/>
      <c r="BF62" s="19" t="s">
        <v>1553</v>
      </c>
      <c r="BG62" s="22">
        <v>116.7</v>
      </c>
      <c r="BH62" s="21" t="s">
        <v>1543</v>
      </c>
      <c r="BI62" s="19" t="s">
        <v>123</v>
      </c>
      <c r="BJ62" s="19" t="s">
        <v>204</v>
      </c>
      <c r="BK62" s="19" t="s">
        <v>356</v>
      </c>
      <c r="BL62" s="19" t="s">
        <v>90</v>
      </c>
      <c r="BM62" s="20"/>
      <c r="BN62" s="20"/>
      <c r="BO62" s="20"/>
      <c r="BP62" s="20"/>
      <c r="BQ62" s="20"/>
      <c r="BR62" s="21" t="s">
        <v>1554</v>
      </c>
      <c r="BS62" s="19" t="s">
        <v>340</v>
      </c>
      <c r="BT62" s="20"/>
      <c r="BU62" s="20"/>
      <c r="BV62" s="20"/>
      <c r="BW62" s="20"/>
      <c r="BX62" s="20"/>
      <c r="BY62" s="20"/>
      <c r="BZ62" s="20"/>
      <c r="CA62" s="20"/>
      <c r="CB62" s="20"/>
      <c r="CC62" s="19" t="s">
        <v>1555</v>
      </c>
      <c r="CD62" s="20"/>
      <c r="CE62" s="20"/>
      <c r="CF62" s="20"/>
      <c r="CG62" s="20"/>
      <c r="CH62" s="20"/>
      <c r="CI62" s="20"/>
      <c r="CJ62" s="20"/>
      <c r="CK62" s="20"/>
      <c r="CL62" s="20"/>
      <c r="CM62" s="20"/>
      <c r="CN62" s="20"/>
      <c r="CO62" s="20"/>
      <c r="CP62" s="20"/>
      <c r="CQ62" s="20"/>
      <c r="CR62" s="20"/>
      <c r="CS62" s="20"/>
      <c r="CT62" s="19" t="s">
        <v>1556</v>
      </c>
      <c r="CU62" s="20"/>
      <c r="CV62" s="20"/>
      <c r="CW62" s="20"/>
      <c r="CX62" s="20"/>
      <c r="CY62" s="20"/>
      <c r="CZ62" s="20"/>
      <c r="DA62" s="20"/>
      <c r="DB62" s="20"/>
      <c r="DC62" s="20"/>
      <c r="DD62" s="20"/>
    </row>
    <row r="63">
      <c r="A63" s="12">
        <v>45643.77607025463</v>
      </c>
      <c r="B63" s="15">
        <v>64.0</v>
      </c>
      <c r="C63" s="51" t="s">
        <v>1557</v>
      </c>
      <c r="D63" s="15"/>
      <c r="E63" s="15"/>
      <c r="F63" s="15"/>
      <c r="G63" s="15" t="s">
        <v>1558</v>
      </c>
      <c r="H63" s="8" t="s">
        <v>1559</v>
      </c>
      <c r="I63" s="8" t="s">
        <v>1560</v>
      </c>
      <c r="J63" s="8" t="s">
        <v>1561</v>
      </c>
      <c r="K63" s="8" t="s">
        <v>1562</v>
      </c>
      <c r="L63" s="8" t="s">
        <v>1563</v>
      </c>
      <c r="M63" s="8"/>
      <c r="N63" s="16" t="s">
        <v>1564</v>
      </c>
      <c r="O63" s="15" t="s">
        <v>654</v>
      </c>
      <c r="P63" s="32" t="s">
        <v>1565</v>
      </c>
      <c r="Q63" s="17">
        <v>200.0</v>
      </c>
      <c r="R63" s="18" t="s">
        <v>123</v>
      </c>
      <c r="S63" s="18" t="s">
        <v>1060</v>
      </c>
      <c r="T63" s="18" t="s">
        <v>479</v>
      </c>
      <c r="U63" s="18" t="s">
        <v>90</v>
      </c>
      <c r="V63" s="19" t="s">
        <v>93</v>
      </c>
      <c r="W63" s="20"/>
      <c r="X63" s="20"/>
      <c r="Y63" s="19" t="s">
        <v>158</v>
      </c>
      <c r="Z63" s="19" t="s">
        <v>1566</v>
      </c>
      <c r="AA63" s="20"/>
      <c r="AB63" s="19" t="s">
        <v>1559</v>
      </c>
      <c r="AC63" s="19" t="s">
        <v>1567</v>
      </c>
      <c r="AD63" s="19" t="s">
        <v>1560</v>
      </c>
      <c r="AE63" s="19" t="s">
        <v>1561</v>
      </c>
      <c r="AF63" s="19" t="s">
        <v>1562</v>
      </c>
      <c r="AG63" s="19">
        <v>2.243742832E9</v>
      </c>
      <c r="AH63" s="19" t="s">
        <v>1568</v>
      </c>
      <c r="AI63" s="19" t="s">
        <v>93</v>
      </c>
      <c r="AJ63" s="19" t="s">
        <v>1569</v>
      </c>
      <c r="AK63" s="19" t="s">
        <v>1570</v>
      </c>
      <c r="AL63" s="19" t="s">
        <v>1563</v>
      </c>
      <c r="AM63" s="19">
        <v>6.099031132E9</v>
      </c>
      <c r="AN63" s="19" t="s">
        <v>1571</v>
      </c>
      <c r="AO63" s="20"/>
      <c r="AP63" s="20"/>
      <c r="AQ63" s="20"/>
      <c r="AR63" s="20"/>
      <c r="AS63" s="20"/>
      <c r="AT63" s="19" t="s">
        <v>187</v>
      </c>
      <c r="AU63" s="19" t="s">
        <v>1558</v>
      </c>
      <c r="AV63" s="20"/>
      <c r="AW63" s="20"/>
      <c r="AX63" s="20"/>
      <c r="AY63" s="19" t="s">
        <v>849</v>
      </c>
      <c r="AZ63" s="19">
        <v>2.0</v>
      </c>
      <c r="BA63" s="19" t="s">
        <v>107</v>
      </c>
      <c r="BB63" s="20"/>
      <c r="BC63" s="19" t="s">
        <v>107</v>
      </c>
      <c r="BD63" s="20"/>
      <c r="BE63" s="20"/>
      <c r="BF63" s="20"/>
      <c r="BG63" s="22">
        <v>200.0</v>
      </c>
      <c r="BH63" s="21" t="s">
        <v>1565</v>
      </c>
      <c r="BI63" s="19" t="s">
        <v>123</v>
      </c>
      <c r="BJ63" s="19" t="s">
        <v>1060</v>
      </c>
      <c r="BK63" s="19" t="s">
        <v>479</v>
      </c>
      <c r="BL63" s="19" t="s">
        <v>90</v>
      </c>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19" t="s">
        <v>107</v>
      </c>
      <c r="CQ63" s="20"/>
      <c r="CR63" s="20"/>
      <c r="CS63" s="20"/>
      <c r="CT63" s="19" t="s">
        <v>1572</v>
      </c>
      <c r="CU63" s="19" t="s">
        <v>1573</v>
      </c>
      <c r="CV63" s="19" t="s">
        <v>1574</v>
      </c>
      <c r="CW63" s="20"/>
      <c r="CX63" s="20"/>
      <c r="CY63" s="20"/>
      <c r="CZ63" s="20"/>
      <c r="DA63" s="20"/>
      <c r="DB63" s="20"/>
      <c r="DC63" s="20"/>
      <c r="DD63" s="20"/>
    </row>
    <row r="64">
      <c r="A64" s="12">
        <v>45644.48269222223</v>
      </c>
      <c r="B64" s="13">
        <v>65.0</v>
      </c>
      <c r="C64" s="35" t="s">
        <v>1575</v>
      </c>
      <c r="D64" s="15" t="s">
        <v>1576</v>
      </c>
      <c r="E64" s="15"/>
      <c r="F64" s="15"/>
      <c r="G64" s="15" t="s">
        <v>1577</v>
      </c>
      <c r="H64" s="8" t="s">
        <v>1578</v>
      </c>
      <c r="I64" s="8" t="s">
        <v>1579</v>
      </c>
      <c r="J64" s="8" t="s">
        <v>1580</v>
      </c>
      <c r="K64" s="8" t="s">
        <v>1581</v>
      </c>
      <c r="L64" s="8" t="s">
        <v>1582</v>
      </c>
      <c r="M64" s="8"/>
      <c r="N64" s="16" t="s">
        <v>1583</v>
      </c>
      <c r="O64" s="15" t="s">
        <v>1584</v>
      </c>
      <c r="P64" s="32" t="s">
        <v>1585</v>
      </c>
      <c r="Q64" s="17">
        <v>20.0</v>
      </c>
      <c r="R64" s="18" t="s">
        <v>123</v>
      </c>
      <c r="S64" s="18" t="s">
        <v>91</v>
      </c>
      <c r="T64" s="18" t="s">
        <v>233</v>
      </c>
      <c r="U64" s="18" t="s">
        <v>90</v>
      </c>
      <c r="V64" s="19" t="s">
        <v>107</v>
      </c>
      <c r="W64" s="20"/>
      <c r="X64" s="20"/>
      <c r="Y64" s="19" t="s">
        <v>127</v>
      </c>
      <c r="Z64" s="19" t="s">
        <v>1431</v>
      </c>
      <c r="AA64" s="20"/>
      <c r="AB64" s="19" t="s">
        <v>1578</v>
      </c>
      <c r="AC64" s="19" t="s">
        <v>1586</v>
      </c>
      <c r="AD64" s="19" t="s">
        <v>1579</v>
      </c>
      <c r="AE64" s="19" t="s">
        <v>1580</v>
      </c>
      <c r="AF64" s="19" t="s">
        <v>1581</v>
      </c>
      <c r="AG64" s="19">
        <v>7.738074519E9</v>
      </c>
      <c r="AH64" s="19" t="s">
        <v>1586</v>
      </c>
      <c r="AI64" s="19" t="s">
        <v>93</v>
      </c>
      <c r="AJ64" s="19" t="s">
        <v>1587</v>
      </c>
      <c r="AK64" s="19" t="s">
        <v>1588</v>
      </c>
      <c r="AL64" s="19" t="s">
        <v>1582</v>
      </c>
      <c r="AM64" s="19">
        <v>2.174176613E9</v>
      </c>
      <c r="AN64" s="19" t="s">
        <v>1589</v>
      </c>
      <c r="AO64" s="20"/>
      <c r="AP64" s="20"/>
      <c r="AQ64" s="20"/>
      <c r="AR64" s="20"/>
      <c r="AS64" s="20"/>
      <c r="AT64" s="19" t="s">
        <v>187</v>
      </c>
      <c r="AU64" s="19" t="s">
        <v>1590</v>
      </c>
      <c r="AV64" s="20"/>
      <c r="AW64" s="20"/>
      <c r="AX64" s="20"/>
      <c r="AY64" s="20"/>
      <c r="AZ64" s="19" t="s">
        <v>1591</v>
      </c>
      <c r="BA64" s="19" t="s">
        <v>93</v>
      </c>
      <c r="BB64" s="19" t="s">
        <v>1592</v>
      </c>
      <c r="BC64" s="19" t="s">
        <v>93</v>
      </c>
      <c r="BD64" s="19" t="s">
        <v>1593</v>
      </c>
      <c r="BE64" s="20"/>
      <c r="BF64" s="20"/>
      <c r="BG64" s="22">
        <v>20.0</v>
      </c>
      <c r="BH64" s="21" t="s">
        <v>1585</v>
      </c>
      <c r="BI64" s="19" t="s">
        <v>123</v>
      </c>
      <c r="BJ64" s="19" t="s">
        <v>91</v>
      </c>
      <c r="BK64" s="19" t="s">
        <v>233</v>
      </c>
      <c r="BL64" s="19" t="s">
        <v>90</v>
      </c>
      <c r="BM64" s="20"/>
      <c r="BN64" s="20"/>
      <c r="BO64" s="20"/>
      <c r="BP64" s="20"/>
      <c r="BQ64" s="20"/>
      <c r="BR64" s="19" t="s">
        <v>1594</v>
      </c>
      <c r="BS64" s="19" t="s">
        <v>552</v>
      </c>
      <c r="BT64" s="19" t="s">
        <v>552</v>
      </c>
      <c r="BU64" s="20"/>
      <c r="BV64" s="20"/>
      <c r="BW64" s="20"/>
      <c r="BX64" s="20"/>
      <c r="BY64" s="20"/>
      <c r="BZ64" s="20"/>
      <c r="CA64" s="20"/>
      <c r="CB64" s="20"/>
      <c r="CC64" s="19" t="s">
        <v>144</v>
      </c>
      <c r="CD64" s="19" t="s">
        <v>144</v>
      </c>
      <c r="CE64" s="20"/>
      <c r="CF64" s="20"/>
      <c r="CG64" s="20"/>
      <c r="CH64" s="20"/>
      <c r="CI64" s="20"/>
      <c r="CJ64" s="20"/>
      <c r="CK64" s="20"/>
      <c r="CL64" s="20"/>
      <c r="CM64" s="20"/>
      <c r="CN64" s="20"/>
      <c r="CO64" s="19" t="s">
        <v>1595</v>
      </c>
      <c r="CP64" s="20"/>
      <c r="CQ64" s="20"/>
      <c r="CR64" s="20"/>
      <c r="CS64" s="20"/>
      <c r="CT64" s="19" t="s">
        <v>1596</v>
      </c>
      <c r="CU64" s="20"/>
      <c r="CV64" s="20"/>
      <c r="CW64" s="20"/>
      <c r="CX64" s="20"/>
      <c r="CY64" s="20"/>
      <c r="CZ64" s="20"/>
      <c r="DA64" s="20"/>
      <c r="DB64" s="20"/>
      <c r="DC64" s="20"/>
      <c r="DD64" s="20"/>
    </row>
    <row r="65">
      <c r="A65" s="12">
        <v>45644.51693621528</v>
      </c>
      <c r="B65" s="15">
        <v>66.0</v>
      </c>
      <c r="C65" s="43" t="s">
        <v>760</v>
      </c>
      <c r="D65" s="15"/>
      <c r="E65" s="15"/>
      <c r="F65" s="15"/>
      <c r="G65" s="15" t="s">
        <v>1597</v>
      </c>
      <c r="H65" s="8" t="s">
        <v>1598</v>
      </c>
      <c r="I65" s="8" t="s">
        <v>763</v>
      </c>
      <c r="J65" s="8" t="s">
        <v>764</v>
      </c>
      <c r="K65" s="8" t="s">
        <v>765</v>
      </c>
      <c r="L65" s="8" t="s">
        <v>1599</v>
      </c>
      <c r="M65" s="8" t="s">
        <v>1600</v>
      </c>
      <c r="N65" s="16" t="s">
        <v>1601</v>
      </c>
      <c r="O65" s="15" t="s">
        <v>769</v>
      </c>
      <c r="P65" s="8" t="s">
        <v>88</v>
      </c>
      <c r="Q65" s="17">
        <v>0.0</v>
      </c>
      <c r="R65" s="18" t="s">
        <v>123</v>
      </c>
      <c r="S65" s="18" t="s">
        <v>354</v>
      </c>
      <c r="T65" s="18" t="s">
        <v>204</v>
      </c>
      <c r="U65" s="18" t="s">
        <v>356</v>
      </c>
      <c r="V65" s="19" t="s">
        <v>93</v>
      </c>
      <c r="W65" s="20"/>
      <c r="X65" s="20"/>
      <c r="Y65" s="19" t="s">
        <v>158</v>
      </c>
      <c r="Z65" s="19" t="s">
        <v>1602</v>
      </c>
      <c r="AA65" s="20"/>
      <c r="AB65" s="19" t="s">
        <v>1598</v>
      </c>
      <c r="AC65" s="19" t="s">
        <v>771</v>
      </c>
      <c r="AD65" s="19" t="s">
        <v>763</v>
      </c>
      <c r="AE65" s="19" t="s">
        <v>764</v>
      </c>
      <c r="AF65" s="19" t="s">
        <v>765</v>
      </c>
      <c r="AG65" s="19" t="s">
        <v>1603</v>
      </c>
      <c r="AH65" s="19" t="s">
        <v>772</v>
      </c>
      <c r="AI65" s="19" t="s">
        <v>93</v>
      </c>
      <c r="AJ65" s="19" t="s">
        <v>1604</v>
      </c>
      <c r="AK65" s="19" t="s">
        <v>1605</v>
      </c>
      <c r="AL65" s="19" t="s">
        <v>1599</v>
      </c>
      <c r="AM65" s="19">
        <v>6.306995043E9</v>
      </c>
      <c r="AN65" s="19" t="s">
        <v>1606</v>
      </c>
      <c r="AO65" s="19" t="s">
        <v>1607</v>
      </c>
      <c r="AP65" s="19" t="s">
        <v>664</v>
      </c>
      <c r="AQ65" s="19" t="s">
        <v>1600</v>
      </c>
      <c r="AR65" s="19">
        <v>2.173691838E9</v>
      </c>
      <c r="AS65" s="19" t="s">
        <v>1608</v>
      </c>
      <c r="AT65" s="19" t="s">
        <v>187</v>
      </c>
      <c r="AU65" s="19" t="s">
        <v>780</v>
      </c>
      <c r="AV65" s="19" t="s">
        <v>781</v>
      </c>
      <c r="AW65" s="19" t="s">
        <v>782</v>
      </c>
      <c r="AX65" s="21" t="s">
        <v>783</v>
      </c>
      <c r="AY65" s="19" t="s">
        <v>784</v>
      </c>
      <c r="AZ65" s="19">
        <v>0.0</v>
      </c>
      <c r="BA65" s="19" t="s">
        <v>93</v>
      </c>
      <c r="BB65" s="19" t="s">
        <v>1609</v>
      </c>
      <c r="BC65" s="19" t="s">
        <v>107</v>
      </c>
      <c r="BD65" s="20"/>
      <c r="BE65" s="20"/>
      <c r="BF65" s="19" t="s">
        <v>1610</v>
      </c>
      <c r="BG65" s="22">
        <v>0.0</v>
      </c>
      <c r="BH65" s="19" t="s">
        <v>88</v>
      </c>
      <c r="BI65" s="19" t="s">
        <v>123</v>
      </c>
      <c r="BJ65" s="19" t="s">
        <v>354</v>
      </c>
      <c r="BK65" s="19" t="s">
        <v>204</v>
      </c>
      <c r="BL65" s="19" t="s">
        <v>356</v>
      </c>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19" t="s">
        <v>93</v>
      </c>
      <c r="CQ65" s="20"/>
      <c r="CR65" s="20"/>
      <c r="CS65" s="20"/>
      <c r="CT65" s="19" t="s">
        <v>1611</v>
      </c>
      <c r="CU65" s="19" t="s">
        <v>787</v>
      </c>
      <c r="CV65" s="19">
        <v>220.0</v>
      </c>
      <c r="CW65" s="20"/>
      <c r="CX65" s="20"/>
      <c r="CY65" s="20"/>
      <c r="CZ65" s="20"/>
      <c r="DA65" s="20"/>
      <c r="DB65" s="20"/>
      <c r="DC65" s="20"/>
      <c r="DD65" s="20"/>
    </row>
    <row r="66">
      <c r="A66" s="12">
        <v>45644.57638458333</v>
      </c>
      <c r="B66" s="15">
        <v>67.0</v>
      </c>
      <c r="C66" s="43" t="s">
        <v>760</v>
      </c>
      <c r="D66" s="15"/>
      <c r="E66" s="15"/>
      <c r="F66" s="15"/>
      <c r="G66" s="15" t="s">
        <v>1612</v>
      </c>
      <c r="H66" s="8" t="s">
        <v>1613</v>
      </c>
      <c r="I66" s="8" t="s">
        <v>763</v>
      </c>
      <c r="J66" s="8" t="s">
        <v>764</v>
      </c>
      <c r="K66" s="8" t="s">
        <v>765</v>
      </c>
      <c r="L66" s="8" t="s">
        <v>1614</v>
      </c>
      <c r="M66" s="8" t="s">
        <v>1615</v>
      </c>
      <c r="N66" s="16" t="s">
        <v>1616</v>
      </c>
      <c r="O66" s="15" t="s">
        <v>769</v>
      </c>
      <c r="P66" s="8" t="s">
        <v>88</v>
      </c>
      <c r="Q66" s="17">
        <v>0.0</v>
      </c>
      <c r="R66" s="18" t="s">
        <v>123</v>
      </c>
      <c r="S66" s="18" t="s">
        <v>92</v>
      </c>
      <c r="T66" s="18" t="s">
        <v>1617</v>
      </c>
      <c r="U66" s="18" t="s">
        <v>90</v>
      </c>
      <c r="V66" s="19" t="s">
        <v>93</v>
      </c>
      <c r="W66" s="20"/>
      <c r="X66" s="20"/>
      <c r="Y66" s="19" t="s">
        <v>158</v>
      </c>
      <c r="Z66" s="19" t="s">
        <v>1618</v>
      </c>
      <c r="AA66" s="20"/>
      <c r="AB66" s="19" t="s">
        <v>1613</v>
      </c>
      <c r="AC66" s="19" t="s">
        <v>771</v>
      </c>
      <c r="AD66" s="19" t="s">
        <v>763</v>
      </c>
      <c r="AE66" s="19" t="s">
        <v>764</v>
      </c>
      <c r="AF66" s="19" t="s">
        <v>765</v>
      </c>
      <c r="AG66" s="19" t="s">
        <v>1603</v>
      </c>
      <c r="AH66" s="19" t="s">
        <v>772</v>
      </c>
      <c r="AI66" s="19" t="s">
        <v>93</v>
      </c>
      <c r="AJ66" s="19" t="s">
        <v>1619</v>
      </c>
      <c r="AK66" s="19" t="s">
        <v>1620</v>
      </c>
      <c r="AL66" s="19" t="s">
        <v>1614</v>
      </c>
      <c r="AM66" s="19" t="s">
        <v>1621</v>
      </c>
      <c r="AN66" s="19" t="s">
        <v>1622</v>
      </c>
      <c r="AO66" s="19" t="s">
        <v>1623</v>
      </c>
      <c r="AP66" s="19" t="s">
        <v>1624</v>
      </c>
      <c r="AQ66" s="19" t="s">
        <v>1615</v>
      </c>
      <c r="AR66" s="19">
        <v>4.129836983E9</v>
      </c>
      <c r="AS66" s="19" t="s">
        <v>1625</v>
      </c>
      <c r="AT66" s="19" t="s">
        <v>187</v>
      </c>
      <c r="AU66" s="19" t="s">
        <v>780</v>
      </c>
      <c r="AV66" s="19" t="s">
        <v>781</v>
      </c>
      <c r="AW66" s="19" t="s">
        <v>782</v>
      </c>
      <c r="AX66" s="21" t="s">
        <v>783</v>
      </c>
      <c r="AY66" s="19" t="s">
        <v>1626</v>
      </c>
      <c r="AZ66" s="19">
        <v>0.0</v>
      </c>
      <c r="BA66" s="19" t="s">
        <v>93</v>
      </c>
      <c r="BB66" s="19" t="s">
        <v>1627</v>
      </c>
      <c r="BC66" s="19" t="s">
        <v>107</v>
      </c>
      <c r="BD66" s="20"/>
      <c r="BE66" s="20"/>
      <c r="BF66" s="19" t="s">
        <v>1628</v>
      </c>
      <c r="BG66" s="22">
        <v>0.0</v>
      </c>
      <c r="BH66" s="19" t="s">
        <v>88</v>
      </c>
      <c r="BI66" s="19" t="s">
        <v>123</v>
      </c>
      <c r="BJ66" s="19" t="s">
        <v>92</v>
      </c>
      <c r="BK66" s="19" t="s">
        <v>1617</v>
      </c>
      <c r="BL66" s="19" t="s">
        <v>90</v>
      </c>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19" t="s">
        <v>93</v>
      </c>
      <c r="CQ66" s="20"/>
      <c r="CR66" s="20"/>
      <c r="CS66" s="20"/>
      <c r="CT66" s="19" t="s">
        <v>1629</v>
      </c>
      <c r="CU66" s="19" t="s">
        <v>787</v>
      </c>
      <c r="CV66" s="19">
        <v>220.0</v>
      </c>
      <c r="CW66" s="20"/>
      <c r="CX66" s="20"/>
      <c r="CY66" s="20"/>
      <c r="CZ66" s="20"/>
      <c r="DA66" s="20"/>
      <c r="DB66" s="20"/>
      <c r="DC66" s="20"/>
      <c r="DD66" s="20"/>
    </row>
    <row r="67">
      <c r="A67" s="12">
        <v>45644.6658603588</v>
      </c>
      <c r="B67" s="15">
        <v>68.0</v>
      </c>
      <c r="C67" s="51" t="s">
        <v>1557</v>
      </c>
      <c r="D67" s="15"/>
      <c r="E67" s="15"/>
      <c r="F67" s="15"/>
      <c r="G67" s="15" t="s">
        <v>1630</v>
      </c>
      <c r="H67" s="8" t="s">
        <v>1631</v>
      </c>
      <c r="I67" s="8" t="s">
        <v>1632</v>
      </c>
      <c r="J67" s="8" t="s">
        <v>1633</v>
      </c>
      <c r="K67" s="8" t="s">
        <v>1634</v>
      </c>
      <c r="L67" s="8" t="s">
        <v>1635</v>
      </c>
      <c r="M67" s="8"/>
      <c r="N67" s="16" t="s">
        <v>1636</v>
      </c>
      <c r="O67" s="15" t="s">
        <v>654</v>
      </c>
      <c r="P67" s="8" t="s">
        <v>88</v>
      </c>
      <c r="Q67" s="17">
        <v>0.0</v>
      </c>
      <c r="R67" s="18" t="s">
        <v>157</v>
      </c>
      <c r="S67" s="18" t="s">
        <v>92</v>
      </c>
      <c r="T67" s="18" t="s">
        <v>90</v>
      </c>
      <c r="U67" s="18" t="s">
        <v>356</v>
      </c>
      <c r="V67" s="19" t="s">
        <v>93</v>
      </c>
      <c r="W67" s="20"/>
      <c r="X67" s="20"/>
      <c r="Y67" s="19" t="s">
        <v>127</v>
      </c>
      <c r="Z67" s="20"/>
      <c r="AA67" s="20"/>
      <c r="AB67" s="19" t="s">
        <v>1631</v>
      </c>
      <c r="AC67" s="19" t="s">
        <v>1637</v>
      </c>
      <c r="AD67" s="19" t="s">
        <v>1632</v>
      </c>
      <c r="AE67" s="19" t="s">
        <v>1633</v>
      </c>
      <c r="AF67" s="19" t="s">
        <v>1634</v>
      </c>
      <c r="AG67" s="19" t="s">
        <v>1638</v>
      </c>
      <c r="AH67" s="19" t="s">
        <v>1639</v>
      </c>
      <c r="AI67" s="19" t="s">
        <v>93</v>
      </c>
      <c r="AJ67" s="19" t="s">
        <v>1640</v>
      </c>
      <c r="AK67" s="19" t="s">
        <v>1641</v>
      </c>
      <c r="AL67" s="19" t="s">
        <v>1635</v>
      </c>
      <c r="AM67" s="19" t="s">
        <v>1642</v>
      </c>
      <c r="AN67" s="19" t="s">
        <v>1639</v>
      </c>
      <c r="AO67" s="20"/>
      <c r="AP67" s="20"/>
      <c r="AQ67" s="20"/>
      <c r="AR67" s="20"/>
      <c r="AS67" s="20"/>
      <c r="AT67" s="19" t="s">
        <v>187</v>
      </c>
      <c r="AU67" s="19" t="s">
        <v>1643</v>
      </c>
      <c r="AV67" s="19" t="s">
        <v>1644</v>
      </c>
      <c r="AW67" s="19" t="s">
        <v>1645</v>
      </c>
      <c r="AX67" s="20"/>
      <c r="AY67" s="19" t="s">
        <v>88</v>
      </c>
      <c r="AZ67" s="19">
        <v>0.0</v>
      </c>
      <c r="BA67" s="19" t="s">
        <v>93</v>
      </c>
      <c r="BB67" s="19" t="s">
        <v>1646</v>
      </c>
      <c r="BC67" s="19" t="s">
        <v>107</v>
      </c>
      <c r="BD67" s="20"/>
      <c r="BE67" s="20"/>
      <c r="BF67" s="19" t="s">
        <v>1647</v>
      </c>
      <c r="BG67" s="22">
        <v>0.0</v>
      </c>
      <c r="BH67" s="19" t="s">
        <v>88</v>
      </c>
      <c r="BI67" s="19" t="s">
        <v>157</v>
      </c>
      <c r="BJ67" s="19" t="s">
        <v>92</v>
      </c>
      <c r="BK67" s="19" t="s">
        <v>90</v>
      </c>
      <c r="BL67" s="19" t="s">
        <v>356</v>
      </c>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19" t="s">
        <v>107</v>
      </c>
      <c r="CQ67" s="20"/>
      <c r="CR67" s="20"/>
      <c r="CS67" s="20"/>
      <c r="CT67" s="19" t="s">
        <v>1648</v>
      </c>
      <c r="CU67" s="19" t="s">
        <v>1649</v>
      </c>
      <c r="CV67" s="19" t="s">
        <v>1650</v>
      </c>
      <c r="CW67" s="20"/>
      <c r="CX67" s="20"/>
      <c r="CY67" s="20"/>
      <c r="CZ67" s="20"/>
      <c r="DA67" s="20"/>
      <c r="DB67" s="20"/>
      <c r="DC67" s="20"/>
      <c r="DD67" s="20"/>
    </row>
    <row r="68">
      <c r="A68" s="12">
        <v>45644.67030677083</v>
      </c>
      <c r="B68" s="15">
        <v>69.0</v>
      </c>
      <c r="C68" s="51" t="s">
        <v>1557</v>
      </c>
      <c r="D68" s="15"/>
      <c r="E68" s="15"/>
      <c r="F68" s="15"/>
      <c r="G68" s="15" t="s">
        <v>1651</v>
      </c>
      <c r="H68" s="8" t="s">
        <v>1652</v>
      </c>
      <c r="I68" s="8" t="s">
        <v>1632</v>
      </c>
      <c r="J68" s="8" t="s">
        <v>1633</v>
      </c>
      <c r="K68" s="8" t="s">
        <v>1634</v>
      </c>
      <c r="L68" s="8" t="s">
        <v>1635</v>
      </c>
      <c r="M68" s="8"/>
      <c r="N68" s="16" t="s">
        <v>1653</v>
      </c>
      <c r="O68" s="15" t="s">
        <v>654</v>
      </c>
      <c r="P68" s="8" t="s">
        <v>88</v>
      </c>
      <c r="Q68" s="17">
        <v>0.0</v>
      </c>
      <c r="R68" s="18" t="s">
        <v>157</v>
      </c>
      <c r="S68" s="18" t="s">
        <v>92</v>
      </c>
      <c r="T68" s="18" t="s">
        <v>90</v>
      </c>
      <c r="U68" s="18" t="s">
        <v>356</v>
      </c>
      <c r="V68" s="19" t="s">
        <v>93</v>
      </c>
      <c r="W68" s="20"/>
      <c r="X68" s="20"/>
      <c r="Y68" s="19" t="s">
        <v>127</v>
      </c>
      <c r="Z68" s="20"/>
      <c r="AA68" s="20"/>
      <c r="AB68" s="19" t="s">
        <v>1652</v>
      </c>
      <c r="AC68" s="19" t="s">
        <v>1637</v>
      </c>
      <c r="AD68" s="19" t="s">
        <v>1632</v>
      </c>
      <c r="AE68" s="19" t="s">
        <v>1633</v>
      </c>
      <c r="AF68" s="19" t="s">
        <v>1634</v>
      </c>
      <c r="AG68" s="19" t="s">
        <v>1638</v>
      </c>
      <c r="AH68" s="19" t="s">
        <v>1639</v>
      </c>
      <c r="AI68" s="19" t="s">
        <v>93</v>
      </c>
      <c r="AJ68" s="19" t="s">
        <v>1640</v>
      </c>
      <c r="AK68" s="19" t="s">
        <v>1641</v>
      </c>
      <c r="AL68" s="19" t="s">
        <v>1635</v>
      </c>
      <c r="AM68" s="19" t="s">
        <v>1642</v>
      </c>
      <c r="AN68" s="19" t="s">
        <v>1639</v>
      </c>
      <c r="AO68" s="20"/>
      <c r="AP68" s="20"/>
      <c r="AQ68" s="20"/>
      <c r="AR68" s="20"/>
      <c r="AS68" s="20"/>
      <c r="AT68" s="19" t="s">
        <v>187</v>
      </c>
      <c r="AU68" s="19" t="s">
        <v>1643</v>
      </c>
      <c r="AV68" s="19" t="s">
        <v>1644</v>
      </c>
      <c r="AW68" s="19" t="s">
        <v>1645</v>
      </c>
      <c r="AX68" s="20"/>
      <c r="AY68" s="19" t="s">
        <v>88</v>
      </c>
      <c r="AZ68" s="19">
        <v>2.0</v>
      </c>
      <c r="BA68" s="19" t="s">
        <v>93</v>
      </c>
      <c r="BB68" s="19" t="s">
        <v>1654</v>
      </c>
      <c r="BC68" s="19" t="s">
        <v>107</v>
      </c>
      <c r="BD68" s="20"/>
      <c r="BE68" s="20"/>
      <c r="BF68" s="19" t="s">
        <v>1647</v>
      </c>
      <c r="BG68" s="22">
        <v>0.0</v>
      </c>
      <c r="BH68" s="19" t="s">
        <v>88</v>
      </c>
      <c r="BI68" s="19" t="s">
        <v>157</v>
      </c>
      <c r="BJ68" s="19" t="s">
        <v>92</v>
      </c>
      <c r="BK68" s="19" t="s">
        <v>90</v>
      </c>
      <c r="BL68" s="19" t="s">
        <v>356</v>
      </c>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19" t="s">
        <v>107</v>
      </c>
      <c r="CQ68" s="20"/>
      <c r="CR68" s="20"/>
      <c r="CS68" s="20"/>
      <c r="CT68" s="19" t="s">
        <v>1648</v>
      </c>
      <c r="CU68" s="19" t="s">
        <v>1649</v>
      </c>
      <c r="CV68" s="19" t="s">
        <v>1650</v>
      </c>
      <c r="CW68" s="20"/>
      <c r="CX68" s="20"/>
      <c r="CY68" s="20"/>
      <c r="CZ68" s="20"/>
      <c r="DA68" s="20"/>
      <c r="DB68" s="20"/>
      <c r="DC68" s="20"/>
      <c r="DD68" s="20"/>
    </row>
    <row r="69">
      <c r="A69" s="12">
        <v>45644.67612621528</v>
      </c>
      <c r="B69" s="15">
        <v>70.0</v>
      </c>
      <c r="C69" s="51" t="s">
        <v>1557</v>
      </c>
      <c r="D69" s="15"/>
      <c r="E69" s="15"/>
      <c r="F69" s="15"/>
      <c r="G69" s="15" t="s">
        <v>1655</v>
      </c>
      <c r="H69" s="8" t="s">
        <v>1656</v>
      </c>
      <c r="I69" s="8" t="s">
        <v>1632</v>
      </c>
      <c r="J69" s="8" t="s">
        <v>1633</v>
      </c>
      <c r="K69" s="8" t="s">
        <v>1634</v>
      </c>
      <c r="L69" s="8" t="s">
        <v>1635</v>
      </c>
      <c r="M69" s="8"/>
      <c r="N69" s="16" t="s">
        <v>1657</v>
      </c>
      <c r="O69" s="15" t="s">
        <v>654</v>
      </c>
      <c r="P69" s="8" t="s">
        <v>88</v>
      </c>
      <c r="Q69" s="17">
        <v>0.0</v>
      </c>
      <c r="R69" s="18" t="s">
        <v>123</v>
      </c>
      <c r="S69" s="18" t="s">
        <v>92</v>
      </c>
      <c r="T69" s="18" t="s">
        <v>233</v>
      </c>
      <c r="U69" s="18" t="s">
        <v>356</v>
      </c>
      <c r="V69" s="19" t="s">
        <v>93</v>
      </c>
      <c r="W69" s="20"/>
      <c r="X69" s="20"/>
      <c r="Y69" s="19" t="s">
        <v>127</v>
      </c>
      <c r="Z69" s="20"/>
      <c r="AA69" s="20"/>
      <c r="AB69" s="19" t="s">
        <v>1656</v>
      </c>
      <c r="AC69" s="19" t="s">
        <v>1637</v>
      </c>
      <c r="AD69" s="19" t="s">
        <v>1632</v>
      </c>
      <c r="AE69" s="19" t="s">
        <v>1633</v>
      </c>
      <c r="AF69" s="19" t="s">
        <v>1634</v>
      </c>
      <c r="AG69" s="19" t="s">
        <v>1638</v>
      </c>
      <c r="AH69" s="19" t="s">
        <v>1639</v>
      </c>
      <c r="AI69" s="19" t="s">
        <v>93</v>
      </c>
      <c r="AJ69" s="19" t="s">
        <v>1640</v>
      </c>
      <c r="AK69" s="19" t="s">
        <v>1641</v>
      </c>
      <c r="AL69" s="19" t="s">
        <v>1635</v>
      </c>
      <c r="AM69" s="19" t="s">
        <v>1642</v>
      </c>
      <c r="AN69" s="19" t="s">
        <v>1639</v>
      </c>
      <c r="AO69" s="20"/>
      <c r="AP69" s="20"/>
      <c r="AQ69" s="20"/>
      <c r="AR69" s="20"/>
      <c r="AS69" s="20"/>
      <c r="AT69" s="19" t="s">
        <v>187</v>
      </c>
      <c r="AU69" s="19" t="s">
        <v>1643</v>
      </c>
      <c r="AV69" s="19" t="s">
        <v>1644</v>
      </c>
      <c r="AW69" s="19" t="s">
        <v>1645</v>
      </c>
      <c r="AX69" s="20"/>
      <c r="AY69" s="19" t="s">
        <v>88</v>
      </c>
      <c r="AZ69" s="19">
        <v>2.0</v>
      </c>
      <c r="BA69" s="19" t="s">
        <v>93</v>
      </c>
      <c r="BB69" s="19" t="s">
        <v>1658</v>
      </c>
      <c r="BC69" s="19" t="s">
        <v>93</v>
      </c>
      <c r="BD69" s="19" t="s">
        <v>1659</v>
      </c>
      <c r="BE69" s="20"/>
      <c r="BF69" s="19" t="s">
        <v>1647</v>
      </c>
      <c r="BG69" s="22">
        <v>0.0</v>
      </c>
      <c r="BH69" s="19" t="s">
        <v>88</v>
      </c>
      <c r="BI69" s="19" t="s">
        <v>123</v>
      </c>
      <c r="BJ69" s="19" t="s">
        <v>92</v>
      </c>
      <c r="BK69" s="19" t="s">
        <v>233</v>
      </c>
      <c r="BL69" s="19" t="s">
        <v>356</v>
      </c>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19" t="s">
        <v>107</v>
      </c>
      <c r="CQ69" s="19" t="s">
        <v>1660</v>
      </c>
      <c r="CR69" s="20"/>
      <c r="CS69" s="20"/>
      <c r="CT69" s="19" t="s">
        <v>1648</v>
      </c>
      <c r="CU69" s="19" t="s">
        <v>1649</v>
      </c>
      <c r="CV69" s="19" t="s">
        <v>1650</v>
      </c>
      <c r="CW69" s="20"/>
      <c r="CX69" s="20"/>
      <c r="CY69" s="20"/>
      <c r="CZ69" s="20"/>
      <c r="DA69" s="20"/>
      <c r="DB69" s="20"/>
      <c r="DC69" s="20"/>
      <c r="DD69" s="20"/>
    </row>
    <row r="70">
      <c r="A70" s="12">
        <v>45644.681915740744</v>
      </c>
      <c r="B70" s="15">
        <v>71.0</v>
      </c>
      <c r="C70" s="51" t="s">
        <v>1557</v>
      </c>
      <c r="D70" s="15"/>
      <c r="E70" s="15"/>
      <c r="F70" s="15"/>
      <c r="G70" s="15" t="s">
        <v>1661</v>
      </c>
      <c r="H70" s="8" t="s">
        <v>1662</v>
      </c>
      <c r="I70" s="8" t="s">
        <v>1632</v>
      </c>
      <c r="J70" s="8" t="s">
        <v>1633</v>
      </c>
      <c r="K70" s="8" t="s">
        <v>1634</v>
      </c>
      <c r="L70" s="8" t="s">
        <v>1635</v>
      </c>
      <c r="M70" s="8"/>
      <c r="N70" s="16" t="s">
        <v>1663</v>
      </c>
      <c r="O70" s="15" t="s">
        <v>654</v>
      </c>
      <c r="P70" s="17">
        <v>0.0</v>
      </c>
      <c r="Q70" s="17">
        <v>0.0</v>
      </c>
      <c r="R70" s="18" t="s">
        <v>157</v>
      </c>
      <c r="S70" s="18" t="s">
        <v>92</v>
      </c>
      <c r="T70" s="18" t="s">
        <v>90</v>
      </c>
      <c r="U70" s="18" t="s">
        <v>356</v>
      </c>
      <c r="V70" s="19" t="s">
        <v>93</v>
      </c>
      <c r="W70" s="20"/>
      <c r="X70" s="20"/>
      <c r="Y70" s="19" t="s">
        <v>158</v>
      </c>
      <c r="Z70" s="19" t="s">
        <v>1664</v>
      </c>
      <c r="AA70" s="20"/>
      <c r="AB70" s="19" t="s">
        <v>1662</v>
      </c>
      <c r="AC70" s="19" t="s">
        <v>1637</v>
      </c>
      <c r="AD70" s="19" t="s">
        <v>1632</v>
      </c>
      <c r="AE70" s="19" t="s">
        <v>1633</v>
      </c>
      <c r="AF70" s="19" t="s">
        <v>1634</v>
      </c>
      <c r="AG70" s="19" t="s">
        <v>1638</v>
      </c>
      <c r="AH70" s="19" t="s">
        <v>1639</v>
      </c>
      <c r="AI70" s="19" t="s">
        <v>93</v>
      </c>
      <c r="AJ70" s="19" t="s">
        <v>1640</v>
      </c>
      <c r="AK70" s="19" t="s">
        <v>1641</v>
      </c>
      <c r="AL70" s="19" t="s">
        <v>1635</v>
      </c>
      <c r="AM70" s="19" t="s">
        <v>1642</v>
      </c>
      <c r="AN70" s="19" t="s">
        <v>1639</v>
      </c>
      <c r="AO70" s="20"/>
      <c r="AP70" s="20"/>
      <c r="AQ70" s="20"/>
      <c r="AR70" s="20"/>
      <c r="AS70" s="20"/>
      <c r="AT70" s="19" t="s">
        <v>187</v>
      </c>
      <c r="AU70" s="19" t="s">
        <v>1643</v>
      </c>
      <c r="AV70" s="19" t="s">
        <v>1644</v>
      </c>
      <c r="AW70" s="19" t="s">
        <v>1645</v>
      </c>
      <c r="AX70" s="20"/>
      <c r="AY70" s="19" t="s">
        <v>88</v>
      </c>
      <c r="AZ70" s="19">
        <v>2.0</v>
      </c>
      <c r="BA70" s="19" t="s">
        <v>93</v>
      </c>
      <c r="BB70" s="19" t="s">
        <v>1665</v>
      </c>
      <c r="BC70" s="19" t="s">
        <v>93</v>
      </c>
      <c r="BD70" s="19" t="s">
        <v>1666</v>
      </c>
      <c r="BE70" s="20"/>
      <c r="BF70" s="19" t="s">
        <v>1647</v>
      </c>
      <c r="BG70" s="22">
        <v>0.0</v>
      </c>
      <c r="BH70" s="22">
        <v>0.0</v>
      </c>
      <c r="BI70" s="19" t="s">
        <v>157</v>
      </c>
      <c r="BJ70" s="19" t="s">
        <v>92</v>
      </c>
      <c r="BK70" s="19" t="s">
        <v>90</v>
      </c>
      <c r="BL70" s="19" t="s">
        <v>356</v>
      </c>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19" t="s">
        <v>107</v>
      </c>
      <c r="CQ70" s="19" t="s">
        <v>1660</v>
      </c>
      <c r="CR70" s="20"/>
      <c r="CS70" s="20"/>
      <c r="CT70" s="19" t="s">
        <v>1648</v>
      </c>
      <c r="CU70" s="19" t="s">
        <v>1649</v>
      </c>
      <c r="CV70" s="19" t="s">
        <v>1650</v>
      </c>
      <c r="CW70" s="20"/>
      <c r="CX70" s="20"/>
      <c r="CY70" s="20"/>
      <c r="CZ70" s="20"/>
      <c r="DA70" s="20"/>
      <c r="DB70" s="20"/>
      <c r="DC70" s="20"/>
      <c r="DD70" s="20"/>
    </row>
    <row r="71">
      <c r="A71" s="12">
        <v>45644.687414305554</v>
      </c>
      <c r="B71" s="15">
        <v>72.0</v>
      </c>
      <c r="C71" s="51" t="s">
        <v>1557</v>
      </c>
      <c r="D71" s="15"/>
      <c r="E71" s="15"/>
      <c r="F71" s="15"/>
      <c r="G71" s="15" t="s">
        <v>1667</v>
      </c>
      <c r="H71" s="8" t="s">
        <v>1668</v>
      </c>
      <c r="I71" s="8" t="s">
        <v>1632</v>
      </c>
      <c r="J71" s="8" t="s">
        <v>1633</v>
      </c>
      <c r="K71" s="8" t="s">
        <v>1634</v>
      </c>
      <c r="L71" s="8" t="s">
        <v>1635</v>
      </c>
      <c r="M71" s="8"/>
      <c r="N71" s="16" t="s">
        <v>1669</v>
      </c>
      <c r="O71" s="15" t="s">
        <v>654</v>
      </c>
      <c r="P71" s="8" t="s">
        <v>88</v>
      </c>
      <c r="Q71" s="17">
        <v>0.0</v>
      </c>
      <c r="R71" s="18" t="s">
        <v>157</v>
      </c>
      <c r="S71" s="18" t="s">
        <v>301</v>
      </c>
      <c r="T71" s="18" t="s">
        <v>90</v>
      </c>
      <c r="U71" s="18" t="s">
        <v>356</v>
      </c>
      <c r="V71" s="19" t="s">
        <v>93</v>
      </c>
      <c r="W71" s="20"/>
      <c r="X71" s="20"/>
      <c r="Y71" s="19" t="s">
        <v>127</v>
      </c>
      <c r="Z71" s="20"/>
      <c r="AA71" s="20"/>
      <c r="AB71" s="19" t="s">
        <v>1668</v>
      </c>
      <c r="AC71" s="19" t="s">
        <v>1637</v>
      </c>
      <c r="AD71" s="19" t="s">
        <v>1632</v>
      </c>
      <c r="AE71" s="19" t="s">
        <v>1633</v>
      </c>
      <c r="AF71" s="19" t="s">
        <v>1634</v>
      </c>
      <c r="AG71" s="19" t="s">
        <v>1638</v>
      </c>
      <c r="AH71" s="19" t="s">
        <v>1637</v>
      </c>
      <c r="AI71" s="19" t="s">
        <v>93</v>
      </c>
      <c r="AJ71" s="19" t="s">
        <v>1640</v>
      </c>
      <c r="AK71" s="19" t="s">
        <v>1641</v>
      </c>
      <c r="AL71" s="19" t="s">
        <v>1635</v>
      </c>
      <c r="AM71" s="19" t="s">
        <v>1642</v>
      </c>
      <c r="AN71" s="19" t="s">
        <v>1639</v>
      </c>
      <c r="AO71" s="20"/>
      <c r="AP71" s="20"/>
      <c r="AQ71" s="20"/>
      <c r="AR71" s="20"/>
      <c r="AS71" s="20"/>
      <c r="AT71" s="19" t="s">
        <v>187</v>
      </c>
      <c r="AU71" s="19" t="s">
        <v>1643</v>
      </c>
      <c r="AV71" s="19" t="s">
        <v>1644</v>
      </c>
      <c r="AW71" s="19" t="s">
        <v>1645</v>
      </c>
      <c r="AX71" s="20"/>
      <c r="AY71" s="19" t="s">
        <v>88</v>
      </c>
      <c r="AZ71" s="19" t="s">
        <v>1670</v>
      </c>
      <c r="BA71" s="19" t="s">
        <v>107</v>
      </c>
      <c r="BB71" s="20"/>
      <c r="BC71" s="19" t="s">
        <v>107</v>
      </c>
      <c r="BD71" s="20"/>
      <c r="BE71" s="20"/>
      <c r="BF71" s="19" t="s">
        <v>1647</v>
      </c>
      <c r="BG71" s="22">
        <v>0.0</v>
      </c>
      <c r="BH71" s="19" t="s">
        <v>88</v>
      </c>
      <c r="BI71" s="19" t="s">
        <v>157</v>
      </c>
      <c r="BJ71" s="19" t="s">
        <v>301</v>
      </c>
      <c r="BK71" s="19" t="s">
        <v>90</v>
      </c>
      <c r="BL71" s="19" t="s">
        <v>356</v>
      </c>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19" t="s">
        <v>107</v>
      </c>
      <c r="CQ71" s="20"/>
      <c r="CR71" s="20"/>
      <c r="CS71" s="20"/>
      <c r="CT71" s="19" t="s">
        <v>1648</v>
      </c>
      <c r="CU71" s="19" t="s">
        <v>1649</v>
      </c>
      <c r="CV71" s="19" t="s">
        <v>1650</v>
      </c>
      <c r="CW71" s="20"/>
      <c r="CX71" s="20"/>
      <c r="CY71" s="20"/>
      <c r="CZ71" s="20"/>
      <c r="DA71" s="20"/>
      <c r="DB71" s="20"/>
      <c r="DC71" s="20"/>
      <c r="DD71" s="20"/>
    </row>
    <row r="72">
      <c r="A72" s="12">
        <v>45644.69533137731</v>
      </c>
      <c r="B72" s="15">
        <v>73.0</v>
      </c>
      <c r="C72" s="51" t="s">
        <v>1557</v>
      </c>
      <c r="D72" s="15"/>
      <c r="E72" s="15"/>
      <c r="F72" s="15"/>
      <c r="G72" s="15" t="s">
        <v>1671</v>
      </c>
      <c r="H72" s="8" t="s">
        <v>1672</v>
      </c>
      <c r="I72" s="8" t="s">
        <v>1632</v>
      </c>
      <c r="J72" s="8" t="s">
        <v>1633</v>
      </c>
      <c r="K72" s="8" t="s">
        <v>1634</v>
      </c>
      <c r="L72" s="8" t="s">
        <v>1635</v>
      </c>
      <c r="M72" s="8"/>
      <c r="N72" s="16" t="s">
        <v>1673</v>
      </c>
      <c r="O72" s="15" t="s">
        <v>654</v>
      </c>
      <c r="P72" s="8" t="s">
        <v>88</v>
      </c>
      <c r="Q72" s="17">
        <v>0.0</v>
      </c>
      <c r="R72" s="18" t="s">
        <v>157</v>
      </c>
      <c r="S72" s="18" t="s">
        <v>126</v>
      </c>
      <c r="T72" s="18" t="s">
        <v>90</v>
      </c>
      <c r="U72" s="18" t="s">
        <v>356</v>
      </c>
      <c r="V72" s="19" t="s">
        <v>93</v>
      </c>
      <c r="W72" s="20"/>
      <c r="X72" s="20"/>
      <c r="Y72" s="19" t="s">
        <v>158</v>
      </c>
      <c r="Z72" s="19" t="s">
        <v>1674</v>
      </c>
      <c r="AA72" s="20"/>
      <c r="AB72" s="19" t="s">
        <v>1672</v>
      </c>
      <c r="AC72" s="19" t="s">
        <v>1637</v>
      </c>
      <c r="AD72" s="19" t="s">
        <v>1632</v>
      </c>
      <c r="AE72" s="19" t="s">
        <v>1633</v>
      </c>
      <c r="AF72" s="19" t="s">
        <v>1634</v>
      </c>
      <c r="AG72" s="19" t="s">
        <v>1638</v>
      </c>
      <c r="AH72" s="19" t="s">
        <v>1639</v>
      </c>
      <c r="AI72" s="19" t="s">
        <v>93</v>
      </c>
      <c r="AJ72" s="19" t="s">
        <v>1640</v>
      </c>
      <c r="AK72" s="19" t="s">
        <v>1641</v>
      </c>
      <c r="AL72" s="19" t="s">
        <v>1635</v>
      </c>
      <c r="AM72" s="19" t="s">
        <v>1642</v>
      </c>
      <c r="AN72" s="19" t="s">
        <v>1639</v>
      </c>
      <c r="AO72" s="20"/>
      <c r="AP72" s="20"/>
      <c r="AQ72" s="20"/>
      <c r="AR72" s="20"/>
      <c r="AS72" s="20"/>
      <c r="AT72" s="19" t="s">
        <v>187</v>
      </c>
      <c r="AU72" s="19" t="s">
        <v>1643</v>
      </c>
      <c r="AV72" s="19" t="s">
        <v>1644</v>
      </c>
      <c r="AW72" s="19" t="s">
        <v>1645</v>
      </c>
      <c r="AX72" s="20"/>
      <c r="AY72" s="19" t="s">
        <v>88</v>
      </c>
      <c r="AZ72" s="19">
        <v>2.0</v>
      </c>
      <c r="BA72" s="19" t="s">
        <v>107</v>
      </c>
      <c r="BB72" s="20"/>
      <c r="BC72" s="19" t="s">
        <v>107</v>
      </c>
      <c r="BD72" s="20"/>
      <c r="BE72" s="20"/>
      <c r="BF72" s="19" t="s">
        <v>1647</v>
      </c>
      <c r="BG72" s="22">
        <v>0.0</v>
      </c>
      <c r="BH72" s="19" t="s">
        <v>88</v>
      </c>
      <c r="BI72" s="19" t="s">
        <v>157</v>
      </c>
      <c r="BJ72" s="19" t="s">
        <v>126</v>
      </c>
      <c r="BK72" s="19" t="s">
        <v>90</v>
      </c>
      <c r="BL72" s="19" t="s">
        <v>356</v>
      </c>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19" t="s">
        <v>107</v>
      </c>
      <c r="CQ72" s="20"/>
      <c r="CR72" s="20"/>
      <c r="CS72" s="20"/>
      <c r="CT72" s="19" t="s">
        <v>1648</v>
      </c>
      <c r="CU72" s="19" t="s">
        <v>1649</v>
      </c>
      <c r="CV72" s="19" t="s">
        <v>1650</v>
      </c>
      <c r="CW72" s="20"/>
      <c r="CX72" s="20"/>
      <c r="CY72" s="20"/>
      <c r="CZ72" s="20"/>
      <c r="DA72" s="20"/>
      <c r="DB72" s="20"/>
      <c r="DC72" s="20"/>
      <c r="DD72" s="20"/>
    </row>
    <row r="73">
      <c r="A73" s="12">
        <v>45644.73361038194</v>
      </c>
      <c r="B73" s="15">
        <v>74.0</v>
      </c>
      <c r="C73" s="39" t="s">
        <v>760</v>
      </c>
      <c r="D73" s="15"/>
      <c r="E73" s="15"/>
      <c r="F73" s="15"/>
      <c r="G73" s="15" t="s">
        <v>1675</v>
      </c>
      <c r="H73" s="8" t="s">
        <v>1676</v>
      </c>
      <c r="I73" s="8" t="s">
        <v>763</v>
      </c>
      <c r="J73" s="8" t="s">
        <v>764</v>
      </c>
      <c r="K73" s="8" t="s">
        <v>765</v>
      </c>
      <c r="L73" s="8" t="s">
        <v>1677</v>
      </c>
      <c r="M73" s="8" t="s">
        <v>1678</v>
      </c>
      <c r="N73" s="16" t="s">
        <v>1679</v>
      </c>
      <c r="O73" s="15" t="s">
        <v>769</v>
      </c>
      <c r="P73" s="8" t="s">
        <v>88</v>
      </c>
      <c r="Q73" s="17">
        <v>0.0</v>
      </c>
      <c r="R73" s="18" t="s">
        <v>123</v>
      </c>
      <c r="S73" s="18" t="s">
        <v>204</v>
      </c>
      <c r="T73" s="18" t="s">
        <v>90</v>
      </c>
      <c r="U73" s="18" t="s">
        <v>354</v>
      </c>
      <c r="V73" s="19" t="s">
        <v>93</v>
      </c>
      <c r="W73" s="20"/>
      <c r="X73" s="20"/>
      <c r="Y73" s="19" t="s">
        <v>158</v>
      </c>
      <c r="Z73" s="19" t="s">
        <v>1680</v>
      </c>
      <c r="AA73" s="20"/>
      <c r="AB73" s="19" t="s">
        <v>1676</v>
      </c>
      <c r="AC73" s="19" t="s">
        <v>771</v>
      </c>
      <c r="AD73" s="19" t="s">
        <v>763</v>
      </c>
      <c r="AE73" s="19" t="s">
        <v>764</v>
      </c>
      <c r="AF73" s="19" t="s">
        <v>765</v>
      </c>
      <c r="AG73" s="19">
        <v>6.306873591E9</v>
      </c>
      <c r="AH73" s="19" t="s">
        <v>772</v>
      </c>
      <c r="AI73" s="19" t="s">
        <v>93</v>
      </c>
      <c r="AJ73" s="19" t="s">
        <v>1681</v>
      </c>
      <c r="AK73" s="19" t="s">
        <v>1682</v>
      </c>
      <c r="AL73" s="19" t="s">
        <v>1677</v>
      </c>
      <c r="AM73" s="19" t="s">
        <v>1683</v>
      </c>
      <c r="AN73" s="19" t="s">
        <v>1684</v>
      </c>
      <c r="AO73" s="19" t="s">
        <v>1225</v>
      </c>
      <c r="AP73" s="19" t="s">
        <v>1685</v>
      </c>
      <c r="AQ73" s="19" t="s">
        <v>1678</v>
      </c>
      <c r="AR73" s="19">
        <v>6.303101247E9</v>
      </c>
      <c r="AS73" s="19" t="s">
        <v>1686</v>
      </c>
      <c r="AT73" s="19" t="s">
        <v>187</v>
      </c>
      <c r="AU73" s="19" t="s">
        <v>780</v>
      </c>
      <c r="AV73" s="19" t="s">
        <v>781</v>
      </c>
      <c r="AW73" s="19" t="s">
        <v>782</v>
      </c>
      <c r="AX73" s="21" t="s">
        <v>783</v>
      </c>
      <c r="AY73" s="19" t="s">
        <v>784</v>
      </c>
      <c r="AZ73" s="19">
        <v>0.0</v>
      </c>
      <c r="BA73" s="19" t="s">
        <v>93</v>
      </c>
      <c r="BB73" s="19" t="s">
        <v>1687</v>
      </c>
      <c r="BC73" s="19" t="s">
        <v>107</v>
      </c>
      <c r="BD73" s="20"/>
      <c r="BE73" s="20"/>
      <c r="BF73" s="19" t="s">
        <v>1688</v>
      </c>
      <c r="BG73" s="22">
        <v>0.0</v>
      </c>
      <c r="BH73" s="19" t="s">
        <v>88</v>
      </c>
      <c r="BI73" s="19" t="s">
        <v>123</v>
      </c>
      <c r="BJ73" s="19" t="s">
        <v>204</v>
      </c>
      <c r="BK73" s="19" t="s">
        <v>90</v>
      </c>
      <c r="BL73" s="19" t="s">
        <v>354</v>
      </c>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19" t="s">
        <v>93</v>
      </c>
      <c r="CQ73" s="20"/>
      <c r="CR73" s="20"/>
      <c r="CS73" s="20"/>
      <c r="CT73" s="19" t="s">
        <v>1689</v>
      </c>
      <c r="CU73" s="19" t="s">
        <v>787</v>
      </c>
      <c r="CV73" s="19">
        <v>220.0</v>
      </c>
      <c r="CW73" s="20"/>
      <c r="CX73" s="20"/>
      <c r="CY73" s="20"/>
      <c r="CZ73" s="20"/>
      <c r="DA73" s="20"/>
      <c r="DB73" s="20"/>
      <c r="DC73" s="20"/>
      <c r="DD73" s="20"/>
    </row>
    <row r="74">
      <c r="A74" s="12">
        <v>45644.75155994213</v>
      </c>
      <c r="B74" s="15">
        <v>75.0</v>
      </c>
      <c r="C74" s="39" t="s">
        <v>760</v>
      </c>
      <c r="D74" s="15"/>
      <c r="E74" s="15"/>
      <c r="F74" s="15"/>
      <c r="G74" s="15" t="s">
        <v>1690</v>
      </c>
      <c r="H74" s="8" t="s">
        <v>1691</v>
      </c>
      <c r="I74" s="8" t="s">
        <v>763</v>
      </c>
      <c r="J74" s="8" t="s">
        <v>764</v>
      </c>
      <c r="K74" s="8" t="s">
        <v>765</v>
      </c>
      <c r="L74" s="8" t="s">
        <v>1692</v>
      </c>
      <c r="M74" s="8" t="s">
        <v>1677</v>
      </c>
      <c r="N74" s="16" t="s">
        <v>1693</v>
      </c>
      <c r="O74" s="15" t="s">
        <v>769</v>
      </c>
      <c r="P74" s="8" t="s">
        <v>88</v>
      </c>
      <c r="Q74" s="17">
        <v>0.0</v>
      </c>
      <c r="R74" s="18" t="s">
        <v>123</v>
      </c>
      <c r="S74" s="18" t="s">
        <v>301</v>
      </c>
      <c r="T74" s="18" t="s">
        <v>91</v>
      </c>
      <c r="U74" s="18" t="s">
        <v>126</v>
      </c>
      <c r="V74" s="19" t="s">
        <v>93</v>
      </c>
      <c r="W74" s="20"/>
      <c r="X74" s="20"/>
      <c r="Y74" s="19" t="s">
        <v>158</v>
      </c>
      <c r="Z74" s="19" t="s">
        <v>1694</v>
      </c>
      <c r="AA74" s="20"/>
      <c r="AB74" s="19" t="s">
        <v>1691</v>
      </c>
      <c r="AC74" s="19" t="s">
        <v>771</v>
      </c>
      <c r="AD74" s="19" t="s">
        <v>763</v>
      </c>
      <c r="AE74" s="19" t="s">
        <v>764</v>
      </c>
      <c r="AF74" s="19" t="s">
        <v>765</v>
      </c>
      <c r="AG74" s="19" t="s">
        <v>1603</v>
      </c>
      <c r="AH74" s="19" t="s">
        <v>772</v>
      </c>
      <c r="AI74" s="19" t="s">
        <v>93</v>
      </c>
      <c r="AJ74" s="19" t="s">
        <v>416</v>
      </c>
      <c r="AK74" s="19" t="s">
        <v>1695</v>
      </c>
      <c r="AL74" s="19" t="s">
        <v>1692</v>
      </c>
      <c r="AM74" s="19">
        <v>8.478902358E9</v>
      </c>
      <c r="AN74" s="19" t="s">
        <v>1696</v>
      </c>
      <c r="AO74" s="19" t="s">
        <v>1681</v>
      </c>
      <c r="AP74" s="19" t="s">
        <v>1682</v>
      </c>
      <c r="AQ74" s="19" t="s">
        <v>1677</v>
      </c>
      <c r="AR74" s="19" t="s">
        <v>1683</v>
      </c>
      <c r="AS74" s="19" t="s">
        <v>1684</v>
      </c>
      <c r="AT74" s="19" t="s">
        <v>187</v>
      </c>
      <c r="AU74" s="19" t="s">
        <v>780</v>
      </c>
      <c r="AV74" s="19" t="s">
        <v>781</v>
      </c>
      <c r="AW74" s="19" t="s">
        <v>782</v>
      </c>
      <c r="AX74" s="21" t="s">
        <v>783</v>
      </c>
      <c r="AY74" s="19" t="s">
        <v>1626</v>
      </c>
      <c r="AZ74" s="19">
        <v>0.0</v>
      </c>
      <c r="BA74" s="19" t="s">
        <v>93</v>
      </c>
      <c r="BB74" s="19" t="s">
        <v>1697</v>
      </c>
      <c r="BC74" s="19" t="s">
        <v>107</v>
      </c>
      <c r="BD74" s="20"/>
      <c r="BE74" s="19" t="s">
        <v>1698</v>
      </c>
      <c r="BF74" s="19" t="s">
        <v>1699</v>
      </c>
      <c r="BG74" s="22">
        <v>0.0</v>
      </c>
      <c r="BH74" s="19" t="s">
        <v>88</v>
      </c>
      <c r="BI74" s="19" t="s">
        <v>123</v>
      </c>
      <c r="BJ74" s="19" t="s">
        <v>301</v>
      </c>
      <c r="BK74" s="19" t="s">
        <v>91</v>
      </c>
      <c r="BL74" s="19" t="s">
        <v>126</v>
      </c>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19" t="s">
        <v>93</v>
      </c>
      <c r="CQ74" s="20"/>
      <c r="CR74" s="20"/>
      <c r="CS74" s="20"/>
      <c r="CT74" s="19" t="s">
        <v>1700</v>
      </c>
      <c r="CU74" s="19" t="s">
        <v>787</v>
      </c>
      <c r="CV74" s="19">
        <v>220.0</v>
      </c>
      <c r="CW74" s="20"/>
      <c r="CX74" s="20"/>
      <c r="CY74" s="20"/>
      <c r="CZ74" s="20"/>
      <c r="DA74" s="20"/>
      <c r="DB74" s="20"/>
      <c r="DC74" s="20"/>
      <c r="DD74" s="20"/>
    </row>
    <row r="75">
      <c r="A75" s="12">
        <v>45644.765254756945</v>
      </c>
      <c r="B75" s="15">
        <v>76.0</v>
      </c>
      <c r="C75" s="39" t="s">
        <v>760</v>
      </c>
      <c r="D75" s="15"/>
      <c r="E75" s="15"/>
      <c r="F75" s="15"/>
      <c r="G75" s="15" t="s">
        <v>1701</v>
      </c>
      <c r="H75" s="8" t="s">
        <v>1702</v>
      </c>
      <c r="I75" s="8" t="s">
        <v>763</v>
      </c>
      <c r="J75" s="8" t="s">
        <v>764</v>
      </c>
      <c r="K75" s="8" t="s">
        <v>765</v>
      </c>
      <c r="L75" s="8" t="s">
        <v>1703</v>
      </c>
      <c r="M75" s="8" t="s">
        <v>1704</v>
      </c>
      <c r="N75" s="16" t="s">
        <v>1705</v>
      </c>
      <c r="O75" s="15" t="s">
        <v>769</v>
      </c>
      <c r="P75" s="8" t="s">
        <v>88</v>
      </c>
      <c r="Q75" s="17">
        <v>0.0</v>
      </c>
      <c r="R75" s="18" t="s">
        <v>157</v>
      </c>
      <c r="S75" s="18" t="s">
        <v>204</v>
      </c>
      <c r="T75" s="18" t="s">
        <v>90</v>
      </c>
      <c r="U75" s="18" t="s">
        <v>356</v>
      </c>
      <c r="V75" s="19" t="s">
        <v>93</v>
      </c>
      <c r="W75" s="20"/>
      <c r="X75" s="20"/>
      <c r="Y75" s="19" t="s">
        <v>158</v>
      </c>
      <c r="Z75" s="19" t="s">
        <v>1706</v>
      </c>
      <c r="AA75" s="20"/>
      <c r="AB75" s="19" t="s">
        <v>1702</v>
      </c>
      <c r="AC75" s="19" t="s">
        <v>771</v>
      </c>
      <c r="AD75" s="19" t="s">
        <v>763</v>
      </c>
      <c r="AE75" s="19" t="s">
        <v>764</v>
      </c>
      <c r="AF75" s="19" t="s">
        <v>765</v>
      </c>
      <c r="AG75" s="19" t="s">
        <v>1603</v>
      </c>
      <c r="AH75" s="19" t="s">
        <v>772</v>
      </c>
      <c r="AI75" s="19" t="s">
        <v>93</v>
      </c>
      <c r="AJ75" s="19" t="s">
        <v>198</v>
      </c>
      <c r="AK75" s="19" t="s">
        <v>1707</v>
      </c>
      <c r="AL75" s="19" t="s">
        <v>1703</v>
      </c>
      <c r="AM75" s="19" t="s">
        <v>1708</v>
      </c>
      <c r="AN75" s="19" t="s">
        <v>1709</v>
      </c>
      <c r="AO75" s="19" t="s">
        <v>927</v>
      </c>
      <c r="AP75" s="19" t="s">
        <v>1710</v>
      </c>
      <c r="AQ75" s="19" t="s">
        <v>1704</v>
      </c>
      <c r="AR75" s="19">
        <v>8.582821671E9</v>
      </c>
      <c r="AS75" s="19" t="s">
        <v>1711</v>
      </c>
      <c r="AT75" s="19" t="s">
        <v>187</v>
      </c>
      <c r="AU75" s="19" t="s">
        <v>780</v>
      </c>
      <c r="AV75" s="19" t="s">
        <v>781</v>
      </c>
      <c r="AW75" s="19" t="s">
        <v>782</v>
      </c>
      <c r="AX75" s="21" t="s">
        <v>783</v>
      </c>
      <c r="AY75" s="19" t="s">
        <v>1626</v>
      </c>
      <c r="AZ75" s="19">
        <v>0.0</v>
      </c>
      <c r="BA75" s="19" t="s">
        <v>93</v>
      </c>
      <c r="BB75" s="19" t="s">
        <v>1712</v>
      </c>
      <c r="BC75" s="19" t="s">
        <v>107</v>
      </c>
      <c r="BD75" s="20"/>
      <c r="BE75" s="20"/>
      <c r="BF75" s="19" t="s">
        <v>1610</v>
      </c>
      <c r="BG75" s="22">
        <v>0.0</v>
      </c>
      <c r="BH75" s="19" t="s">
        <v>88</v>
      </c>
      <c r="BI75" s="19" t="s">
        <v>157</v>
      </c>
      <c r="BJ75" s="19" t="s">
        <v>204</v>
      </c>
      <c r="BK75" s="19" t="s">
        <v>90</v>
      </c>
      <c r="BL75" s="19" t="s">
        <v>356</v>
      </c>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19" t="s">
        <v>93</v>
      </c>
      <c r="CQ75" s="20"/>
      <c r="CR75" s="20"/>
      <c r="CS75" s="20"/>
      <c r="CT75" s="19" t="s">
        <v>1713</v>
      </c>
      <c r="CU75" s="19" t="s">
        <v>787</v>
      </c>
      <c r="CV75" s="19">
        <v>220.0</v>
      </c>
      <c r="CW75" s="20"/>
      <c r="CX75" s="20"/>
      <c r="CY75" s="20"/>
      <c r="CZ75" s="20"/>
      <c r="DA75" s="20"/>
      <c r="DB75" s="20"/>
      <c r="DC75" s="20"/>
      <c r="DD75" s="20"/>
    </row>
    <row r="76">
      <c r="A76" s="12">
        <v>45645.05131908564</v>
      </c>
      <c r="B76" s="15">
        <v>77.0</v>
      </c>
      <c r="C76" s="44" t="s">
        <v>855</v>
      </c>
      <c r="D76" s="15"/>
      <c r="E76" s="15"/>
      <c r="F76" s="15"/>
      <c r="G76" s="15" t="s">
        <v>1714</v>
      </c>
      <c r="H76" s="8" t="s">
        <v>1715</v>
      </c>
      <c r="I76" s="8" t="s">
        <v>1716</v>
      </c>
      <c r="J76" s="8" t="s">
        <v>1717</v>
      </c>
      <c r="K76" s="8" t="s">
        <v>1718</v>
      </c>
      <c r="L76" s="8" t="s">
        <v>1719</v>
      </c>
      <c r="M76" s="8"/>
      <c r="N76" s="16" t="s">
        <v>1720</v>
      </c>
      <c r="O76" s="15" t="s">
        <v>820</v>
      </c>
      <c r="P76" s="8" t="s">
        <v>88</v>
      </c>
      <c r="Q76" s="17">
        <v>0.0</v>
      </c>
      <c r="R76" s="18" t="s">
        <v>157</v>
      </c>
      <c r="S76" s="18" t="s">
        <v>1183</v>
      </c>
      <c r="T76" s="18" t="s">
        <v>92</v>
      </c>
      <c r="U76" s="18" t="s">
        <v>90</v>
      </c>
      <c r="V76" s="19" t="s">
        <v>107</v>
      </c>
      <c r="W76" s="20"/>
      <c r="X76" s="20"/>
      <c r="Y76" s="19" t="s">
        <v>158</v>
      </c>
      <c r="Z76" s="19" t="s">
        <v>1721</v>
      </c>
      <c r="AA76" s="20"/>
      <c r="AB76" s="19" t="s">
        <v>1715</v>
      </c>
      <c r="AC76" s="19" t="s">
        <v>1722</v>
      </c>
      <c r="AD76" s="19" t="s">
        <v>1716</v>
      </c>
      <c r="AE76" s="19" t="s">
        <v>1717</v>
      </c>
      <c r="AF76" s="19" t="s">
        <v>1718</v>
      </c>
      <c r="AG76" s="19">
        <v>7.792166246E9</v>
      </c>
      <c r="AH76" s="19" t="s">
        <v>1723</v>
      </c>
      <c r="AI76" s="19" t="s">
        <v>93</v>
      </c>
      <c r="AJ76" s="19" t="s">
        <v>1579</v>
      </c>
      <c r="AK76" s="19" t="s">
        <v>1724</v>
      </c>
      <c r="AL76" s="19" t="s">
        <v>1719</v>
      </c>
      <c r="AM76" s="19">
        <v>7.792166246E9</v>
      </c>
      <c r="AN76" s="19" t="s">
        <v>1723</v>
      </c>
      <c r="AO76" s="20"/>
      <c r="AP76" s="20"/>
      <c r="AQ76" s="20"/>
      <c r="AR76" s="20"/>
      <c r="AS76" s="20"/>
      <c r="AT76" s="19" t="s">
        <v>1005</v>
      </c>
      <c r="AU76" s="19" t="s">
        <v>1725</v>
      </c>
      <c r="AV76" s="20"/>
      <c r="AW76" s="20"/>
      <c r="AX76" s="21" t="s">
        <v>1726</v>
      </c>
      <c r="AY76" s="20"/>
      <c r="AZ76" s="19" t="s">
        <v>1727</v>
      </c>
      <c r="BA76" s="19" t="s">
        <v>93</v>
      </c>
      <c r="BB76" s="19" t="s">
        <v>1728</v>
      </c>
      <c r="BC76" s="19" t="s">
        <v>107</v>
      </c>
      <c r="BD76" s="20"/>
      <c r="BE76" s="20"/>
      <c r="BF76" s="19" t="s">
        <v>1729</v>
      </c>
      <c r="BG76" s="22">
        <v>0.0</v>
      </c>
      <c r="BH76" s="19" t="s">
        <v>88</v>
      </c>
      <c r="BI76" s="19" t="s">
        <v>157</v>
      </c>
      <c r="BJ76" s="19" t="s">
        <v>1183</v>
      </c>
      <c r="BK76" s="19" t="s">
        <v>92</v>
      </c>
      <c r="BL76" s="19" t="s">
        <v>90</v>
      </c>
      <c r="BM76" s="20"/>
      <c r="BN76" s="20"/>
      <c r="BO76" s="20"/>
      <c r="BP76" s="20"/>
      <c r="BQ76" s="20"/>
      <c r="BR76" s="20"/>
      <c r="BS76" s="19" t="s">
        <v>340</v>
      </c>
      <c r="BT76" s="19" t="s">
        <v>340</v>
      </c>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19" t="s">
        <v>1730</v>
      </c>
      <c r="CU76" s="20"/>
      <c r="CV76" s="20"/>
      <c r="CW76" s="20"/>
      <c r="CX76" s="20"/>
      <c r="CY76" s="20"/>
      <c r="CZ76" s="20"/>
      <c r="DA76" s="20"/>
      <c r="DB76" s="20"/>
      <c r="DC76" s="20"/>
      <c r="DD76" s="20"/>
    </row>
    <row r="77">
      <c r="A77" s="12">
        <v>45645.63418009259</v>
      </c>
      <c r="B77" s="15">
        <v>78.0</v>
      </c>
      <c r="C77" s="40" t="s">
        <v>1731</v>
      </c>
      <c r="D77" s="15"/>
      <c r="E77" s="15"/>
      <c r="F77" s="15"/>
      <c r="G77" s="15" t="s">
        <v>1732</v>
      </c>
      <c r="H77" s="8" t="s">
        <v>1733</v>
      </c>
      <c r="I77" s="8" t="s">
        <v>1734</v>
      </c>
      <c r="J77" s="8" t="s">
        <v>1735</v>
      </c>
      <c r="K77" s="7" t="s">
        <v>1736</v>
      </c>
      <c r="L77" s="8"/>
      <c r="M77" s="8"/>
      <c r="N77" s="16" t="s">
        <v>1737</v>
      </c>
      <c r="O77" s="15" t="s">
        <v>1738</v>
      </c>
      <c r="P77" s="8" t="s">
        <v>279</v>
      </c>
      <c r="Q77" s="17">
        <v>0.0</v>
      </c>
      <c r="R77" s="18" t="s">
        <v>123</v>
      </c>
      <c r="S77" s="18" t="s">
        <v>423</v>
      </c>
      <c r="T77" s="18" t="s">
        <v>355</v>
      </c>
      <c r="U77" s="18" t="s">
        <v>281</v>
      </c>
      <c r="V77" s="19" t="s">
        <v>93</v>
      </c>
      <c r="W77" s="20"/>
      <c r="X77" s="20"/>
      <c r="Y77" s="19" t="s">
        <v>158</v>
      </c>
      <c r="Z77" s="19" t="s">
        <v>1739</v>
      </c>
      <c r="AA77" s="19" t="s">
        <v>279</v>
      </c>
      <c r="AB77" s="19" t="s">
        <v>1733</v>
      </c>
      <c r="AC77" s="19" t="s">
        <v>1740</v>
      </c>
      <c r="AD77" s="19" t="s">
        <v>1734</v>
      </c>
      <c r="AE77" s="19" t="s">
        <v>1735</v>
      </c>
      <c r="AF77" s="19" t="s">
        <v>1741</v>
      </c>
      <c r="AG77" s="19">
        <v>2.172444174E9</v>
      </c>
      <c r="AH77" s="19" t="s">
        <v>1741</v>
      </c>
      <c r="AI77" s="19" t="s">
        <v>107</v>
      </c>
      <c r="AJ77" s="20"/>
      <c r="AK77" s="20"/>
      <c r="AL77" s="20"/>
      <c r="AM77" s="20"/>
      <c r="AN77" s="20"/>
      <c r="AO77" s="20"/>
      <c r="AP77" s="20"/>
      <c r="AQ77" s="20"/>
      <c r="AR77" s="20"/>
      <c r="AS77" s="20"/>
      <c r="AT77" s="19" t="s">
        <v>1742</v>
      </c>
      <c r="AU77" s="19" t="s">
        <v>1743</v>
      </c>
      <c r="AV77" s="20"/>
      <c r="AW77" s="20"/>
      <c r="AX77" s="21" t="s">
        <v>1744</v>
      </c>
      <c r="AY77" s="19" t="s">
        <v>1745</v>
      </c>
      <c r="AZ77" s="19" t="s">
        <v>697</v>
      </c>
      <c r="BA77" s="19" t="s">
        <v>93</v>
      </c>
      <c r="BB77" s="19" t="s">
        <v>1746</v>
      </c>
      <c r="BC77" s="19" t="s">
        <v>93</v>
      </c>
      <c r="BD77" s="19" t="s">
        <v>1746</v>
      </c>
      <c r="BE77" s="19" t="s">
        <v>279</v>
      </c>
      <c r="BF77" s="19" t="s">
        <v>279</v>
      </c>
      <c r="BG77" s="22">
        <v>0.0</v>
      </c>
      <c r="BH77" s="19" t="s">
        <v>279</v>
      </c>
      <c r="BI77" s="19" t="s">
        <v>123</v>
      </c>
      <c r="BJ77" s="19" t="s">
        <v>423</v>
      </c>
      <c r="BK77" s="19" t="s">
        <v>355</v>
      </c>
      <c r="BL77" s="19" t="s">
        <v>281</v>
      </c>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19" t="s">
        <v>1747</v>
      </c>
      <c r="CO77" s="19" t="s">
        <v>1748</v>
      </c>
      <c r="CP77" s="19" t="s">
        <v>93</v>
      </c>
      <c r="CQ77" s="19" t="s">
        <v>1749</v>
      </c>
      <c r="CR77" s="20"/>
      <c r="CS77" s="20"/>
      <c r="CT77" s="19" t="s">
        <v>1750</v>
      </c>
      <c r="CU77" s="19" t="s">
        <v>1731</v>
      </c>
      <c r="CV77" s="19" t="s">
        <v>1751</v>
      </c>
      <c r="CW77" s="20"/>
      <c r="CX77" s="20"/>
      <c r="CY77" s="20"/>
      <c r="CZ77" s="20"/>
      <c r="DA77" s="20"/>
      <c r="DB77" s="20"/>
      <c r="DC77" s="20"/>
      <c r="DD77" s="20"/>
    </row>
    <row r="78">
      <c r="A78" s="12">
        <v>45645.67416675926</v>
      </c>
      <c r="B78" s="15">
        <v>79.0</v>
      </c>
      <c r="C78" s="40" t="s">
        <v>1752</v>
      </c>
      <c r="D78" s="15"/>
      <c r="E78" s="15"/>
      <c r="F78" s="15"/>
      <c r="G78" s="15" t="s">
        <v>1753</v>
      </c>
      <c r="H78" s="8" t="s">
        <v>1754</v>
      </c>
      <c r="I78" s="8" t="s">
        <v>1755</v>
      </c>
      <c r="J78" s="8" t="s">
        <v>1756</v>
      </c>
      <c r="K78" s="8" t="s">
        <v>1757</v>
      </c>
      <c r="L78" s="8"/>
      <c r="M78" s="8"/>
      <c r="N78" s="16" t="s">
        <v>1758</v>
      </c>
      <c r="O78" s="15" t="s">
        <v>1759</v>
      </c>
      <c r="P78" s="32" t="s">
        <v>1760</v>
      </c>
      <c r="Q78" s="17">
        <v>587.99</v>
      </c>
      <c r="R78" s="18" t="s">
        <v>123</v>
      </c>
      <c r="S78" s="18" t="s">
        <v>479</v>
      </c>
      <c r="T78" s="18" t="s">
        <v>281</v>
      </c>
      <c r="U78" s="18" t="s">
        <v>280</v>
      </c>
      <c r="V78" s="19" t="s">
        <v>93</v>
      </c>
      <c r="W78" s="20"/>
      <c r="X78" s="20"/>
      <c r="Y78" s="19" t="s">
        <v>158</v>
      </c>
      <c r="Z78" s="19" t="s">
        <v>1761</v>
      </c>
      <c r="AA78" s="20"/>
      <c r="AB78" s="19" t="s">
        <v>1754</v>
      </c>
      <c r="AC78" s="19" t="s">
        <v>1762</v>
      </c>
      <c r="AD78" s="19" t="s">
        <v>1755</v>
      </c>
      <c r="AE78" s="19" t="s">
        <v>1756</v>
      </c>
      <c r="AF78" s="19" t="s">
        <v>1757</v>
      </c>
      <c r="AG78" s="19">
        <v>8.133622303E9</v>
      </c>
      <c r="AH78" s="19" t="s">
        <v>1763</v>
      </c>
      <c r="AI78" s="19" t="s">
        <v>107</v>
      </c>
      <c r="AJ78" s="20"/>
      <c r="AK78" s="20"/>
      <c r="AL78" s="20"/>
      <c r="AM78" s="20"/>
      <c r="AN78" s="20"/>
      <c r="AO78" s="20"/>
      <c r="AP78" s="20"/>
      <c r="AQ78" s="20"/>
      <c r="AR78" s="20"/>
      <c r="AS78" s="20"/>
      <c r="AT78" s="19" t="s">
        <v>13</v>
      </c>
      <c r="AU78" s="19" t="s">
        <v>1764</v>
      </c>
      <c r="AV78" s="19" t="s">
        <v>1765</v>
      </c>
      <c r="AW78" s="19" t="s">
        <v>1766</v>
      </c>
      <c r="AX78" s="21" t="s">
        <v>1767</v>
      </c>
      <c r="AY78" s="19" t="s">
        <v>107</v>
      </c>
      <c r="AZ78" s="19">
        <v>2.0</v>
      </c>
      <c r="BA78" s="19" t="s">
        <v>93</v>
      </c>
      <c r="BB78" s="19" t="s">
        <v>1768</v>
      </c>
      <c r="BC78" s="19" t="s">
        <v>93</v>
      </c>
      <c r="BD78" s="19" t="s">
        <v>1769</v>
      </c>
      <c r="BE78" s="20"/>
      <c r="BF78" s="20"/>
      <c r="BG78" s="37">
        <v>587.99</v>
      </c>
      <c r="BH78" s="21" t="s">
        <v>1760</v>
      </c>
      <c r="BI78" s="19" t="s">
        <v>123</v>
      </c>
      <c r="BJ78" s="19" t="s">
        <v>479</v>
      </c>
      <c r="BK78" s="19" t="s">
        <v>281</v>
      </c>
      <c r="BL78" s="19" t="s">
        <v>280</v>
      </c>
      <c r="BM78" s="20"/>
      <c r="BN78" s="20"/>
      <c r="BO78" s="20"/>
      <c r="BP78" s="20"/>
      <c r="BQ78" s="20"/>
      <c r="BR78" s="21" t="s">
        <v>1770</v>
      </c>
      <c r="BS78" s="19" t="s">
        <v>340</v>
      </c>
      <c r="BT78" s="20"/>
      <c r="BU78" s="20"/>
      <c r="BV78" s="20"/>
      <c r="BW78" s="20"/>
      <c r="BX78" s="20"/>
      <c r="BY78" s="20"/>
      <c r="BZ78" s="20"/>
      <c r="CA78" s="20"/>
      <c r="CB78" s="20"/>
      <c r="CC78" s="20"/>
      <c r="CD78" s="20"/>
      <c r="CE78" s="20"/>
      <c r="CF78" s="20"/>
      <c r="CG78" s="20"/>
      <c r="CH78" s="20"/>
      <c r="CI78" s="20"/>
      <c r="CJ78" s="20"/>
      <c r="CK78" s="20"/>
      <c r="CL78" s="20"/>
      <c r="CM78" s="20"/>
      <c r="CN78" s="20"/>
      <c r="CO78" s="20"/>
      <c r="CP78" s="19" t="s">
        <v>93</v>
      </c>
      <c r="CQ78" s="19" t="s">
        <v>1771</v>
      </c>
      <c r="CR78" s="20"/>
      <c r="CS78" s="20"/>
      <c r="CT78" s="19" t="s">
        <v>410</v>
      </c>
      <c r="CU78" s="19" t="s">
        <v>1772</v>
      </c>
      <c r="CV78" s="19" t="s">
        <v>1773</v>
      </c>
      <c r="CW78" s="20"/>
      <c r="CX78" s="20"/>
      <c r="CY78" s="20"/>
      <c r="CZ78" s="20"/>
      <c r="DA78" s="20"/>
      <c r="DB78" s="20"/>
      <c r="DC78" s="20"/>
      <c r="DD78" s="20"/>
    </row>
    <row r="79">
      <c r="A79" s="12">
        <v>45645.7588341088</v>
      </c>
      <c r="B79" s="13">
        <v>80.0</v>
      </c>
      <c r="C79" s="35" t="s">
        <v>1774</v>
      </c>
      <c r="D79" s="15"/>
      <c r="E79" s="15"/>
      <c r="F79" s="15"/>
      <c r="G79" s="15" t="s">
        <v>1775</v>
      </c>
      <c r="H79" s="8" t="s">
        <v>1776</v>
      </c>
      <c r="I79" s="8" t="s">
        <v>1777</v>
      </c>
      <c r="J79" s="8" t="s">
        <v>1778</v>
      </c>
      <c r="K79" s="8" t="s">
        <v>1779</v>
      </c>
      <c r="L79" s="8" t="s">
        <v>1780</v>
      </c>
      <c r="M79" s="8"/>
      <c r="N79" s="16" t="s">
        <v>1781</v>
      </c>
      <c r="O79" s="15" t="s">
        <v>121</v>
      </c>
      <c r="P79" s="32" t="s">
        <v>1782</v>
      </c>
      <c r="Q79" s="17">
        <v>345.2</v>
      </c>
      <c r="R79" s="18" t="s">
        <v>123</v>
      </c>
      <c r="S79" s="18" t="s">
        <v>126</v>
      </c>
      <c r="T79" s="18" t="s">
        <v>92</v>
      </c>
      <c r="U79" s="18" t="s">
        <v>423</v>
      </c>
      <c r="V79" s="19" t="s">
        <v>107</v>
      </c>
      <c r="W79" s="20"/>
      <c r="X79" s="20"/>
      <c r="Y79" s="19" t="s">
        <v>158</v>
      </c>
      <c r="Z79" s="19" t="s">
        <v>1783</v>
      </c>
      <c r="AA79" s="20"/>
      <c r="AB79" s="19" t="s">
        <v>1776</v>
      </c>
      <c r="AC79" s="19" t="s">
        <v>1784</v>
      </c>
      <c r="AD79" s="19" t="s">
        <v>1777</v>
      </c>
      <c r="AE79" s="19" t="s">
        <v>1778</v>
      </c>
      <c r="AF79" s="19" t="s">
        <v>1779</v>
      </c>
      <c r="AG79" s="19" t="s">
        <v>1785</v>
      </c>
      <c r="AH79" s="19" t="s">
        <v>1786</v>
      </c>
      <c r="AI79" s="19" t="s">
        <v>93</v>
      </c>
      <c r="AJ79" s="19" t="s">
        <v>1787</v>
      </c>
      <c r="AK79" s="19" t="s">
        <v>199</v>
      </c>
      <c r="AL79" s="19" t="s">
        <v>1780</v>
      </c>
      <c r="AM79" s="19" t="s">
        <v>1788</v>
      </c>
      <c r="AN79" s="19" t="s">
        <v>1789</v>
      </c>
      <c r="AO79" s="20"/>
      <c r="AP79" s="20"/>
      <c r="AQ79" s="20"/>
      <c r="AR79" s="20"/>
      <c r="AS79" s="20"/>
      <c r="AT79" s="19" t="s">
        <v>1790</v>
      </c>
      <c r="AU79" s="19" t="s">
        <v>1791</v>
      </c>
      <c r="AV79" s="20"/>
      <c r="AW79" s="20"/>
      <c r="AX79" s="21" t="s">
        <v>1792</v>
      </c>
      <c r="AY79" s="20"/>
      <c r="AZ79" s="19">
        <v>2.0</v>
      </c>
      <c r="BA79" s="19" t="s">
        <v>93</v>
      </c>
      <c r="BB79" s="19" t="s">
        <v>1793</v>
      </c>
      <c r="BC79" s="19" t="s">
        <v>107</v>
      </c>
      <c r="BD79" s="20"/>
      <c r="BE79" s="20"/>
      <c r="BF79" s="20"/>
      <c r="BG79" s="37">
        <v>345.2</v>
      </c>
      <c r="BH79" s="21" t="s">
        <v>1782</v>
      </c>
      <c r="BI79" s="19" t="s">
        <v>123</v>
      </c>
      <c r="BJ79" s="19" t="s">
        <v>126</v>
      </c>
      <c r="BK79" s="19" t="s">
        <v>92</v>
      </c>
      <c r="BL79" s="19" t="s">
        <v>423</v>
      </c>
      <c r="BM79" s="20"/>
      <c r="BN79" s="20"/>
      <c r="BO79" s="20"/>
      <c r="BP79" s="20"/>
      <c r="BQ79" s="20"/>
      <c r="BR79" s="19" t="s">
        <v>1794</v>
      </c>
      <c r="BS79" s="19" t="s">
        <v>240</v>
      </c>
      <c r="BT79" s="19" t="s">
        <v>142</v>
      </c>
      <c r="BU79" s="20"/>
      <c r="BV79" s="20"/>
      <c r="BW79" s="20"/>
      <c r="BX79" s="20"/>
      <c r="BY79" s="20"/>
      <c r="BZ79" s="20"/>
      <c r="CA79" s="20"/>
      <c r="CB79" s="20"/>
      <c r="CC79" s="19" t="s">
        <v>143</v>
      </c>
      <c r="CD79" s="19" t="s">
        <v>143</v>
      </c>
      <c r="CE79" s="20"/>
      <c r="CF79" s="20"/>
      <c r="CG79" s="20"/>
      <c r="CH79" s="20"/>
      <c r="CI79" s="20"/>
      <c r="CJ79" s="20"/>
      <c r="CK79" s="20"/>
      <c r="CL79" s="20"/>
      <c r="CM79" s="20"/>
      <c r="CN79" s="20"/>
      <c r="CO79" s="20"/>
      <c r="CP79" s="20"/>
      <c r="CQ79" s="20"/>
      <c r="CR79" s="20"/>
      <c r="CS79" s="20"/>
      <c r="CT79" s="19" t="s">
        <v>1795</v>
      </c>
      <c r="CU79" s="20"/>
      <c r="CV79" s="20"/>
      <c r="CW79" s="20"/>
      <c r="CX79" s="20"/>
      <c r="CY79" s="20"/>
      <c r="CZ79" s="20"/>
      <c r="DA79" s="20"/>
      <c r="DB79" s="20"/>
      <c r="DC79" s="20"/>
      <c r="DD79" s="20"/>
    </row>
    <row r="80">
      <c r="A80" s="12">
        <v>45645.83407297454</v>
      </c>
      <c r="B80" s="15">
        <v>81.0</v>
      </c>
      <c r="C80" s="47" t="s">
        <v>1130</v>
      </c>
      <c r="D80" s="15"/>
      <c r="E80" s="15"/>
      <c r="F80" s="15"/>
      <c r="G80" s="15" t="s">
        <v>1796</v>
      </c>
      <c r="H80" s="8" t="s">
        <v>1797</v>
      </c>
      <c r="I80" s="8" t="s">
        <v>1798</v>
      </c>
      <c r="J80" s="8" t="s">
        <v>1799</v>
      </c>
      <c r="K80" s="8" t="s">
        <v>1800</v>
      </c>
      <c r="L80" s="8" t="s">
        <v>1801</v>
      </c>
      <c r="M80" s="8"/>
      <c r="N80" s="16" t="s">
        <v>1802</v>
      </c>
      <c r="O80" s="15" t="s">
        <v>654</v>
      </c>
      <c r="P80" s="32" t="s">
        <v>1803</v>
      </c>
      <c r="Q80" s="17">
        <v>100.0</v>
      </c>
      <c r="R80" s="18" t="s">
        <v>89</v>
      </c>
      <c r="S80" s="18" t="s">
        <v>301</v>
      </c>
      <c r="T80" s="18" t="s">
        <v>479</v>
      </c>
      <c r="U80" s="18" t="s">
        <v>355</v>
      </c>
      <c r="V80" s="19" t="s">
        <v>107</v>
      </c>
      <c r="W80" s="20"/>
      <c r="X80" s="20"/>
      <c r="Y80" s="19" t="s">
        <v>158</v>
      </c>
      <c r="Z80" s="19" t="s">
        <v>1804</v>
      </c>
      <c r="AA80" s="20"/>
      <c r="AB80" s="19" t="s">
        <v>1797</v>
      </c>
      <c r="AC80" s="19" t="s">
        <v>1805</v>
      </c>
      <c r="AD80" s="19" t="s">
        <v>1798</v>
      </c>
      <c r="AE80" s="19" t="s">
        <v>1799</v>
      </c>
      <c r="AF80" s="19" t="s">
        <v>1800</v>
      </c>
      <c r="AG80" s="19" t="s">
        <v>1806</v>
      </c>
      <c r="AH80" s="19" t="s">
        <v>1807</v>
      </c>
      <c r="AI80" s="19" t="s">
        <v>93</v>
      </c>
      <c r="AJ80" s="19" t="s">
        <v>1808</v>
      </c>
      <c r="AK80" s="19" t="s">
        <v>1809</v>
      </c>
      <c r="AL80" s="19" t="s">
        <v>1801</v>
      </c>
      <c r="AM80" s="19" t="s">
        <v>1810</v>
      </c>
      <c r="AN80" s="19" t="s">
        <v>1811</v>
      </c>
      <c r="AO80" s="20"/>
      <c r="AP80" s="20"/>
      <c r="AQ80" s="20"/>
      <c r="AR80" s="20"/>
      <c r="AS80" s="20"/>
      <c r="AT80" s="19" t="s">
        <v>187</v>
      </c>
      <c r="AU80" s="19" t="s">
        <v>1812</v>
      </c>
      <c r="AV80" s="19" t="s">
        <v>1813</v>
      </c>
      <c r="AW80" s="19" t="s">
        <v>1814</v>
      </c>
      <c r="AX80" s="21" t="s">
        <v>1815</v>
      </c>
      <c r="AY80" s="20"/>
      <c r="AZ80" s="19">
        <v>2.0</v>
      </c>
      <c r="BA80" s="19" t="s">
        <v>93</v>
      </c>
      <c r="BB80" s="19" t="s">
        <v>1816</v>
      </c>
      <c r="BC80" s="19" t="s">
        <v>93</v>
      </c>
      <c r="BD80" s="19" t="s">
        <v>1817</v>
      </c>
      <c r="BE80" s="19" t="s">
        <v>637</v>
      </c>
      <c r="BF80" s="20"/>
      <c r="BG80" s="22">
        <v>100.0</v>
      </c>
      <c r="BH80" s="21" t="s">
        <v>1803</v>
      </c>
      <c r="BI80" s="19" t="s">
        <v>89</v>
      </c>
      <c r="BJ80" s="19" t="s">
        <v>301</v>
      </c>
      <c r="BK80" s="19" t="s">
        <v>479</v>
      </c>
      <c r="BL80" s="19" t="s">
        <v>355</v>
      </c>
      <c r="BM80" s="20"/>
      <c r="BN80" s="20"/>
      <c r="BO80" s="20"/>
      <c r="BP80" s="20"/>
      <c r="BQ80" s="20"/>
      <c r="BR80" s="19" t="s">
        <v>1818</v>
      </c>
      <c r="BS80" s="19" t="s">
        <v>240</v>
      </c>
      <c r="BT80" s="19" t="s">
        <v>240</v>
      </c>
      <c r="BU80" s="20"/>
      <c r="BV80" s="20"/>
      <c r="BW80" s="20"/>
      <c r="BX80" s="20"/>
      <c r="BY80" s="20"/>
      <c r="BZ80" s="20"/>
      <c r="CA80" s="20"/>
      <c r="CB80" s="20"/>
      <c r="CC80" s="19" t="s">
        <v>143</v>
      </c>
      <c r="CD80" s="19" t="s">
        <v>143</v>
      </c>
      <c r="CE80" s="20"/>
      <c r="CF80" s="20"/>
      <c r="CG80" s="20"/>
      <c r="CH80" s="20"/>
      <c r="CI80" s="20"/>
      <c r="CJ80" s="20"/>
      <c r="CK80" s="20"/>
      <c r="CL80" s="20"/>
      <c r="CM80" s="20"/>
      <c r="CN80" s="20"/>
      <c r="CO80" s="19" t="s">
        <v>1819</v>
      </c>
      <c r="CP80" s="20"/>
      <c r="CQ80" s="19" t="s">
        <v>1820</v>
      </c>
      <c r="CR80" s="20"/>
      <c r="CS80" s="20"/>
      <c r="CT80" s="19" t="s">
        <v>93</v>
      </c>
      <c r="CU80" s="20"/>
      <c r="CV80" s="20"/>
      <c r="CW80" s="20"/>
      <c r="CX80" s="20"/>
      <c r="CY80" s="20"/>
      <c r="CZ80" s="20"/>
      <c r="DA80" s="20"/>
      <c r="DB80" s="20"/>
      <c r="DC80" s="20"/>
      <c r="DD80" s="20"/>
    </row>
    <row r="81">
      <c r="A81" s="12">
        <v>45645.96683592592</v>
      </c>
      <c r="B81" s="13">
        <v>82.0</v>
      </c>
      <c r="C81" s="35" t="s">
        <v>1821</v>
      </c>
      <c r="D81" s="15" t="s">
        <v>1822</v>
      </c>
      <c r="E81" s="15"/>
      <c r="F81" s="15"/>
      <c r="G81" s="15" t="s">
        <v>1823</v>
      </c>
      <c r="H81" s="8" t="s">
        <v>1824</v>
      </c>
      <c r="I81" s="8" t="s">
        <v>1825</v>
      </c>
      <c r="J81" s="8" t="s">
        <v>1826</v>
      </c>
      <c r="K81" s="7" t="s">
        <v>1827</v>
      </c>
      <c r="L81" s="8" t="s">
        <v>1828</v>
      </c>
      <c r="M81" s="8" t="s">
        <v>1829</v>
      </c>
      <c r="N81" s="16" t="s">
        <v>1830</v>
      </c>
      <c r="O81" s="15" t="s">
        <v>121</v>
      </c>
      <c r="P81" s="32" t="s">
        <v>1831</v>
      </c>
      <c r="Q81" s="17">
        <v>234.19</v>
      </c>
      <c r="R81" s="18" t="s">
        <v>157</v>
      </c>
      <c r="S81" s="18" t="s">
        <v>233</v>
      </c>
      <c r="T81" s="18" t="s">
        <v>126</v>
      </c>
      <c r="U81" s="18" t="s">
        <v>91</v>
      </c>
      <c r="V81" s="19" t="s">
        <v>107</v>
      </c>
      <c r="W81" s="20"/>
      <c r="X81" s="20"/>
      <c r="Y81" s="19" t="s">
        <v>158</v>
      </c>
      <c r="Z81" s="19" t="s">
        <v>1832</v>
      </c>
      <c r="AA81" s="20"/>
      <c r="AB81" s="19" t="s">
        <v>1824</v>
      </c>
      <c r="AC81" s="19" t="s">
        <v>1833</v>
      </c>
      <c r="AD81" s="19" t="s">
        <v>1825</v>
      </c>
      <c r="AE81" s="19" t="s">
        <v>1826</v>
      </c>
      <c r="AF81" s="19" t="s">
        <v>1833</v>
      </c>
      <c r="AG81" s="19" t="s">
        <v>1834</v>
      </c>
      <c r="AH81" s="19" t="s">
        <v>1835</v>
      </c>
      <c r="AI81" s="19" t="s">
        <v>93</v>
      </c>
      <c r="AJ81" s="19" t="s">
        <v>1836</v>
      </c>
      <c r="AK81" s="19" t="s">
        <v>1837</v>
      </c>
      <c r="AL81" s="19" t="s">
        <v>1828</v>
      </c>
      <c r="AM81" s="19" t="s">
        <v>1838</v>
      </c>
      <c r="AN81" s="19" t="s">
        <v>1839</v>
      </c>
      <c r="AO81" s="19" t="s">
        <v>1840</v>
      </c>
      <c r="AP81" s="19" t="s">
        <v>1841</v>
      </c>
      <c r="AQ81" s="19" t="s">
        <v>1829</v>
      </c>
      <c r="AR81" s="19">
        <v>2.173083269E9</v>
      </c>
      <c r="AS81" s="19" t="s">
        <v>1842</v>
      </c>
      <c r="AT81" s="19" t="s">
        <v>187</v>
      </c>
      <c r="AU81" s="19" t="s">
        <v>1039</v>
      </c>
      <c r="AV81" s="19" t="s">
        <v>751</v>
      </c>
      <c r="AW81" s="19" t="s">
        <v>752</v>
      </c>
      <c r="AX81" s="21" t="s">
        <v>1843</v>
      </c>
      <c r="AY81" s="20"/>
      <c r="AZ81" s="19">
        <v>1.0</v>
      </c>
      <c r="BA81" s="19" t="s">
        <v>93</v>
      </c>
      <c r="BB81" s="19" t="s">
        <v>1844</v>
      </c>
      <c r="BC81" s="19" t="s">
        <v>93</v>
      </c>
      <c r="BD81" s="19" t="s">
        <v>1845</v>
      </c>
      <c r="BE81" s="20"/>
      <c r="BF81" s="19" t="s">
        <v>1846</v>
      </c>
      <c r="BG81" s="37">
        <v>234.19</v>
      </c>
      <c r="BH81" s="21" t="s">
        <v>1831</v>
      </c>
      <c r="BI81" s="19" t="s">
        <v>157</v>
      </c>
      <c r="BJ81" s="19" t="s">
        <v>233</v>
      </c>
      <c r="BK81" s="19" t="s">
        <v>126</v>
      </c>
      <c r="BL81" s="19" t="s">
        <v>91</v>
      </c>
      <c r="BM81" s="20"/>
      <c r="BN81" s="20"/>
      <c r="BO81" s="20"/>
      <c r="BP81" s="20"/>
      <c r="BQ81" s="20"/>
      <c r="BR81" s="19" t="s">
        <v>1847</v>
      </c>
      <c r="BS81" s="19" t="s">
        <v>552</v>
      </c>
      <c r="BT81" s="19" t="s">
        <v>142</v>
      </c>
      <c r="BU81" s="19" t="s">
        <v>552</v>
      </c>
      <c r="BV81" s="20"/>
      <c r="BW81" s="20"/>
      <c r="BX81" s="20"/>
      <c r="BY81" s="20"/>
      <c r="BZ81" s="20"/>
      <c r="CA81" s="20"/>
      <c r="CB81" s="20"/>
      <c r="CC81" s="19" t="s">
        <v>144</v>
      </c>
      <c r="CD81" s="19" t="s">
        <v>143</v>
      </c>
      <c r="CE81" s="19" t="s">
        <v>143</v>
      </c>
      <c r="CF81" s="20"/>
      <c r="CG81" s="20"/>
      <c r="CH81" s="20"/>
      <c r="CI81" s="20"/>
      <c r="CJ81" s="20"/>
      <c r="CK81" s="20"/>
      <c r="CL81" s="20"/>
      <c r="CM81" s="20"/>
      <c r="CN81" s="20"/>
      <c r="CO81" s="20"/>
      <c r="CP81" s="20"/>
      <c r="CQ81" s="19" t="s">
        <v>1848</v>
      </c>
      <c r="CR81" s="20"/>
      <c r="CS81" s="20"/>
      <c r="CT81" s="21" t="s">
        <v>1849</v>
      </c>
      <c r="CU81" s="20"/>
      <c r="CV81" s="20"/>
      <c r="CW81" s="20"/>
      <c r="CX81" s="20"/>
      <c r="CY81" s="20"/>
      <c r="CZ81" s="20"/>
      <c r="DA81" s="20"/>
      <c r="DB81" s="20"/>
      <c r="DC81" s="20"/>
      <c r="DD81" s="20"/>
    </row>
    <row r="82">
      <c r="A82" s="12">
        <v>45645.991372986115</v>
      </c>
      <c r="B82" s="13">
        <v>83.0</v>
      </c>
      <c r="C82" s="14" t="s">
        <v>1850</v>
      </c>
      <c r="D82" s="15"/>
      <c r="E82" s="15" t="s">
        <v>1851</v>
      </c>
      <c r="F82" s="15"/>
      <c r="G82" s="15" t="s">
        <v>1852</v>
      </c>
      <c r="H82" s="8" t="s">
        <v>1853</v>
      </c>
      <c r="I82" s="8" t="s">
        <v>1854</v>
      </c>
      <c r="J82" s="8" t="s">
        <v>915</v>
      </c>
      <c r="K82" s="8" t="s">
        <v>1855</v>
      </c>
      <c r="L82" s="8"/>
      <c r="M82" s="8"/>
      <c r="N82" s="16" t="s">
        <v>1856</v>
      </c>
      <c r="O82" s="15" t="s">
        <v>87</v>
      </c>
      <c r="P82" s="8" t="s">
        <v>88</v>
      </c>
      <c r="Q82" s="17">
        <v>0.0</v>
      </c>
      <c r="R82" s="18" t="s">
        <v>89</v>
      </c>
      <c r="S82" s="18" t="s">
        <v>91</v>
      </c>
      <c r="T82" s="18" t="s">
        <v>281</v>
      </c>
      <c r="U82" s="18" t="s">
        <v>423</v>
      </c>
      <c r="V82" s="19" t="s">
        <v>107</v>
      </c>
      <c r="W82" s="20"/>
      <c r="X82" s="20"/>
      <c r="Y82" s="19" t="s">
        <v>127</v>
      </c>
      <c r="Z82" s="20"/>
      <c r="AA82" s="20"/>
      <c r="AB82" s="19" t="s">
        <v>1853</v>
      </c>
      <c r="AC82" s="19" t="s">
        <v>1857</v>
      </c>
      <c r="AD82" s="19" t="s">
        <v>1854</v>
      </c>
      <c r="AE82" s="19" t="s">
        <v>915</v>
      </c>
      <c r="AF82" s="19" t="s">
        <v>1855</v>
      </c>
      <c r="AG82" s="19">
        <v>5.08713784E9</v>
      </c>
      <c r="AH82" s="19" t="s">
        <v>1858</v>
      </c>
      <c r="AI82" s="19" t="s">
        <v>107</v>
      </c>
      <c r="AJ82" s="20"/>
      <c r="AK82" s="20"/>
      <c r="AL82" s="20"/>
      <c r="AM82" s="20"/>
      <c r="AN82" s="20"/>
      <c r="AO82" s="20"/>
      <c r="AP82" s="20"/>
      <c r="AQ82" s="20"/>
      <c r="AR82" s="20"/>
      <c r="AS82" s="20"/>
      <c r="AT82" s="19" t="s">
        <v>187</v>
      </c>
      <c r="AU82" s="19" t="s">
        <v>1859</v>
      </c>
      <c r="AV82" s="20"/>
      <c r="AW82" s="20"/>
      <c r="AX82" s="21" t="s">
        <v>1860</v>
      </c>
      <c r="AY82" s="20"/>
      <c r="AZ82" s="19">
        <v>1.0</v>
      </c>
      <c r="BA82" s="19" t="s">
        <v>107</v>
      </c>
      <c r="BB82" s="20"/>
      <c r="BC82" s="19" t="s">
        <v>107</v>
      </c>
      <c r="BD82" s="20"/>
      <c r="BE82" s="20"/>
      <c r="BF82" s="19" t="s">
        <v>1861</v>
      </c>
      <c r="BG82" s="22">
        <v>0.0</v>
      </c>
      <c r="BH82" s="19" t="s">
        <v>88</v>
      </c>
      <c r="BI82" s="19" t="s">
        <v>89</v>
      </c>
      <c r="BJ82" s="19" t="s">
        <v>91</v>
      </c>
      <c r="BK82" s="19" t="s">
        <v>281</v>
      </c>
      <c r="BL82" s="19" t="s">
        <v>423</v>
      </c>
      <c r="BM82" s="20"/>
      <c r="BN82" s="20"/>
      <c r="BO82" s="20"/>
      <c r="BP82" s="20"/>
      <c r="BQ82" s="20"/>
      <c r="BR82" s="21" t="s">
        <v>1862</v>
      </c>
      <c r="BS82" s="19" t="s">
        <v>141</v>
      </c>
      <c r="BT82" s="20"/>
      <c r="BU82" s="20"/>
      <c r="BV82" s="20"/>
      <c r="BW82" s="20"/>
      <c r="BX82" s="20"/>
      <c r="BY82" s="20"/>
      <c r="BZ82" s="20"/>
      <c r="CA82" s="20"/>
      <c r="CB82" s="20"/>
      <c r="CC82" s="19" t="s">
        <v>143</v>
      </c>
      <c r="CD82" s="20"/>
      <c r="CE82" s="20"/>
      <c r="CF82" s="20"/>
      <c r="CG82" s="20"/>
      <c r="CH82" s="20"/>
      <c r="CI82" s="20"/>
      <c r="CJ82" s="20"/>
      <c r="CK82" s="20"/>
      <c r="CL82" s="20"/>
      <c r="CM82" s="20"/>
      <c r="CN82" s="19" t="s">
        <v>107</v>
      </c>
      <c r="CO82" s="19" t="s">
        <v>107</v>
      </c>
      <c r="CP82" s="20"/>
      <c r="CQ82" s="20"/>
      <c r="CR82" s="20"/>
      <c r="CS82" s="20"/>
      <c r="CT82" s="19" t="s">
        <v>435</v>
      </c>
      <c r="CU82" s="20"/>
      <c r="CV82" s="20"/>
      <c r="CW82" s="20"/>
      <c r="CX82" s="20"/>
      <c r="CY82" s="20"/>
      <c r="CZ82" s="20"/>
      <c r="DA82" s="20"/>
      <c r="DB82" s="20"/>
      <c r="DC82" s="20"/>
      <c r="DD82" s="20"/>
    </row>
    <row r="83">
      <c r="A83" s="12">
        <v>45646.05569146991</v>
      </c>
      <c r="B83" s="15">
        <v>84.0</v>
      </c>
      <c r="C83" s="47" t="s">
        <v>1863</v>
      </c>
      <c r="D83" s="16"/>
      <c r="E83" s="16"/>
      <c r="F83" s="16"/>
      <c r="G83" s="15" t="s">
        <v>1864</v>
      </c>
      <c r="H83" s="8" t="s">
        <v>1865</v>
      </c>
      <c r="I83" s="8" t="s">
        <v>1866</v>
      </c>
      <c r="J83" s="8" t="s">
        <v>1867</v>
      </c>
      <c r="K83" s="8" t="s">
        <v>1868</v>
      </c>
      <c r="L83" s="8" t="s">
        <v>1869</v>
      </c>
      <c r="M83" s="8" t="s">
        <v>1870</v>
      </c>
      <c r="N83" s="16" t="s">
        <v>1871</v>
      </c>
      <c r="O83" s="15" t="s">
        <v>1058</v>
      </c>
      <c r="P83" s="8" t="s">
        <v>279</v>
      </c>
      <c r="Q83" s="17">
        <v>0.0</v>
      </c>
      <c r="R83" s="18" t="s">
        <v>89</v>
      </c>
      <c r="S83" s="18" t="s">
        <v>423</v>
      </c>
      <c r="T83" s="18" t="s">
        <v>281</v>
      </c>
      <c r="U83" s="18" t="s">
        <v>1060</v>
      </c>
      <c r="V83" s="19" t="s">
        <v>93</v>
      </c>
      <c r="W83" s="20"/>
      <c r="X83" s="20"/>
      <c r="Y83" s="19" t="s">
        <v>179</v>
      </c>
      <c r="Z83" s="19" t="s">
        <v>1872</v>
      </c>
      <c r="AA83" s="19" t="s">
        <v>1873</v>
      </c>
      <c r="AB83" s="19" t="s">
        <v>1865</v>
      </c>
      <c r="AC83" s="19" t="s">
        <v>1874</v>
      </c>
      <c r="AD83" s="19" t="s">
        <v>1866</v>
      </c>
      <c r="AE83" s="19" t="s">
        <v>1867</v>
      </c>
      <c r="AF83" s="19" t="s">
        <v>1868</v>
      </c>
      <c r="AG83" s="19">
        <v>4.086909236E9</v>
      </c>
      <c r="AH83" s="19" t="s">
        <v>1875</v>
      </c>
      <c r="AI83" s="19" t="s">
        <v>93</v>
      </c>
      <c r="AJ83" s="19" t="s">
        <v>1876</v>
      </c>
      <c r="AK83" s="19" t="s">
        <v>1877</v>
      </c>
      <c r="AL83" s="19" t="s">
        <v>1869</v>
      </c>
      <c r="AM83" s="19">
        <v>5.087334757E9</v>
      </c>
      <c r="AN83" s="19" t="s">
        <v>1878</v>
      </c>
      <c r="AO83" s="19" t="s">
        <v>1879</v>
      </c>
      <c r="AP83" s="19" t="s">
        <v>1880</v>
      </c>
      <c r="AQ83" s="19" t="s">
        <v>1870</v>
      </c>
      <c r="AR83" s="19">
        <v>6.308534125E9</v>
      </c>
      <c r="AS83" s="19" t="s">
        <v>1881</v>
      </c>
      <c r="AT83" s="19" t="s">
        <v>285</v>
      </c>
      <c r="AU83" s="19" t="s">
        <v>1882</v>
      </c>
      <c r="AV83" s="19" t="s">
        <v>1883</v>
      </c>
      <c r="AW83" s="19" t="s">
        <v>1884</v>
      </c>
      <c r="AX83" s="21" t="s">
        <v>1885</v>
      </c>
      <c r="AY83" s="19" t="s">
        <v>1886</v>
      </c>
      <c r="AZ83" s="19" t="s">
        <v>1887</v>
      </c>
      <c r="BA83" s="19" t="s">
        <v>93</v>
      </c>
      <c r="BB83" s="19" t="s">
        <v>1888</v>
      </c>
      <c r="BC83" s="19" t="s">
        <v>93</v>
      </c>
      <c r="BD83" s="19" t="s">
        <v>1889</v>
      </c>
      <c r="BE83" s="20"/>
      <c r="BF83" s="20"/>
      <c r="BG83" s="22">
        <v>0.0</v>
      </c>
      <c r="BH83" s="19" t="s">
        <v>279</v>
      </c>
      <c r="BI83" s="19" t="s">
        <v>89</v>
      </c>
      <c r="BJ83" s="19" t="s">
        <v>423</v>
      </c>
      <c r="BK83" s="19" t="s">
        <v>281</v>
      </c>
      <c r="BL83" s="19" t="s">
        <v>1060</v>
      </c>
      <c r="BM83" s="20"/>
      <c r="BN83" s="20"/>
      <c r="BO83" s="20"/>
      <c r="BP83" s="20"/>
      <c r="BQ83" s="20"/>
      <c r="BR83" s="21" t="s">
        <v>1890</v>
      </c>
      <c r="BS83" s="19" t="s">
        <v>240</v>
      </c>
      <c r="BT83" s="19" t="s">
        <v>240</v>
      </c>
      <c r="BU83" s="19" t="s">
        <v>240</v>
      </c>
      <c r="BV83" s="20"/>
      <c r="BW83" s="20"/>
      <c r="BX83" s="20"/>
      <c r="BY83" s="20"/>
      <c r="BZ83" s="20"/>
      <c r="CA83" s="20"/>
      <c r="CB83" s="20"/>
      <c r="CC83" s="19" t="s">
        <v>144</v>
      </c>
      <c r="CD83" s="19" t="s">
        <v>143</v>
      </c>
      <c r="CE83" s="19" t="s">
        <v>143</v>
      </c>
      <c r="CF83" s="20"/>
      <c r="CG83" s="20"/>
      <c r="CH83" s="20"/>
      <c r="CI83" s="20"/>
      <c r="CJ83" s="20"/>
      <c r="CK83" s="20"/>
      <c r="CL83" s="20"/>
      <c r="CM83" s="20"/>
      <c r="CN83" s="20"/>
      <c r="CO83" s="20"/>
      <c r="CP83" s="19" t="s">
        <v>107</v>
      </c>
      <c r="CQ83" s="19" t="s">
        <v>1891</v>
      </c>
      <c r="CR83" s="20"/>
      <c r="CS83" s="20"/>
      <c r="CT83" s="19" t="s">
        <v>1892</v>
      </c>
      <c r="CU83" s="19" t="s">
        <v>1077</v>
      </c>
      <c r="CV83" s="19" t="s">
        <v>1893</v>
      </c>
      <c r="CW83" s="20"/>
      <c r="CX83" s="20"/>
      <c r="CY83" s="20"/>
      <c r="CZ83" s="20"/>
      <c r="DA83" s="20"/>
      <c r="DB83" s="20"/>
      <c r="DC83" s="20"/>
      <c r="DD83" s="20"/>
    </row>
    <row r="84">
      <c r="A84" s="12">
        <v>45646.337828460644</v>
      </c>
      <c r="B84" s="15">
        <v>85.0</v>
      </c>
      <c r="C84" s="40" t="s">
        <v>683</v>
      </c>
      <c r="D84" s="15"/>
      <c r="E84" s="15"/>
      <c r="F84" s="15"/>
      <c r="G84" s="15" t="s">
        <v>1894</v>
      </c>
      <c r="H84" s="8" t="s">
        <v>1895</v>
      </c>
      <c r="I84" s="8" t="s">
        <v>1896</v>
      </c>
      <c r="J84" s="8" t="s">
        <v>1897</v>
      </c>
      <c r="K84" s="8" t="s">
        <v>1898</v>
      </c>
      <c r="L84" s="8"/>
      <c r="M84" s="8"/>
      <c r="N84" s="16" t="s">
        <v>1899</v>
      </c>
      <c r="O84" s="15" t="s">
        <v>654</v>
      </c>
      <c r="P84" s="8" t="s">
        <v>88</v>
      </c>
      <c r="Q84" s="17">
        <v>0.0</v>
      </c>
      <c r="R84" s="18" t="s">
        <v>123</v>
      </c>
      <c r="S84" s="18" t="s">
        <v>691</v>
      </c>
      <c r="T84" s="18" t="s">
        <v>1060</v>
      </c>
      <c r="U84" s="18" t="s">
        <v>479</v>
      </c>
      <c r="V84" s="19" t="s">
        <v>93</v>
      </c>
      <c r="W84" s="20"/>
      <c r="X84" s="20"/>
      <c r="Y84" s="19" t="s">
        <v>158</v>
      </c>
      <c r="Z84" s="19" t="s">
        <v>1900</v>
      </c>
      <c r="AA84" s="20"/>
      <c r="AB84" s="19" t="s">
        <v>1895</v>
      </c>
      <c r="AC84" s="19" t="s">
        <v>1901</v>
      </c>
      <c r="AD84" s="19" t="s">
        <v>1896</v>
      </c>
      <c r="AE84" s="19" t="s">
        <v>1897</v>
      </c>
      <c r="AF84" s="19" t="s">
        <v>1898</v>
      </c>
      <c r="AG84" s="19">
        <v>3.126004131E9</v>
      </c>
      <c r="AH84" s="19" t="s">
        <v>1902</v>
      </c>
      <c r="AI84" s="19" t="s">
        <v>107</v>
      </c>
      <c r="AJ84" s="20"/>
      <c r="AK84" s="20"/>
      <c r="AL84" s="20"/>
      <c r="AM84" s="20"/>
      <c r="AN84" s="20"/>
      <c r="AO84" s="20"/>
      <c r="AP84" s="20"/>
      <c r="AQ84" s="20"/>
      <c r="AR84" s="20"/>
      <c r="AS84" s="20"/>
      <c r="AT84" s="19" t="s">
        <v>187</v>
      </c>
      <c r="AU84" s="19" t="s">
        <v>1903</v>
      </c>
      <c r="AV84" s="20"/>
      <c r="AW84" s="20"/>
      <c r="AX84" s="20"/>
      <c r="AY84" s="19" t="s">
        <v>107</v>
      </c>
      <c r="AZ84" s="19" t="s">
        <v>637</v>
      </c>
      <c r="BA84" s="19" t="s">
        <v>93</v>
      </c>
      <c r="BB84" s="19" t="s">
        <v>1904</v>
      </c>
      <c r="BC84" s="19" t="s">
        <v>107</v>
      </c>
      <c r="BD84" s="20"/>
      <c r="BE84" s="19" t="s">
        <v>637</v>
      </c>
      <c r="BF84" s="20"/>
      <c r="BG84" s="22">
        <v>0.0</v>
      </c>
      <c r="BH84" s="19" t="s">
        <v>88</v>
      </c>
      <c r="BI84" s="19" t="s">
        <v>123</v>
      </c>
      <c r="BJ84" s="19" t="s">
        <v>691</v>
      </c>
      <c r="BK84" s="19" t="s">
        <v>1060</v>
      </c>
      <c r="BL84" s="19" t="s">
        <v>479</v>
      </c>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19" t="s">
        <v>93</v>
      </c>
      <c r="CQ84" s="20"/>
      <c r="CR84" s="20"/>
      <c r="CS84" s="20"/>
      <c r="CT84" s="19" t="s">
        <v>1905</v>
      </c>
      <c r="CU84" s="19" t="s">
        <v>1906</v>
      </c>
      <c r="CV84" s="19" t="s">
        <v>1907</v>
      </c>
      <c r="CW84" s="20"/>
      <c r="CX84" s="20"/>
      <c r="CY84" s="20"/>
      <c r="CZ84" s="20"/>
      <c r="DA84" s="20"/>
      <c r="DB84" s="20"/>
      <c r="DC84" s="20"/>
      <c r="DD84" s="20"/>
    </row>
    <row r="85">
      <c r="A85" s="12">
        <v>45646.4868383912</v>
      </c>
      <c r="B85" s="15">
        <v>86.0</v>
      </c>
      <c r="C85" s="33" t="s">
        <v>839</v>
      </c>
      <c r="D85" s="15"/>
      <c r="E85" s="15"/>
      <c r="F85" s="15"/>
      <c r="G85" s="15" t="s">
        <v>1908</v>
      </c>
      <c r="H85" s="8" t="s">
        <v>1909</v>
      </c>
      <c r="I85" s="8" t="s">
        <v>184</v>
      </c>
      <c r="J85" s="8" t="s">
        <v>1910</v>
      </c>
      <c r="K85" s="8" t="s">
        <v>1911</v>
      </c>
      <c r="L85" s="7" t="s">
        <v>1912</v>
      </c>
      <c r="M85" s="7" t="s">
        <v>1913</v>
      </c>
      <c r="N85" s="16" t="s">
        <v>1914</v>
      </c>
      <c r="O85" s="15" t="s">
        <v>839</v>
      </c>
      <c r="P85" s="8" t="s">
        <v>88</v>
      </c>
      <c r="Q85" s="17">
        <v>0.0</v>
      </c>
      <c r="R85" s="18" t="s">
        <v>157</v>
      </c>
      <c r="S85" s="18" t="s">
        <v>1915</v>
      </c>
      <c r="T85" s="18" t="s">
        <v>354</v>
      </c>
      <c r="U85" s="18" t="s">
        <v>90</v>
      </c>
      <c r="V85" s="19" t="s">
        <v>107</v>
      </c>
      <c r="W85" s="20"/>
      <c r="X85" s="20"/>
      <c r="Y85" s="19" t="s">
        <v>158</v>
      </c>
      <c r="Z85" s="19" t="s">
        <v>1916</v>
      </c>
      <c r="AA85" s="20"/>
      <c r="AB85" s="19" t="s">
        <v>1909</v>
      </c>
      <c r="AC85" s="19" t="s">
        <v>1917</v>
      </c>
      <c r="AD85" s="19" t="s">
        <v>184</v>
      </c>
      <c r="AE85" s="19" t="s">
        <v>1910</v>
      </c>
      <c r="AF85" s="19" t="s">
        <v>1911</v>
      </c>
      <c r="AG85" s="19" t="s">
        <v>1918</v>
      </c>
      <c r="AH85" s="19" t="s">
        <v>1919</v>
      </c>
      <c r="AI85" s="19" t="s">
        <v>93</v>
      </c>
      <c r="AJ85" s="19" t="s">
        <v>1920</v>
      </c>
      <c r="AK85" s="19" t="s">
        <v>1921</v>
      </c>
      <c r="AL85" s="19" t="s">
        <v>1922</v>
      </c>
      <c r="AM85" s="19" t="s">
        <v>1923</v>
      </c>
      <c r="AN85" s="19" t="s">
        <v>1922</v>
      </c>
      <c r="AO85" s="19" t="s">
        <v>1924</v>
      </c>
      <c r="AP85" s="19" t="s">
        <v>1925</v>
      </c>
      <c r="AQ85" s="19" t="s">
        <v>1926</v>
      </c>
      <c r="AR85" s="19" t="s">
        <v>1923</v>
      </c>
      <c r="AS85" s="19" t="s">
        <v>1926</v>
      </c>
      <c r="AT85" s="19" t="s">
        <v>1927</v>
      </c>
      <c r="AU85" s="19" t="s">
        <v>1927</v>
      </c>
      <c r="AV85" s="19" t="s">
        <v>1928</v>
      </c>
      <c r="AW85" s="19" t="s">
        <v>976</v>
      </c>
      <c r="AX85" s="21" t="s">
        <v>1929</v>
      </c>
      <c r="AY85" s="20"/>
      <c r="AZ85" s="19">
        <v>1.0</v>
      </c>
      <c r="BA85" s="19" t="s">
        <v>107</v>
      </c>
      <c r="BB85" s="20"/>
      <c r="BC85" s="19" t="s">
        <v>107</v>
      </c>
      <c r="BD85" s="20"/>
      <c r="BE85" s="20"/>
      <c r="BF85" s="20"/>
      <c r="BG85" s="22">
        <v>0.0</v>
      </c>
      <c r="BH85" s="19" t="s">
        <v>88</v>
      </c>
      <c r="BI85" s="19" t="s">
        <v>157</v>
      </c>
      <c r="BJ85" s="19" t="s">
        <v>1915</v>
      </c>
      <c r="BK85" s="19" t="s">
        <v>354</v>
      </c>
      <c r="BL85" s="19" t="s">
        <v>90</v>
      </c>
      <c r="BM85" s="20"/>
      <c r="BN85" s="20"/>
      <c r="BO85" s="20"/>
      <c r="BP85" s="20"/>
      <c r="BQ85" s="20"/>
      <c r="BR85" s="20"/>
      <c r="BS85" s="19" t="s">
        <v>340</v>
      </c>
      <c r="BT85" s="19" t="s">
        <v>288</v>
      </c>
      <c r="BU85" s="19" t="s">
        <v>340</v>
      </c>
      <c r="BV85" s="19" t="s">
        <v>141</v>
      </c>
      <c r="BW85" s="20"/>
      <c r="BX85" s="20"/>
      <c r="BY85" s="20"/>
      <c r="BZ85" s="20"/>
      <c r="CA85" s="20"/>
      <c r="CB85" s="20"/>
      <c r="CC85" s="20"/>
      <c r="CD85" s="20"/>
      <c r="CE85" s="20"/>
      <c r="CF85" s="20"/>
      <c r="CG85" s="20"/>
      <c r="CH85" s="20"/>
      <c r="CI85" s="20"/>
      <c r="CJ85" s="20"/>
      <c r="CK85" s="20"/>
      <c r="CL85" s="20"/>
      <c r="CM85" s="20"/>
      <c r="CN85" s="19" t="s">
        <v>107</v>
      </c>
      <c r="CO85" s="19" t="s">
        <v>107</v>
      </c>
      <c r="CP85" s="20"/>
      <c r="CQ85" s="20"/>
      <c r="CR85" s="20"/>
      <c r="CS85" s="20"/>
      <c r="CT85" s="19" t="s">
        <v>410</v>
      </c>
      <c r="CU85" s="20"/>
      <c r="CV85" s="20"/>
      <c r="CW85" s="20"/>
      <c r="CX85" s="20"/>
      <c r="CY85" s="20"/>
      <c r="CZ85" s="20"/>
      <c r="DA85" s="20"/>
      <c r="DB85" s="20"/>
      <c r="DC85" s="20"/>
      <c r="DD85" s="20"/>
    </row>
    <row r="86">
      <c r="A86" s="12">
        <v>45646.52147790509</v>
      </c>
      <c r="B86" s="13">
        <v>87.0</v>
      </c>
      <c r="C86" s="35" t="s">
        <v>1930</v>
      </c>
      <c r="D86" s="15" t="s">
        <v>1576</v>
      </c>
      <c r="E86" s="15"/>
      <c r="F86" s="15"/>
      <c r="G86" s="15" t="s">
        <v>1931</v>
      </c>
      <c r="H86" s="8" t="s">
        <v>1932</v>
      </c>
      <c r="I86" s="8" t="s">
        <v>1933</v>
      </c>
      <c r="J86" s="8" t="s">
        <v>1934</v>
      </c>
      <c r="K86" s="8" t="s">
        <v>1935</v>
      </c>
      <c r="L86" s="8" t="s">
        <v>1936</v>
      </c>
      <c r="M86" s="8" t="s">
        <v>1937</v>
      </c>
      <c r="N86" s="16" t="s">
        <v>1938</v>
      </c>
      <c r="O86" s="15" t="s">
        <v>1584</v>
      </c>
      <c r="P86" s="8" t="s">
        <v>88</v>
      </c>
      <c r="Q86" s="17">
        <v>0.0</v>
      </c>
      <c r="R86" s="18" t="s">
        <v>123</v>
      </c>
      <c r="S86" s="18" t="s">
        <v>91</v>
      </c>
      <c r="T86" s="18" t="s">
        <v>233</v>
      </c>
      <c r="U86" s="18" t="s">
        <v>280</v>
      </c>
      <c r="V86" s="19" t="s">
        <v>107</v>
      </c>
      <c r="W86" s="20"/>
      <c r="X86" s="20"/>
      <c r="Y86" s="19" t="s">
        <v>158</v>
      </c>
      <c r="Z86" s="19" t="s">
        <v>1939</v>
      </c>
      <c r="AA86" s="20"/>
      <c r="AB86" s="19" t="s">
        <v>1932</v>
      </c>
      <c r="AC86" s="19" t="s">
        <v>1940</v>
      </c>
      <c r="AD86" s="19" t="s">
        <v>1933</v>
      </c>
      <c r="AE86" s="19" t="s">
        <v>1934</v>
      </c>
      <c r="AF86" s="19" t="s">
        <v>1935</v>
      </c>
      <c r="AG86" s="19">
        <v>2.178197902E9</v>
      </c>
      <c r="AH86" s="19" t="s">
        <v>1940</v>
      </c>
      <c r="AI86" s="19" t="s">
        <v>93</v>
      </c>
      <c r="AJ86" s="19" t="s">
        <v>1941</v>
      </c>
      <c r="AK86" s="19" t="s">
        <v>1392</v>
      </c>
      <c r="AL86" s="19" t="s">
        <v>1936</v>
      </c>
      <c r="AM86" s="19">
        <v>5.105135959E9</v>
      </c>
      <c r="AN86" s="19" t="s">
        <v>1942</v>
      </c>
      <c r="AO86" s="19" t="s">
        <v>1943</v>
      </c>
      <c r="AP86" s="19" t="s">
        <v>1934</v>
      </c>
      <c r="AQ86" s="19" t="s">
        <v>1937</v>
      </c>
      <c r="AR86" s="19">
        <v>8.58943837E9</v>
      </c>
      <c r="AS86" s="19" t="s">
        <v>1944</v>
      </c>
      <c r="AT86" s="19" t="s">
        <v>187</v>
      </c>
      <c r="AU86" s="19" t="s">
        <v>1945</v>
      </c>
      <c r="AV86" s="20"/>
      <c r="AW86" s="20"/>
      <c r="AX86" s="21" t="s">
        <v>1946</v>
      </c>
      <c r="AY86" s="20"/>
      <c r="AZ86" s="19">
        <v>1.0</v>
      </c>
      <c r="BA86" s="19" t="s">
        <v>93</v>
      </c>
      <c r="BB86" s="19" t="s">
        <v>1947</v>
      </c>
      <c r="BC86" s="19" t="s">
        <v>93</v>
      </c>
      <c r="BD86" s="19" t="s">
        <v>1948</v>
      </c>
      <c r="BE86" s="20"/>
      <c r="BF86" s="20"/>
      <c r="BG86" s="22">
        <v>0.0</v>
      </c>
      <c r="BH86" s="19" t="s">
        <v>88</v>
      </c>
      <c r="BI86" s="19" t="s">
        <v>123</v>
      </c>
      <c r="BJ86" s="19" t="s">
        <v>91</v>
      </c>
      <c r="BK86" s="19" t="s">
        <v>233</v>
      </c>
      <c r="BL86" s="19" t="s">
        <v>280</v>
      </c>
      <c r="BM86" s="20"/>
      <c r="BN86" s="20"/>
      <c r="BO86" s="20"/>
      <c r="BP86" s="20"/>
      <c r="BQ86" s="20"/>
      <c r="BR86" s="19" t="s">
        <v>1949</v>
      </c>
      <c r="BS86" s="19" t="s">
        <v>240</v>
      </c>
      <c r="BT86" s="19" t="s">
        <v>141</v>
      </c>
      <c r="BU86" s="20"/>
      <c r="BV86" s="20"/>
      <c r="BW86" s="20"/>
      <c r="BX86" s="20"/>
      <c r="BY86" s="20"/>
      <c r="BZ86" s="20"/>
      <c r="CA86" s="20"/>
      <c r="CB86" s="20"/>
      <c r="CC86" s="19" t="s">
        <v>144</v>
      </c>
      <c r="CD86" s="19" t="s">
        <v>144</v>
      </c>
      <c r="CE86" s="20"/>
      <c r="CF86" s="20"/>
      <c r="CG86" s="20"/>
      <c r="CH86" s="20"/>
      <c r="CI86" s="20"/>
      <c r="CJ86" s="20"/>
      <c r="CK86" s="20"/>
      <c r="CL86" s="20"/>
      <c r="CM86" s="20"/>
      <c r="CN86" s="20"/>
      <c r="CO86" s="20"/>
      <c r="CP86" s="20"/>
      <c r="CQ86" s="20"/>
      <c r="CR86" s="20"/>
      <c r="CS86" s="20"/>
      <c r="CT86" s="19" t="s">
        <v>223</v>
      </c>
      <c r="CU86" s="20"/>
      <c r="CV86" s="20"/>
      <c r="CW86" s="20"/>
      <c r="CX86" s="20"/>
      <c r="CY86" s="20"/>
      <c r="CZ86" s="20"/>
      <c r="DA86" s="20"/>
      <c r="DB86" s="20"/>
      <c r="DC86" s="20"/>
      <c r="DD86" s="20"/>
    </row>
    <row r="87">
      <c r="A87" s="12">
        <v>45646.59632856482</v>
      </c>
      <c r="B87" s="15">
        <v>88.0</v>
      </c>
      <c r="C87" s="33" t="s">
        <v>839</v>
      </c>
      <c r="D87" s="15"/>
      <c r="E87" s="15"/>
      <c r="F87" s="15"/>
      <c r="G87" s="15" t="s">
        <v>1950</v>
      </c>
      <c r="H87" s="8" t="s">
        <v>1951</v>
      </c>
      <c r="I87" s="8" t="s">
        <v>1920</v>
      </c>
      <c r="J87" s="8" t="s">
        <v>1921</v>
      </c>
      <c r="K87" s="8" t="s">
        <v>1912</v>
      </c>
      <c r="L87" s="8"/>
      <c r="M87" s="8"/>
      <c r="N87" s="16" t="s">
        <v>1952</v>
      </c>
      <c r="O87" s="15" t="s">
        <v>839</v>
      </c>
      <c r="P87" s="8" t="s">
        <v>177</v>
      </c>
      <c r="Q87" s="17">
        <v>0.0</v>
      </c>
      <c r="R87" s="18" t="s">
        <v>157</v>
      </c>
      <c r="S87" s="18" t="s">
        <v>90</v>
      </c>
      <c r="T87" s="18" t="s">
        <v>90</v>
      </c>
      <c r="U87" s="18" t="s">
        <v>90</v>
      </c>
      <c r="V87" s="19" t="s">
        <v>107</v>
      </c>
      <c r="W87" s="20"/>
      <c r="X87" s="20"/>
      <c r="Y87" s="19" t="s">
        <v>127</v>
      </c>
      <c r="Z87" s="20"/>
      <c r="AA87" s="20"/>
      <c r="AB87" s="19" t="s">
        <v>1951</v>
      </c>
      <c r="AC87" s="19" t="s">
        <v>1953</v>
      </c>
      <c r="AD87" s="19" t="s">
        <v>1920</v>
      </c>
      <c r="AE87" s="19" t="s">
        <v>1921</v>
      </c>
      <c r="AF87" s="19" t="s">
        <v>1912</v>
      </c>
      <c r="AG87" s="19">
        <v>2.1789878E8</v>
      </c>
      <c r="AH87" s="19" t="s">
        <v>1922</v>
      </c>
      <c r="AI87" s="19" t="s">
        <v>107</v>
      </c>
      <c r="AJ87" s="20"/>
      <c r="AK87" s="20"/>
      <c r="AL87" s="20"/>
      <c r="AM87" s="20"/>
      <c r="AN87" s="20"/>
      <c r="AO87" s="20"/>
      <c r="AP87" s="20"/>
      <c r="AQ87" s="20"/>
      <c r="AR87" s="20"/>
      <c r="AS87" s="20"/>
      <c r="AT87" s="19" t="s">
        <v>1954</v>
      </c>
      <c r="AU87" s="19" t="s">
        <v>839</v>
      </c>
      <c r="AV87" s="20"/>
      <c r="AW87" s="20"/>
      <c r="AX87" s="21" t="s">
        <v>1955</v>
      </c>
      <c r="AY87" s="20"/>
      <c r="AZ87" s="19" t="s">
        <v>1009</v>
      </c>
      <c r="BA87" s="19" t="s">
        <v>107</v>
      </c>
      <c r="BB87" s="20"/>
      <c r="BC87" s="19" t="s">
        <v>107</v>
      </c>
      <c r="BD87" s="20"/>
      <c r="BE87" s="20"/>
      <c r="BF87" s="19" t="s">
        <v>1956</v>
      </c>
      <c r="BG87" s="22">
        <v>0.0</v>
      </c>
      <c r="BH87" s="19" t="s">
        <v>177</v>
      </c>
      <c r="BI87" s="19" t="s">
        <v>157</v>
      </c>
      <c r="BJ87" s="19" t="s">
        <v>90</v>
      </c>
      <c r="BK87" s="19" t="s">
        <v>90</v>
      </c>
      <c r="BL87" s="19" t="s">
        <v>90</v>
      </c>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19" t="s">
        <v>93</v>
      </c>
      <c r="CU87" s="20"/>
      <c r="CV87" s="20"/>
      <c r="CW87" s="20"/>
      <c r="CX87" s="20"/>
      <c r="CY87" s="20"/>
      <c r="CZ87" s="20"/>
      <c r="DA87" s="20"/>
      <c r="DB87" s="20"/>
      <c r="DC87" s="20"/>
      <c r="DD87" s="20"/>
    </row>
    <row r="88">
      <c r="A88" s="12">
        <v>45646.60517357639</v>
      </c>
      <c r="B88" s="15">
        <v>89.0</v>
      </c>
      <c r="C88" s="33" t="s">
        <v>839</v>
      </c>
      <c r="D88" s="15"/>
      <c r="E88" s="15"/>
      <c r="F88" s="15"/>
      <c r="G88" s="15" t="s">
        <v>1957</v>
      </c>
      <c r="H88" s="8" t="s">
        <v>1958</v>
      </c>
      <c r="I88" s="8" t="s">
        <v>1920</v>
      </c>
      <c r="J88" s="8" t="s">
        <v>1921</v>
      </c>
      <c r="K88" s="8" t="s">
        <v>1912</v>
      </c>
      <c r="L88" s="8"/>
      <c r="M88" s="8"/>
      <c r="N88" s="16" t="s">
        <v>1959</v>
      </c>
      <c r="O88" s="15" t="s">
        <v>839</v>
      </c>
      <c r="P88" s="8" t="s">
        <v>177</v>
      </c>
      <c r="Q88" s="17">
        <v>0.0</v>
      </c>
      <c r="R88" s="18" t="s">
        <v>157</v>
      </c>
      <c r="S88" s="18" t="s">
        <v>90</v>
      </c>
      <c r="T88" s="18" t="s">
        <v>90</v>
      </c>
      <c r="U88" s="18" t="s">
        <v>90</v>
      </c>
      <c r="V88" s="19" t="s">
        <v>107</v>
      </c>
      <c r="W88" s="20"/>
      <c r="X88" s="20"/>
      <c r="Y88" s="19" t="s">
        <v>127</v>
      </c>
      <c r="Z88" s="20"/>
      <c r="AA88" s="20"/>
      <c r="AB88" s="19" t="s">
        <v>1958</v>
      </c>
      <c r="AC88" s="19" t="s">
        <v>1953</v>
      </c>
      <c r="AD88" s="19" t="s">
        <v>1920</v>
      </c>
      <c r="AE88" s="19" t="s">
        <v>1921</v>
      </c>
      <c r="AF88" s="19" t="s">
        <v>1912</v>
      </c>
      <c r="AG88" s="19">
        <v>2.17898078E9</v>
      </c>
      <c r="AH88" s="19" t="s">
        <v>1922</v>
      </c>
      <c r="AI88" s="19" t="s">
        <v>107</v>
      </c>
      <c r="AJ88" s="20"/>
      <c r="AK88" s="20"/>
      <c r="AL88" s="20"/>
      <c r="AM88" s="20"/>
      <c r="AN88" s="20"/>
      <c r="AO88" s="20"/>
      <c r="AP88" s="20"/>
      <c r="AQ88" s="20"/>
      <c r="AR88" s="20"/>
      <c r="AS88" s="20"/>
      <c r="AT88" s="19" t="s">
        <v>1954</v>
      </c>
      <c r="AU88" s="19" t="s">
        <v>839</v>
      </c>
      <c r="AV88" s="20"/>
      <c r="AW88" s="20"/>
      <c r="AX88" s="21" t="s">
        <v>1955</v>
      </c>
      <c r="AY88" s="20"/>
      <c r="AZ88" s="19" t="s">
        <v>1591</v>
      </c>
      <c r="BA88" s="19" t="s">
        <v>107</v>
      </c>
      <c r="BB88" s="20"/>
      <c r="BC88" s="19" t="s">
        <v>107</v>
      </c>
      <c r="BD88" s="20"/>
      <c r="BE88" s="20"/>
      <c r="BF88" s="19" t="s">
        <v>1950</v>
      </c>
      <c r="BG88" s="22">
        <v>0.0</v>
      </c>
      <c r="BH88" s="19" t="s">
        <v>177</v>
      </c>
      <c r="BI88" s="19" t="s">
        <v>157</v>
      </c>
      <c r="BJ88" s="19" t="s">
        <v>90</v>
      </c>
      <c r="BK88" s="19" t="s">
        <v>90</v>
      </c>
      <c r="BL88" s="19" t="s">
        <v>90</v>
      </c>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19" t="s">
        <v>93</v>
      </c>
      <c r="CU88" s="20"/>
      <c r="CV88" s="20"/>
      <c r="CW88" s="20"/>
      <c r="CX88" s="20"/>
      <c r="CY88" s="20"/>
      <c r="CZ88" s="20"/>
      <c r="DA88" s="20"/>
      <c r="DB88" s="20"/>
      <c r="DC88" s="20"/>
      <c r="DD88" s="20"/>
    </row>
    <row r="89">
      <c r="A89" s="12">
        <v>45646.63494481481</v>
      </c>
      <c r="B89" s="13">
        <v>90.0</v>
      </c>
      <c r="C89" s="35" t="s">
        <v>1774</v>
      </c>
      <c r="D89" s="15"/>
      <c r="E89" s="15"/>
      <c r="F89" s="15"/>
      <c r="G89" s="15" t="s">
        <v>1960</v>
      </c>
      <c r="H89" s="8" t="s">
        <v>1961</v>
      </c>
      <c r="I89" s="8" t="s">
        <v>1962</v>
      </c>
      <c r="J89" s="8" t="s">
        <v>1963</v>
      </c>
      <c r="K89" s="8" t="s">
        <v>1964</v>
      </c>
      <c r="L89" s="8" t="s">
        <v>1965</v>
      </c>
      <c r="M89" s="8"/>
      <c r="N89" s="16" t="s">
        <v>1966</v>
      </c>
      <c r="O89" s="15" t="s">
        <v>121</v>
      </c>
      <c r="P89" s="32" t="s">
        <v>1967</v>
      </c>
      <c r="Q89" s="17">
        <v>313.07</v>
      </c>
      <c r="R89" s="18" t="s">
        <v>123</v>
      </c>
      <c r="S89" s="18" t="s">
        <v>423</v>
      </c>
      <c r="T89" s="18" t="s">
        <v>91</v>
      </c>
      <c r="U89" s="18" t="s">
        <v>403</v>
      </c>
      <c r="V89" s="19" t="s">
        <v>107</v>
      </c>
      <c r="W89" s="20"/>
      <c r="X89" s="20"/>
      <c r="Y89" s="19" t="s">
        <v>158</v>
      </c>
      <c r="Z89" s="19" t="s">
        <v>1968</v>
      </c>
      <c r="AA89" s="20"/>
      <c r="AB89" s="19" t="s">
        <v>1961</v>
      </c>
      <c r="AC89" s="19" t="s">
        <v>1969</v>
      </c>
      <c r="AD89" s="19" t="s">
        <v>1962</v>
      </c>
      <c r="AE89" s="19" t="s">
        <v>1963</v>
      </c>
      <c r="AF89" s="19" t="s">
        <v>1964</v>
      </c>
      <c r="AG89" s="19" t="s">
        <v>1970</v>
      </c>
      <c r="AH89" s="19" t="s">
        <v>1971</v>
      </c>
      <c r="AI89" s="19" t="s">
        <v>93</v>
      </c>
      <c r="AJ89" s="19" t="s">
        <v>1342</v>
      </c>
      <c r="AK89" s="19" t="s">
        <v>664</v>
      </c>
      <c r="AL89" s="19" t="s">
        <v>1965</v>
      </c>
      <c r="AM89" s="19" t="s">
        <v>1972</v>
      </c>
      <c r="AN89" s="19" t="s">
        <v>1973</v>
      </c>
      <c r="AO89" s="20"/>
      <c r="AP89" s="20"/>
      <c r="AQ89" s="20"/>
      <c r="AR89" s="20"/>
      <c r="AS89" s="20"/>
      <c r="AT89" s="19" t="s">
        <v>187</v>
      </c>
      <c r="AU89" s="19" t="s">
        <v>1039</v>
      </c>
      <c r="AV89" s="19" t="s">
        <v>751</v>
      </c>
      <c r="AW89" s="19" t="s">
        <v>752</v>
      </c>
      <c r="AX89" s="21" t="s">
        <v>1042</v>
      </c>
      <c r="AY89" s="20"/>
      <c r="AZ89" s="19">
        <v>2.0</v>
      </c>
      <c r="BA89" s="19" t="s">
        <v>93</v>
      </c>
      <c r="BB89" s="19" t="s">
        <v>1974</v>
      </c>
      <c r="BC89" s="19" t="s">
        <v>107</v>
      </c>
      <c r="BD89" s="20"/>
      <c r="BE89" s="19" t="s">
        <v>637</v>
      </c>
      <c r="BF89" s="19" t="s">
        <v>1975</v>
      </c>
      <c r="BG89" s="37">
        <v>313.07</v>
      </c>
      <c r="BH89" s="21" t="s">
        <v>1967</v>
      </c>
      <c r="BI89" s="19" t="s">
        <v>123</v>
      </c>
      <c r="BJ89" s="19" t="s">
        <v>423</v>
      </c>
      <c r="BK89" s="19" t="s">
        <v>91</v>
      </c>
      <c r="BL89" s="19" t="s">
        <v>403</v>
      </c>
      <c r="BM89" s="20"/>
      <c r="BN89" s="20"/>
      <c r="BO89" s="20"/>
      <c r="BP89" s="20"/>
      <c r="BQ89" s="20"/>
      <c r="BR89" s="19" t="s">
        <v>1976</v>
      </c>
      <c r="BS89" s="19" t="s">
        <v>141</v>
      </c>
      <c r="BT89" s="19" t="s">
        <v>141</v>
      </c>
      <c r="BU89" s="19" t="s">
        <v>141</v>
      </c>
      <c r="BV89" s="19" t="s">
        <v>141</v>
      </c>
      <c r="BW89" s="19" t="s">
        <v>141</v>
      </c>
      <c r="BX89" s="19" t="s">
        <v>552</v>
      </c>
      <c r="BY89" s="19" t="s">
        <v>552</v>
      </c>
      <c r="BZ89" s="19" t="s">
        <v>552</v>
      </c>
      <c r="CA89" s="19" t="s">
        <v>141</v>
      </c>
      <c r="CB89" s="19" t="s">
        <v>552</v>
      </c>
      <c r="CC89" s="19" t="s">
        <v>143</v>
      </c>
      <c r="CD89" s="19" t="s">
        <v>143</v>
      </c>
      <c r="CE89" s="19" t="s">
        <v>143</v>
      </c>
      <c r="CF89" s="19" t="s">
        <v>143</v>
      </c>
      <c r="CG89" s="19" t="s">
        <v>144</v>
      </c>
      <c r="CH89" s="19" t="s">
        <v>143</v>
      </c>
      <c r="CI89" s="19" t="s">
        <v>144</v>
      </c>
      <c r="CJ89" s="19" t="s">
        <v>144</v>
      </c>
      <c r="CK89" s="19" t="s">
        <v>143</v>
      </c>
      <c r="CL89" s="19" t="s">
        <v>143</v>
      </c>
      <c r="CM89" s="20"/>
      <c r="CN89" s="20"/>
      <c r="CO89" s="20"/>
      <c r="CP89" s="20"/>
      <c r="CQ89" s="20"/>
      <c r="CR89" s="20"/>
      <c r="CS89" s="20"/>
      <c r="CT89" s="19" t="s">
        <v>1977</v>
      </c>
      <c r="CU89" s="20"/>
      <c r="CV89" s="20"/>
      <c r="CW89" s="20"/>
      <c r="CX89" s="20"/>
      <c r="CY89" s="20"/>
      <c r="CZ89" s="20"/>
      <c r="DA89" s="20"/>
      <c r="DB89" s="20"/>
      <c r="DC89" s="20"/>
      <c r="DD89" s="20"/>
    </row>
    <row r="90">
      <c r="A90" s="12">
        <v>45646.67309408565</v>
      </c>
      <c r="B90" s="15">
        <v>91.0</v>
      </c>
      <c r="C90" s="44" t="s">
        <v>855</v>
      </c>
      <c r="D90" s="15"/>
      <c r="E90" s="15"/>
      <c r="F90" s="15"/>
      <c r="G90" s="15" t="s">
        <v>1978</v>
      </c>
      <c r="H90" s="8" t="s">
        <v>1979</v>
      </c>
      <c r="I90" s="8" t="s">
        <v>274</v>
      </c>
      <c r="J90" s="8" t="s">
        <v>1980</v>
      </c>
      <c r="K90" s="8" t="s">
        <v>1981</v>
      </c>
      <c r="L90" s="8"/>
      <c r="M90" s="8"/>
      <c r="N90" s="16" t="s">
        <v>1982</v>
      </c>
      <c r="O90" s="15" t="s">
        <v>820</v>
      </c>
      <c r="P90" s="32" t="s">
        <v>1983</v>
      </c>
      <c r="Q90" s="17">
        <v>176.18</v>
      </c>
      <c r="R90" s="18" t="s">
        <v>157</v>
      </c>
      <c r="S90" s="18" t="s">
        <v>631</v>
      </c>
      <c r="T90" s="18" t="s">
        <v>92</v>
      </c>
      <c r="U90" s="18" t="s">
        <v>90</v>
      </c>
      <c r="V90" s="19" t="s">
        <v>93</v>
      </c>
      <c r="W90" s="20"/>
      <c r="X90" s="20"/>
      <c r="Y90" s="19" t="s">
        <v>158</v>
      </c>
      <c r="Z90" s="19" t="s">
        <v>1984</v>
      </c>
      <c r="AA90" s="20"/>
      <c r="AB90" s="19" t="s">
        <v>1979</v>
      </c>
      <c r="AC90" s="19" t="s">
        <v>1985</v>
      </c>
      <c r="AD90" s="19" t="s">
        <v>274</v>
      </c>
      <c r="AE90" s="19" t="s">
        <v>1980</v>
      </c>
      <c r="AF90" s="19" t="s">
        <v>1981</v>
      </c>
      <c r="AG90" s="19" t="s">
        <v>1986</v>
      </c>
      <c r="AH90" s="19" t="s">
        <v>1987</v>
      </c>
      <c r="AI90" s="19" t="s">
        <v>107</v>
      </c>
      <c r="AJ90" s="20"/>
      <c r="AK90" s="20"/>
      <c r="AL90" s="20"/>
      <c r="AM90" s="20"/>
      <c r="AN90" s="20"/>
      <c r="AO90" s="20"/>
      <c r="AP90" s="20"/>
      <c r="AQ90" s="20"/>
      <c r="AR90" s="20"/>
      <c r="AS90" s="20"/>
      <c r="AT90" s="19" t="s">
        <v>187</v>
      </c>
      <c r="AU90" s="19" t="s">
        <v>1988</v>
      </c>
      <c r="AV90" s="20"/>
      <c r="AW90" s="20"/>
      <c r="AX90" s="20"/>
      <c r="AY90" s="19" t="s">
        <v>1989</v>
      </c>
      <c r="AZ90" s="19">
        <v>1.0</v>
      </c>
      <c r="BA90" s="19" t="s">
        <v>107</v>
      </c>
      <c r="BB90" s="20"/>
      <c r="BC90" s="19" t="s">
        <v>107</v>
      </c>
      <c r="BD90" s="20"/>
      <c r="BE90" s="20"/>
      <c r="BF90" s="20"/>
      <c r="BG90" s="37">
        <v>176.18</v>
      </c>
      <c r="BH90" s="21" t="s">
        <v>1983</v>
      </c>
      <c r="BI90" s="19" t="s">
        <v>157</v>
      </c>
      <c r="BJ90" s="19" t="s">
        <v>631</v>
      </c>
      <c r="BK90" s="19" t="s">
        <v>92</v>
      </c>
      <c r="BL90" s="19" t="s">
        <v>90</v>
      </c>
      <c r="BM90" s="20"/>
      <c r="BN90" s="20"/>
      <c r="BO90" s="20"/>
      <c r="BP90" s="20"/>
      <c r="BQ90" s="20"/>
      <c r="BR90" s="21" t="s">
        <v>1990</v>
      </c>
      <c r="BS90" s="19" t="s">
        <v>240</v>
      </c>
      <c r="BT90" s="20"/>
      <c r="BU90" s="20"/>
      <c r="BV90" s="20"/>
      <c r="BW90" s="20"/>
      <c r="BX90" s="20"/>
      <c r="BY90" s="20"/>
      <c r="BZ90" s="20"/>
      <c r="CA90" s="20"/>
      <c r="CB90" s="20"/>
      <c r="CC90" s="19" t="s">
        <v>143</v>
      </c>
      <c r="CD90" s="20"/>
      <c r="CE90" s="20"/>
      <c r="CF90" s="20"/>
      <c r="CG90" s="20"/>
      <c r="CH90" s="20"/>
      <c r="CI90" s="20"/>
      <c r="CJ90" s="20"/>
      <c r="CK90" s="20"/>
      <c r="CL90" s="20"/>
      <c r="CM90" s="20"/>
      <c r="CN90" s="20"/>
      <c r="CO90" s="20"/>
      <c r="CP90" s="19" t="s">
        <v>107</v>
      </c>
      <c r="CQ90" s="20"/>
      <c r="CR90" s="20"/>
      <c r="CS90" s="20"/>
      <c r="CT90" s="19" t="s">
        <v>1991</v>
      </c>
      <c r="CU90" s="19" t="s">
        <v>1409</v>
      </c>
      <c r="CV90" s="19" t="s">
        <v>1992</v>
      </c>
      <c r="CW90" s="20"/>
      <c r="CX90" s="20"/>
      <c r="CY90" s="20"/>
      <c r="CZ90" s="20"/>
      <c r="DA90" s="20"/>
      <c r="DB90" s="20"/>
      <c r="DC90" s="20"/>
      <c r="DD90" s="20"/>
    </row>
    <row r="91">
      <c r="A91" s="12">
        <v>45646.714783240735</v>
      </c>
      <c r="B91" s="15">
        <v>92.0</v>
      </c>
      <c r="C91" s="43" t="s">
        <v>760</v>
      </c>
      <c r="D91" s="15"/>
      <c r="E91" s="15"/>
      <c r="F91" s="15"/>
      <c r="G91" s="15" t="s">
        <v>1993</v>
      </c>
      <c r="H91" s="8" t="s">
        <v>1994</v>
      </c>
      <c r="I91" s="8" t="s">
        <v>763</v>
      </c>
      <c r="J91" s="8" t="s">
        <v>764</v>
      </c>
      <c r="K91" s="8" t="s">
        <v>765</v>
      </c>
      <c r="L91" s="8" t="s">
        <v>1703</v>
      </c>
      <c r="M91" s="8" t="s">
        <v>1692</v>
      </c>
      <c r="N91" s="16" t="s">
        <v>1995</v>
      </c>
      <c r="O91" s="15" t="s">
        <v>769</v>
      </c>
      <c r="P91" s="8" t="s">
        <v>88</v>
      </c>
      <c r="Q91" s="17">
        <v>0.0</v>
      </c>
      <c r="R91" s="18" t="s">
        <v>89</v>
      </c>
      <c r="S91" s="18" t="s">
        <v>204</v>
      </c>
      <c r="T91" s="18" t="s">
        <v>301</v>
      </c>
      <c r="U91" s="18" t="s">
        <v>281</v>
      </c>
      <c r="V91" s="19" t="s">
        <v>93</v>
      </c>
      <c r="W91" s="20"/>
      <c r="X91" s="20"/>
      <c r="Y91" s="19" t="s">
        <v>158</v>
      </c>
      <c r="Z91" s="19" t="s">
        <v>1996</v>
      </c>
      <c r="AA91" s="20"/>
      <c r="AB91" s="19" t="s">
        <v>1994</v>
      </c>
      <c r="AC91" s="19" t="s">
        <v>771</v>
      </c>
      <c r="AD91" s="19" t="s">
        <v>763</v>
      </c>
      <c r="AE91" s="19" t="s">
        <v>764</v>
      </c>
      <c r="AF91" s="19" t="s">
        <v>765</v>
      </c>
      <c r="AG91" s="19">
        <v>6.306873591E9</v>
      </c>
      <c r="AH91" s="19" t="s">
        <v>772</v>
      </c>
      <c r="AI91" s="19" t="s">
        <v>93</v>
      </c>
      <c r="AJ91" s="19" t="s">
        <v>198</v>
      </c>
      <c r="AK91" s="19" t="s">
        <v>1707</v>
      </c>
      <c r="AL91" s="19" t="s">
        <v>1703</v>
      </c>
      <c r="AM91" s="19" t="s">
        <v>1708</v>
      </c>
      <c r="AN91" s="19" t="s">
        <v>1709</v>
      </c>
      <c r="AO91" s="19" t="s">
        <v>416</v>
      </c>
      <c r="AP91" s="19" t="s">
        <v>1695</v>
      </c>
      <c r="AQ91" s="19" t="s">
        <v>1692</v>
      </c>
      <c r="AR91" s="19">
        <v>8.478902358E9</v>
      </c>
      <c r="AS91" s="19" t="s">
        <v>1696</v>
      </c>
      <c r="AT91" s="19" t="s">
        <v>187</v>
      </c>
      <c r="AU91" s="19" t="s">
        <v>780</v>
      </c>
      <c r="AV91" s="19" t="s">
        <v>781</v>
      </c>
      <c r="AW91" s="19" t="s">
        <v>782</v>
      </c>
      <c r="AX91" s="21" t="s">
        <v>783</v>
      </c>
      <c r="AY91" s="19" t="s">
        <v>1626</v>
      </c>
      <c r="AZ91" s="19">
        <v>0.0</v>
      </c>
      <c r="BA91" s="19" t="s">
        <v>93</v>
      </c>
      <c r="BB91" s="19" t="s">
        <v>1997</v>
      </c>
      <c r="BC91" s="19" t="s">
        <v>107</v>
      </c>
      <c r="BD91" s="20"/>
      <c r="BE91" s="20"/>
      <c r="BF91" s="19" t="s">
        <v>1699</v>
      </c>
      <c r="BG91" s="22">
        <v>0.0</v>
      </c>
      <c r="BH91" s="19" t="s">
        <v>88</v>
      </c>
      <c r="BI91" s="19" t="s">
        <v>89</v>
      </c>
      <c r="BJ91" s="19" t="s">
        <v>204</v>
      </c>
      <c r="BK91" s="19" t="s">
        <v>301</v>
      </c>
      <c r="BL91" s="19" t="s">
        <v>281</v>
      </c>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19" t="s">
        <v>93</v>
      </c>
      <c r="CQ91" s="20"/>
      <c r="CR91" s="20"/>
      <c r="CS91" s="20"/>
      <c r="CT91" s="19" t="s">
        <v>1998</v>
      </c>
      <c r="CU91" s="19" t="s">
        <v>787</v>
      </c>
      <c r="CV91" s="19">
        <v>220.0</v>
      </c>
      <c r="CW91" s="20"/>
      <c r="CX91" s="20"/>
      <c r="CY91" s="20"/>
      <c r="CZ91" s="20"/>
      <c r="DA91" s="20"/>
      <c r="DB91" s="20"/>
      <c r="DC91" s="20"/>
      <c r="DD91" s="20"/>
    </row>
    <row r="92">
      <c r="A92" s="12">
        <v>45646.71927630787</v>
      </c>
      <c r="B92" s="15">
        <v>93.0</v>
      </c>
      <c r="C92" s="47" t="s">
        <v>1999</v>
      </c>
      <c r="D92" s="15"/>
      <c r="E92" s="15"/>
      <c r="F92" s="15"/>
      <c r="G92" s="15" t="s">
        <v>2000</v>
      </c>
      <c r="H92" s="8" t="s">
        <v>2001</v>
      </c>
      <c r="I92" s="8" t="s">
        <v>2002</v>
      </c>
      <c r="J92" s="8" t="s">
        <v>2003</v>
      </c>
      <c r="K92" s="8" t="s">
        <v>2004</v>
      </c>
      <c r="L92" s="8"/>
      <c r="M92" s="8"/>
      <c r="N92" s="16" t="s">
        <v>2005</v>
      </c>
      <c r="O92" s="15" t="s">
        <v>1058</v>
      </c>
      <c r="P92" s="8" t="s">
        <v>88</v>
      </c>
      <c r="Q92" s="17">
        <v>0.0</v>
      </c>
      <c r="R92" s="18" t="s">
        <v>157</v>
      </c>
      <c r="S92" s="18" t="s">
        <v>90</v>
      </c>
      <c r="T92" s="18" t="s">
        <v>403</v>
      </c>
      <c r="U92" s="18" t="s">
        <v>233</v>
      </c>
      <c r="V92" s="19" t="s">
        <v>93</v>
      </c>
      <c r="W92" s="20"/>
      <c r="X92" s="20"/>
      <c r="Y92" s="19" t="s">
        <v>158</v>
      </c>
      <c r="Z92" s="19" t="s">
        <v>2006</v>
      </c>
      <c r="AA92" s="20"/>
      <c r="AB92" s="19" t="s">
        <v>2001</v>
      </c>
      <c r="AC92" s="19" t="s">
        <v>2007</v>
      </c>
      <c r="AD92" s="19" t="s">
        <v>2002</v>
      </c>
      <c r="AE92" s="19" t="s">
        <v>2003</v>
      </c>
      <c r="AF92" s="19" t="s">
        <v>2004</v>
      </c>
      <c r="AG92" s="19">
        <v>8.47764032E9</v>
      </c>
      <c r="AH92" s="19" t="s">
        <v>2008</v>
      </c>
      <c r="AI92" s="19" t="s">
        <v>107</v>
      </c>
      <c r="AJ92" s="20"/>
      <c r="AK92" s="20"/>
      <c r="AL92" s="20"/>
      <c r="AM92" s="20"/>
      <c r="AN92" s="20"/>
      <c r="AO92" s="20"/>
      <c r="AP92" s="20"/>
      <c r="AQ92" s="20"/>
      <c r="AR92" s="20"/>
      <c r="AS92" s="20"/>
      <c r="AT92" s="19" t="s">
        <v>13</v>
      </c>
      <c r="AU92" s="19" t="s">
        <v>2009</v>
      </c>
      <c r="AV92" s="19" t="s">
        <v>2010</v>
      </c>
      <c r="AW92" s="19" t="s">
        <v>2011</v>
      </c>
      <c r="AX92" s="21" t="s">
        <v>2012</v>
      </c>
      <c r="AY92" s="19" t="s">
        <v>88</v>
      </c>
      <c r="AZ92" s="19">
        <v>0.0</v>
      </c>
      <c r="BA92" s="19" t="s">
        <v>93</v>
      </c>
      <c r="BB92" s="19" t="s">
        <v>2013</v>
      </c>
      <c r="BC92" s="19" t="s">
        <v>93</v>
      </c>
      <c r="BD92" s="19" t="s">
        <v>2013</v>
      </c>
      <c r="BE92" s="19" t="s">
        <v>2014</v>
      </c>
      <c r="BF92" s="20"/>
      <c r="BG92" s="22">
        <v>0.0</v>
      </c>
      <c r="BH92" s="19" t="s">
        <v>88</v>
      </c>
      <c r="BI92" s="19" t="s">
        <v>157</v>
      </c>
      <c r="BJ92" s="19" t="s">
        <v>90</v>
      </c>
      <c r="BK92" s="19" t="s">
        <v>403</v>
      </c>
      <c r="BL92" s="19" t="s">
        <v>233</v>
      </c>
      <c r="BM92" s="20"/>
      <c r="BN92" s="20"/>
      <c r="BO92" s="20"/>
      <c r="BP92" s="20"/>
      <c r="BQ92" s="20"/>
      <c r="BR92" s="19" t="s">
        <v>2015</v>
      </c>
      <c r="BS92" s="19" t="s">
        <v>240</v>
      </c>
      <c r="BT92" s="19" t="s">
        <v>142</v>
      </c>
      <c r="BU92" s="20"/>
      <c r="BV92" s="20"/>
      <c r="BW92" s="20"/>
      <c r="BX92" s="20"/>
      <c r="BY92" s="20"/>
      <c r="BZ92" s="20"/>
      <c r="CA92" s="20"/>
      <c r="CB92" s="20"/>
      <c r="CC92" s="19" t="s">
        <v>143</v>
      </c>
      <c r="CD92" s="19" t="s">
        <v>144</v>
      </c>
      <c r="CE92" s="20"/>
      <c r="CF92" s="20"/>
      <c r="CG92" s="20"/>
      <c r="CH92" s="20"/>
      <c r="CI92" s="20"/>
      <c r="CJ92" s="20"/>
      <c r="CK92" s="20"/>
      <c r="CL92" s="20"/>
      <c r="CM92" s="20"/>
      <c r="CN92" s="19" t="s">
        <v>2016</v>
      </c>
      <c r="CO92" s="20"/>
      <c r="CP92" s="19" t="s">
        <v>93</v>
      </c>
      <c r="CQ92" s="20"/>
      <c r="CR92" s="20"/>
      <c r="CS92" s="20"/>
      <c r="CT92" s="19" t="s">
        <v>2017</v>
      </c>
      <c r="CU92" s="19" t="s">
        <v>2018</v>
      </c>
      <c r="CV92" s="19">
        <v>207.0</v>
      </c>
      <c r="CW92" s="20"/>
      <c r="CX92" s="20"/>
      <c r="CY92" s="20"/>
      <c r="CZ92" s="20"/>
      <c r="DA92" s="20"/>
      <c r="DB92" s="20"/>
      <c r="DC92" s="20"/>
      <c r="DD92" s="20"/>
    </row>
    <row r="93">
      <c r="A93" s="12">
        <v>45646.74888616898</v>
      </c>
      <c r="B93" s="15">
        <v>94.0</v>
      </c>
      <c r="C93" s="43" t="s">
        <v>760</v>
      </c>
      <c r="D93" s="15"/>
      <c r="E93" s="15"/>
      <c r="F93" s="15"/>
      <c r="G93" s="15" t="s">
        <v>2019</v>
      </c>
      <c r="H93" s="8" t="s">
        <v>2020</v>
      </c>
      <c r="I93" s="8" t="s">
        <v>763</v>
      </c>
      <c r="J93" s="8" t="s">
        <v>764</v>
      </c>
      <c r="K93" s="8" t="s">
        <v>765</v>
      </c>
      <c r="L93" s="8" t="s">
        <v>2021</v>
      </c>
      <c r="M93" s="8" t="s">
        <v>2022</v>
      </c>
      <c r="N93" s="16" t="s">
        <v>2023</v>
      </c>
      <c r="O93" s="15" t="s">
        <v>769</v>
      </c>
      <c r="P93" s="8" t="s">
        <v>88</v>
      </c>
      <c r="Q93" s="17">
        <v>0.0</v>
      </c>
      <c r="R93" s="18" t="s">
        <v>157</v>
      </c>
      <c r="S93" s="18" t="s">
        <v>90</v>
      </c>
      <c r="T93" s="18" t="s">
        <v>204</v>
      </c>
      <c r="U93" s="18" t="s">
        <v>324</v>
      </c>
      <c r="V93" s="19" t="s">
        <v>93</v>
      </c>
      <c r="W93" s="20"/>
      <c r="X93" s="20"/>
      <c r="Y93" s="19" t="s">
        <v>158</v>
      </c>
      <c r="Z93" s="19" t="s">
        <v>2024</v>
      </c>
      <c r="AA93" s="20"/>
      <c r="AB93" s="19" t="s">
        <v>2020</v>
      </c>
      <c r="AC93" s="19" t="s">
        <v>771</v>
      </c>
      <c r="AD93" s="19" t="s">
        <v>763</v>
      </c>
      <c r="AE93" s="19" t="s">
        <v>764</v>
      </c>
      <c r="AF93" s="19" t="s">
        <v>765</v>
      </c>
      <c r="AG93" s="19">
        <v>6.306873591E9</v>
      </c>
      <c r="AH93" s="19" t="s">
        <v>772</v>
      </c>
      <c r="AI93" s="19" t="s">
        <v>93</v>
      </c>
      <c r="AJ93" s="19" t="s">
        <v>229</v>
      </c>
      <c r="AK93" s="19" t="s">
        <v>2025</v>
      </c>
      <c r="AL93" s="19" t="s">
        <v>2021</v>
      </c>
      <c r="AM93" s="19" t="s">
        <v>2026</v>
      </c>
      <c r="AN93" s="19" t="s">
        <v>2027</v>
      </c>
      <c r="AO93" s="19" t="s">
        <v>2028</v>
      </c>
      <c r="AP93" s="19" t="s">
        <v>2029</v>
      </c>
      <c r="AQ93" s="19" t="s">
        <v>2022</v>
      </c>
      <c r="AR93" s="19" t="s">
        <v>2030</v>
      </c>
      <c r="AS93" s="19" t="s">
        <v>2031</v>
      </c>
      <c r="AT93" s="19" t="s">
        <v>187</v>
      </c>
      <c r="AU93" s="19" t="s">
        <v>780</v>
      </c>
      <c r="AV93" s="19" t="s">
        <v>781</v>
      </c>
      <c r="AW93" s="19" t="s">
        <v>782</v>
      </c>
      <c r="AX93" s="21" t="s">
        <v>783</v>
      </c>
      <c r="AY93" s="19" t="s">
        <v>784</v>
      </c>
      <c r="AZ93" s="19">
        <v>0.0</v>
      </c>
      <c r="BA93" s="19" t="s">
        <v>93</v>
      </c>
      <c r="BB93" s="19" t="s">
        <v>1997</v>
      </c>
      <c r="BC93" s="19" t="s">
        <v>107</v>
      </c>
      <c r="BD93" s="20"/>
      <c r="BE93" s="20"/>
      <c r="BF93" s="19" t="s">
        <v>785</v>
      </c>
      <c r="BG93" s="22">
        <v>0.0</v>
      </c>
      <c r="BH93" s="19" t="s">
        <v>88</v>
      </c>
      <c r="BI93" s="19" t="s">
        <v>157</v>
      </c>
      <c r="BJ93" s="19" t="s">
        <v>90</v>
      </c>
      <c r="BK93" s="19" t="s">
        <v>204</v>
      </c>
      <c r="BL93" s="19" t="s">
        <v>324</v>
      </c>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19" t="s">
        <v>93</v>
      </c>
      <c r="CQ93" s="20"/>
      <c r="CR93" s="20"/>
      <c r="CS93" s="20"/>
      <c r="CT93" s="19" t="s">
        <v>2032</v>
      </c>
      <c r="CU93" s="19" t="s">
        <v>787</v>
      </c>
      <c r="CV93" s="19">
        <v>220.0</v>
      </c>
      <c r="CW93" s="20"/>
      <c r="CX93" s="20"/>
      <c r="CY93" s="20"/>
      <c r="CZ93" s="20"/>
      <c r="DA93" s="20"/>
      <c r="DB93" s="20"/>
      <c r="DC93" s="20"/>
      <c r="DD93" s="20"/>
    </row>
    <row r="94">
      <c r="A94" s="12">
        <v>45646.750244236115</v>
      </c>
      <c r="B94" s="15">
        <v>95.0</v>
      </c>
      <c r="C94" s="33" t="s">
        <v>271</v>
      </c>
      <c r="D94" s="15"/>
      <c r="E94" s="15"/>
      <c r="F94" s="15"/>
      <c r="G94" s="15" t="s">
        <v>2033</v>
      </c>
      <c r="H94" s="8" t="s">
        <v>2034</v>
      </c>
      <c r="I94" s="8" t="s">
        <v>2035</v>
      </c>
      <c r="J94" s="8" t="s">
        <v>199</v>
      </c>
      <c r="K94" s="8" t="s">
        <v>2036</v>
      </c>
      <c r="L94" s="8"/>
      <c r="M94" s="8"/>
      <c r="N94" s="16" t="s">
        <v>2037</v>
      </c>
      <c r="O94" s="15" t="s">
        <v>1584</v>
      </c>
      <c r="P94" s="8" t="s">
        <v>88</v>
      </c>
      <c r="Q94" s="17">
        <v>0.0</v>
      </c>
      <c r="R94" s="18" t="s">
        <v>123</v>
      </c>
      <c r="S94" s="18" t="s">
        <v>355</v>
      </c>
      <c r="T94" s="18" t="s">
        <v>281</v>
      </c>
      <c r="U94" s="18" t="s">
        <v>233</v>
      </c>
      <c r="V94" s="19" t="s">
        <v>107</v>
      </c>
      <c r="W94" s="20"/>
      <c r="X94" s="20"/>
      <c r="Y94" s="19" t="s">
        <v>158</v>
      </c>
      <c r="Z94" s="20"/>
      <c r="AA94" s="20"/>
      <c r="AB94" s="19" t="s">
        <v>2034</v>
      </c>
      <c r="AC94" s="19" t="s">
        <v>2038</v>
      </c>
      <c r="AD94" s="19" t="s">
        <v>2035</v>
      </c>
      <c r="AE94" s="19" t="s">
        <v>199</v>
      </c>
      <c r="AF94" s="19" t="s">
        <v>2036</v>
      </c>
      <c r="AG94" s="19" t="s">
        <v>2039</v>
      </c>
      <c r="AH94" s="19" t="s">
        <v>2040</v>
      </c>
      <c r="AI94" s="19" t="s">
        <v>107</v>
      </c>
      <c r="AJ94" s="20"/>
      <c r="AK94" s="20"/>
      <c r="AL94" s="20"/>
      <c r="AM94" s="20"/>
      <c r="AN94" s="20"/>
      <c r="AO94" s="20"/>
      <c r="AP94" s="20"/>
      <c r="AQ94" s="20"/>
      <c r="AR94" s="20"/>
      <c r="AS94" s="20"/>
      <c r="AT94" s="19" t="s">
        <v>13</v>
      </c>
      <c r="AU94" s="19" t="s">
        <v>156</v>
      </c>
      <c r="AV94" s="20"/>
      <c r="AW94" s="20"/>
      <c r="AX94" s="21" t="s">
        <v>2041</v>
      </c>
      <c r="AY94" s="20"/>
      <c r="AZ94" s="52" t="s">
        <v>2042</v>
      </c>
      <c r="BA94" s="19" t="s">
        <v>93</v>
      </c>
      <c r="BB94" s="19" t="s">
        <v>2043</v>
      </c>
      <c r="BC94" s="19" t="s">
        <v>93</v>
      </c>
      <c r="BD94" s="19" t="s">
        <v>2044</v>
      </c>
      <c r="BE94" s="20"/>
      <c r="BF94" s="20"/>
      <c r="BG94" s="22">
        <v>0.0</v>
      </c>
      <c r="BH94" s="19" t="s">
        <v>88</v>
      </c>
      <c r="BI94" s="19" t="s">
        <v>123</v>
      </c>
      <c r="BJ94" s="19" t="s">
        <v>355</v>
      </c>
      <c r="BK94" s="19" t="s">
        <v>281</v>
      </c>
      <c r="BL94" s="19" t="s">
        <v>233</v>
      </c>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19" t="s">
        <v>88</v>
      </c>
      <c r="CO94" s="19" t="s">
        <v>88</v>
      </c>
      <c r="CP94" s="19" t="s">
        <v>93</v>
      </c>
      <c r="CQ94" s="19" t="s">
        <v>839</v>
      </c>
      <c r="CR94" s="20"/>
      <c r="CS94" s="20"/>
      <c r="CT94" s="19" t="s">
        <v>410</v>
      </c>
      <c r="CU94" s="20"/>
      <c r="CV94" s="20"/>
      <c r="CW94" s="20"/>
      <c r="CX94" s="20"/>
      <c r="CY94" s="20"/>
      <c r="CZ94" s="20"/>
      <c r="DA94" s="20"/>
      <c r="DB94" s="20"/>
      <c r="DC94" s="20"/>
      <c r="DD94" s="20"/>
    </row>
    <row r="95">
      <c r="A95" s="12">
        <v>45646.754460682874</v>
      </c>
      <c r="B95" s="15">
        <v>96.0</v>
      </c>
      <c r="C95" s="33" t="s">
        <v>271</v>
      </c>
      <c r="D95" s="15"/>
      <c r="E95" s="15"/>
      <c r="F95" s="15"/>
      <c r="G95" s="15" t="s">
        <v>2045</v>
      </c>
      <c r="H95" s="8" t="s">
        <v>2046</v>
      </c>
      <c r="I95" s="8" t="s">
        <v>99</v>
      </c>
      <c r="J95" s="8" t="s">
        <v>2047</v>
      </c>
      <c r="K95" s="8" t="s">
        <v>2048</v>
      </c>
      <c r="L95" s="8" t="s">
        <v>2049</v>
      </c>
      <c r="M95" s="8"/>
      <c r="N95" s="16" t="s">
        <v>2050</v>
      </c>
      <c r="O95" s="15" t="s">
        <v>2051</v>
      </c>
      <c r="P95" s="8" t="s">
        <v>88</v>
      </c>
      <c r="Q95" s="17">
        <v>0.0</v>
      </c>
      <c r="R95" s="18" t="s">
        <v>123</v>
      </c>
      <c r="S95" s="18" t="s">
        <v>324</v>
      </c>
      <c r="T95" s="18" t="s">
        <v>1183</v>
      </c>
      <c r="U95" s="18" t="s">
        <v>478</v>
      </c>
      <c r="V95" s="19" t="s">
        <v>93</v>
      </c>
      <c r="W95" s="20"/>
      <c r="X95" s="20"/>
      <c r="Y95" s="19" t="s">
        <v>158</v>
      </c>
      <c r="Z95" s="19" t="s">
        <v>2052</v>
      </c>
      <c r="AA95" s="20"/>
      <c r="AB95" s="19" t="s">
        <v>2046</v>
      </c>
      <c r="AC95" s="19" t="s">
        <v>2053</v>
      </c>
      <c r="AD95" s="19" t="s">
        <v>99</v>
      </c>
      <c r="AE95" s="19" t="s">
        <v>2047</v>
      </c>
      <c r="AF95" s="19" t="s">
        <v>2048</v>
      </c>
      <c r="AG95" s="19" t="s">
        <v>2054</v>
      </c>
      <c r="AH95" s="19" t="s">
        <v>2053</v>
      </c>
      <c r="AI95" s="19" t="s">
        <v>93</v>
      </c>
      <c r="AJ95" s="19" t="s">
        <v>2055</v>
      </c>
      <c r="AK95" s="19" t="s">
        <v>2056</v>
      </c>
      <c r="AL95" s="19" t="s">
        <v>2049</v>
      </c>
      <c r="AM95" s="19" t="s">
        <v>2057</v>
      </c>
      <c r="AN95" s="19" t="s">
        <v>2058</v>
      </c>
      <c r="AO95" s="20"/>
      <c r="AP95" s="20"/>
      <c r="AQ95" s="20"/>
      <c r="AR95" s="20"/>
      <c r="AS95" s="20"/>
      <c r="AT95" s="19" t="s">
        <v>285</v>
      </c>
      <c r="AU95" s="19" t="s">
        <v>2059</v>
      </c>
      <c r="AV95" s="20"/>
      <c r="AW95" s="20"/>
      <c r="AX95" s="20"/>
      <c r="AY95" s="19" t="s">
        <v>2060</v>
      </c>
      <c r="AZ95" s="19">
        <v>0.0</v>
      </c>
      <c r="BA95" s="19" t="s">
        <v>93</v>
      </c>
      <c r="BB95" s="19" t="s">
        <v>2061</v>
      </c>
      <c r="BC95" s="19" t="s">
        <v>107</v>
      </c>
      <c r="BD95" s="20"/>
      <c r="BE95" s="20"/>
      <c r="BF95" s="19" t="s">
        <v>2062</v>
      </c>
      <c r="BG95" s="22">
        <v>0.0</v>
      </c>
      <c r="BH95" s="19" t="s">
        <v>88</v>
      </c>
      <c r="BI95" s="19" t="s">
        <v>123</v>
      </c>
      <c r="BJ95" s="19" t="s">
        <v>324</v>
      </c>
      <c r="BK95" s="19" t="s">
        <v>1183</v>
      </c>
      <c r="BL95" s="19" t="s">
        <v>478</v>
      </c>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19" t="s">
        <v>93</v>
      </c>
      <c r="CQ95" s="20"/>
      <c r="CR95" s="20"/>
      <c r="CS95" s="20"/>
      <c r="CT95" s="19" t="s">
        <v>1892</v>
      </c>
      <c r="CU95" s="19" t="s">
        <v>839</v>
      </c>
      <c r="CV95" s="19">
        <v>1005.0</v>
      </c>
      <c r="CW95" s="20"/>
      <c r="CX95" s="20"/>
      <c r="CY95" s="20"/>
      <c r="CZ95" s="20"/>
      <c r="DA95" s="20"/>
      <c r="DB95" s="20"/>
      <c r="DC95" s="20"/>
      <c r="DD95" s="20"/>
    </row>
    <row r="96">
      <c r="A96" s="12">
        <v>45646.75956585648</v>
      </c>
      <c r="B96" s="15">
        <v>97.0</v>
      </c>
      <c r="C96" s="39" t="s">
        <v>760</v>
      </c>
      <c r="D96" s="15"/>
      <c r="E96" s="15"/>
      <c r="F96" s="15"/>
      <c r="G96" s="15" t="s">
        <v>2063</v>
      </c>
      <c r="H96" s="8" t="s">
        <v>2064</v>
      </c>
      <c r="I96" s="8" t="s">
        <v>763</v>
      </c>
      <c r="J96" s="8" t="s">
        <v>764</v>
      </c>
      <c r="K96" s="8" t="s">
        <v>765</v>
      </c>
      <c r="L96" s="8" t="s">
        <v>2065</v>
      </c>
      <c r="M96" s="8" t="s">
        <v>2066</v>
      </c>
      <c r="N96" s="16" t="s">
        <v>2067</v>
      </c>
      <c r="O96" s="15" t="s">
        <v>769</v>
      </c>
      <c r="P96" s="8" t="s">
        <v>88</v>
      </c>
      <c r="Q96" s="17">
        <v>0.0</v>
      </c>
      <c r="R96" s="18" t="s">
        <v>157</v>
      </c>
      <c r="S96" s="18" t="s">
        <v>301</v>
      </c>
      <c r="T96" s="18" t="s">
        <v>1060</v>
      </c>
      <c r="U96" s="18" t="s">
        <v>90</v>
      </c>
      <c r="V96" s="19" t="s">
        <v>93</v>
      </c>
      <c r="W96" s="20"/>
      <c r="X96" s="20"/>
      <c r="Y96" s="19" t="s">
        <v>158</v>
      </c>
      <c r="Z96" s="19" t="s">
        <v>2068</v>
      </c>
      <c r="AA96" s="20"/>
      <c r="AB96" s="19" t="s">
        <v>2064</v>
      </c>
      <c r="AC96" s="19" t="s">
        <v>771</v>
      </c>
      <c r="AD96" s="19" t="s">
        <v>763</v>
      </c>
      <c r="AE96" s="19" t="s">
        <v>764</v>
      </c>
      <c r="AF96" s="19" t="s">
        <v>765</v>
      </c>
      <c r="AG96" s="19">
        <v>6.306873591E9</v>
      </c>
      <c r="AH96" s="19" t="s">
        <v>772</v>
      </c>
      <c r="AI96" s="19" t="s">
        <v>93</v>
      </c>
      <c r="AJ96" s="19" t="s">
        <v>2069</v>
      </c>
      <c r="AK96" s="19" t="s">
        <v>538</v>
      </c>
      <c r="AL96" s="19" t="s">
        <v>2065</v>
      </c>
      <c r="AM96" s="19" t="s">
        <v>2070</v>
      </c>
      <c r="AN96" s="19" t="s">
        <v>2071</v>
      </c>
      <c r="AO96" s="19" t="s">
        <v>2072</v>
      </c>
      <c r="AP96" s="19" t="s">
        <v>2073</v>
      </c>
      <c r="AQ96" s="19" t="s">
        <v>2066</v>
      </c>
      <c r="AR96" s="19">
        <v>2.244306968E9</v>
      </c>
      <c r="AS96" s="19" t="s">
        <v>2074</v>
      </c>
      <c r="AT96" s="19" t="s">
        <v>187</v>
      </c>
      <c r="AU96" s="19" t="s">
        <v>780</v>
      </c>
      <c r="AV96" s="19" t="s">
        <v>781</v>
      </c>
      <c r="AW96" s="19" t="s">
        <v>782</v>
      </c>
      <c r="AX96" s="21" t="s">
        <v>783</v>
      </c>
      <c r="AY96" s="19" t="s">
        <v>1626</v>
      </c>
      <c r="AZ96" s="19">
        <v>0.0</v>
      </c>
      <c r="BA96" s="19" t="s">
        <v>93</v>
      </c>
      <c r="BB96" s="19" t="s">
        <v>2075</v>
      </c>
      <c r="BC96" s="19" t="s">
        <v>107</v>
      </c>
      <c r="BD96" s="20"/>
      <c r="BE96" s="20"/>
      <c r="BF96" s="19" t="s">
        <v>2076</v>
      </c>
      <c r="BG96" s="22">
        <v>0.0</v>
      </c>
      <c r="BH96" s="19" t="s">
        <v>88</v>
      </c>
      <c r="BI96" s="19" t="s">
        <v>157</v>
      </c>
      <c r="BJ96" s="19" t="s">
        <v>301</v>
      </c>
      <c r="BK96" s="19" t="s">
        <v>1060</v>
      </c>
      <c r="BL96" s="19" t="s">
        <v>90</v>
      </c>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19" t="s">
        <v>93</v>
      </c>
      <c r="CQ96" s="20"/>
      <c r="CR96" s="20"/>
      <c r="CS96" s="20"/>
      <c r="CT96" s="19" t="s">
        <v>1700</v>
      </c>
      <c r="CU96" s="19" t="s">
        <v>787</v>
      </c>
      <c r="CV96" s="19">
        <v>220.0</v>
      </c>
      <c r="CW96" s="20"/>
      <c r="CX96" s="20"/>
      <c r="CY96" s="20"/>
      <c r="CZ96" s="20"/>
      <c r="DA96" s="20"/>
      <c r="DB96" s="20"/>
      <c r="DC96" s="20"/>
      <c r="DD96" s="20"/>
    </row>
    <row r="97">
      <c r="A97" s="12">
        <v>45646.77713638889</v>
      </c>
      <c r="B97" s="15">
        <v>98.0</v>
      </c>
      <c r="C97" s="33" t="s">
        <v>271</v>
      </c>
      <c r="D97" s="15"/>
      <c r="E97" s="15"/>
      <c r="F97" s="15"/>
      <c r="G97" s="15" t="s">
        <v>2077</v>
      </c>
      <c r="H97" s="8" t="s">
        <v>2078</v>
      </c>
      <c r="I97" s="8" t="s">
        <v>99</v>
      </c>
      <c r="J97" s="8" t="s">
        <v>2047</v>
      </c>
      <c r="K97" s="7" t="s">
        <v>2048</v>
      </c>
      <c r="L97" s="8"/>
      <c r="M97" s="8"/>
      <c r="N97" s="16" t="s">
        <v>2079</v>
      </c>
      <c r="O97" s="15" t="s">
        <v>2051</v>
      </c>
      <c r="P97" s="8" t="s">
        <v>88</v>
      </c>
      <c r="Q97" s="17">
        <v>0.0</v>
      </c>
      <c r="R97" s="18" t="s">
        <v>123</v>
      </c>
      <c r="S97" s="18" t="s">
        <v>479</v>
      </c>
      <c r="T97" s="18" t="s">
        <v>403</v>
      </c>
      <c r="U97" s="18" t="s">
        <v>256</v>
      </c>
      <c r="V97" s="19" t="s">
        <v>93</v>
      </c>
      <c r="W97" s="20"/>
      <c r="X97" s="20"/>
      <c r="Y97" s="19" t="s">
        <v>158</v>
      </c>
      <c r="Z97" s="19" t="s">
        <v>2080</v>
      </c>
      <c r="AA97" s="20"/>
      <c r="AB97" s="19" t="s">
        <v>2078</v>
      </c>
      <c r="AC97" s="19" t="s">
        <v>2053</v>
      </c>
      <c r="AD97" s="19" t="s">
        <v>99</v>
      </c>
      <c r="AE97" s="19" t="s">
        <v>2047</v>
      </c>
      <c r="AF97" s="19" t="s">
        <v>2053</v>
      </c>
      <c r="AG97" s="19" t="s">
        <v>2054</v>
      </c>
      <c r="AH97" s="19" t="s">
        <v>2053</v>
      </c>
      <c r="AI97" s="19" t="s">
        <v>107</v>
      </c>
      <c r="AJ97" s="20"/>
      <c r="AK97" s="20"/>
      <c r="AL97" s="20"/>
      <c r="AM97" s="20"/>
      <c r="AN97" s="20"/>
      <c r="AO97" s="20"/>
      <c r="AP97" s="20"/>
      <c r="AQ97" s="20"/>
      <c r="AR97" s="20"/>
      <c r="AS97" s="20"/>
      <c r="AT97" s="19" t="s">
        <v>285</v>
      </c>
      <c r="AU97" s="19" t="s">
        <v>2081</v>
      </c>
      <c r="AV97" s="20"/>
      <c r="AW97" s="20"/>
      <c r="AX97" s="20"/>
      <c r="AY97" s="19" t="s">
        <v>2060</v>
      </c>
      <c r="AZ97" s="19">
        <v>1.0</v>
      </c>
      <c r="BA97" s="19" t="s">
        <v>93</v>
      </c>
      <c r="BB97" s="19" t="s">
        <v>2082</v>
      </c>
      <c r="BC97" s="19" t="s">
        <v>93</v>
      </c>
      <c r="BD97" s="19" t="s">
        <v>2083</v>
      </c>
      <c r="BE97" s="19" t="s">
        <v>2084</v>
      </c>
      <c r="BF97" s="19" t="s">
        <v>2045</v>
      </c>
      <c r="BG97" s="22">
        <v>0.0</v>
      </c>
      <c r="BH97" s="19" t="s">
        <v>88</v>
      </c>
      <c r="BI97" s="19" t="s">
        <v>123</v>
      </c>
      <c r="BJ97" s="19" t="s">
        <v>479</v>
      </c>
      <c r="BK97" s="19" t="s">
        <v>403</v>
      </c>
      <c r="BL97" s="19" t="s">
        <v>256</v>
      </c>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19" t="s">
        <v>93</v>
      </c>
      <c r="CQ97" s="19" t="s">
        <v>2085</v>
      </c>
      <c r="CR97" s="20"/>
      <c r="CS97" s="20"/>
      <c r="CT97" s="19" t="s">
        <v>1892</v>
      </c>
      <c r="CU97" s="19" t="s">
        <v>839</v>
      </c>
      <c r="CV97" s="19" t="s">
        <v>2086</v>
      </c>
      <c r="CW97" s="20"/>
      <c r="CX97" s="20"/>
      <c r="CY97" s="20"/>
      <c r="CZ97" s="20"/>
      <c r="DA97" s="20"/>
      <c r="DB97" s="20"/>
      <c r="DC97" s="20"/>
      <c r="DD97" s="20"/>
    </row>
    <row r="98">
      <c r="A98" s="12">
        <v>45646.80015011574</v>
      </c>
      <c r="B98" s="13">
        <v>99.0</v>
      </c>
      <c r="C98" s="35" t="s">
        <v>2087</v>
      </c>
      <c r="D98" s="15" t="s">
        <v>1822</v>
      </c>
      <c r="E98" s="15"/>
      <c r="F98" s="15"/>
      <c r="G98" s="15" t="s">
        <v>2088</v>
      </c>
      <c r="H98" s="8" t="s">
        <v>2089</v>
      </c>
      <c r="I98" s="8" t="s">
        <v>2090</v>
      </c>
      <c r="J98" s="8" t="s">
        <v>2091</v>
      </c>
      <c r="K98" s="8" t="s">
        <v>2092</v>
      </c>
      <c r="L98" s="8" t="s">
        <v>2093</v>
      </c>
      <c r="M98" s="8"/>
      <c r="N98" s="16" t="s">
        <v>2094</v>
      </c>
      <c r="O98" s="15" t="s">
        <v>121</v>
      </c>
      <c r="P98" s="32" t="s">
        <v>2095</v>
      </c>
      <c r="Q98" s="17">
        <v>202.64</v>
      </c>
      <c r="R98" s="18" t="s">
        <v>123</v>
      </c>
      <c r="S98" s="18" t="s">
        <v>423</v>
      </c>
      <c r="T98" s="18" t="s">
        <v>90</v>
      </c>
      <c r="U98" s="18" t="s">
        <v>125</v>
      </c>
      <c r="V98" s="19" t="s">
        <v>107</v>
      </c>
      <c r="W98" s="20"/>
      <c r="X98" s="20"/>
      <c r="Y98" s="19" t="s">
        <v>158</v>
      </c>
      <c r="Z98" s="19" t="s">
        <v>2096</v>
      </c>
      <c r="AA98" s="20"/>
      <c r="AB98" s="19" t="s">
        <v>2089</v>
      </c>
      <c r="AC98" s="19" t="s">
        <v>2097</v>
      </c>
      <c r="AD98" s="19" t="s">
        <v>2090</v>
      </c>
      <c r="AE98" s="19" t="s">
        <v>2091</v>
      </c>
      <c r="AF98" s="19" t="s">
        <v>2092</v>
      </c>
      <c r="AG98" s="19" t="s">
        <v>2098</v>
      </c>
      <c r="AH98" s="19" t="s">
        <v>2097</v>
      </c>
      <c r="AI98" s="19" t="s">
        <v>93</v>
      </c>
      <c r="AJ98" s="19" t="s">
        <v>1487</v>
      </c>
      <c r="AK98" s="19" t="s">
        <v>2099</v>
      </c>
      <c r="AL98" s="19" t="s">
        <v>2093</v>
      </c>
      <c r="AM98" s="19" t="s">
        <v>2100</v>
      </c>
      <c r="AN98" s="19" t="s">
        <v>2101</v>
      </c>
      <c r="AO98" s="19" t="s">
        <v>2102</v>
      </c>
      <c r="AP98" s="19" t="s">
        <v>2103</v>
      </c>
      <c r="AQ98" s="20"/>
      <c r="AR98" s="20"/>
      <c r="AS98" s="20"/>
      <c r="AT98" s="19" t="s">
        <v>187</v>
      </c>
      <c r="AU98" s="19" t="s">
        <v>1039</v>
      </c>
      <c r="AV98" s="20"/>
      <c r="AW98" s="20"/>
      <c r="AX98" s="21" t="s">
        <v>1042</v>
      </c>
      <c r="AY98" s="20"/>
      <c r="AZ98" s="19">
        <v>2.0</v>
      </c>
      <c r="BA98" s="19" t="s">
        <v>93</v>
      </c>
      <c r="BB98" s="19" t="s">
        <v>2104</v>
      </c>
      <c r="BC98" s="19" t="s">
        <v>107</v>
      </c>
      <c r="BD98" s="20"/>
      <c r="BE98" s="20"/>
      <c r="BF98" s="19" t="s">
        <v>2105</v>
      </c>
      <c r="BG98" s="22">
        <v>202.64</v>
      </c>
      <c r="BH98" s="21" t="s">
        <v>2095</v>
      </c>
      <c r="BI98" s="19" t="s">
        <v>123</v>
      </c>
      <c r="BJ98" s="19" t="s">
        <v>423</v>
      </c>
      <c r="BK98" s="19" t="s">
        <v>90</v>
      </c>
      <c r="BL98" s="19" t="s">
        <v>125</v>
      </c>
      <c r="BM98" s="20"/>
      <c r="BN98" s="20"/>
      <c r="BO98" s="20"/>
      <c r="BP98" s="20"/>
      <c r="BQ98" s="20"/>
      <c r="BR98" s="21" t="s">
        <v>2106</v>
      </c>
      <c r="BS98" s="19" t="s">
        <v>142</v>
      </c>
      <c r="BT98" s="20"/>
      <c r="BU98" s="20"/>
      <c r="BV98" s="20"/>
      <c r="BW98" s="20"/>
      <c r="BX98" s="20"/>
      <c r="BY98" s="20"/>
      <c r="BZ98" s="20"/>
      <c r="CA98" s="20"/>
      <c r="CB98" s="20"/>
      <c r="CC98" s="19" t="s">
        <v>143</v>
      </c>
      <c r="CD98" s="20"/>
      <c r="CE98" s="20"/>
      <c r="CF98" s="20"/>
      <c r="CG98" s="20"/>
      <c r="CH98" s="20"/>
      <c r="CI98" s="20"/>
      <c r="CJ98" s="20"/>
      <c r="CK98" s="20"/>
      <c r="CL98" s="20"/>
      <c r="CM98" s="20"/>
      <c r="CN98" s="20"/>
      <c r="CO98" s="20"/>
      <c r="CP98" s="20"/>
      <c r="CQ98" s="20"/>
      <c r="CR98" s="20"/>
      <c r="CS98" s="20"/>
      <c r="CT98" s="19" t="s">
        <v>435</v>
      </c>
      <c r="CU98" s="20"/>
      <c r="CV98" s="20"/>
      <c r="CW98" s="20"/>
      <c r="CX98" s="20"/>
      <c r="CY98" s="20"/>
      <c r="CZ98" s="20"/>
      <c r="DA98" s="20"/>
      <c r="DB98" s="20"/>
      <c r="DC98" s="20"/>
      <c r="DD98" s="20"/>
    </row>
    <row r="99">
      <c r="A99" s="12">
        <v>45646.894783634256</v>
      </c>
      <c r="B99" s="15">
        <v>100.0</v>
      </c>
      <c r="C99" s="40" t="s">
        <v>683</v>
      </c>
      <c r="D99" s="15"/>
      <c r="E99" s="15"/>
      <c r="F99" s="15"/>
      <c r="G99" s="15" t="s">
        <v>2107</v>
      </c>
      <c r="H99" s="8" t="s">
        <v>2108</v>
      </c>
      <c r="I99" s="8" t="s">
        <v>2109</v>
      </c>
      <c r="J99" s="8" t="s">
        <v>212</v>
      </c>
      <c r="K99" s="8" t="s">
        <v>2110</v>
      </c>
      <c r="L99" s="8"/>
      <c r="M99" s="8"/>
      <c r="N99" s="16" t="s">
        <v>2111</v>
      </c>
      <c r="O99" s="15" t="s">
        <v>654</v>
      </c>
      <c r="P99" s="8" t="s">
        <v>88</v>
      </c>
      <c r="Q99" s="17">
        <v>0.0</v>
      </c>
      <c r="R99" s="18" t="s">
        <v>123</v>
      </c>
      <c r="S99" s="18" t="s">
        <v>691</v>
      </c>
      <c r="T99" s="18" t="s">
        <v>479</v>
      </c>
      <c r="U99" s="18" t="s">
        <v>204</v>
      </c>
      <c r="V99" s="19" t="s">
        <v>93</v>
      </c>
      <c r="W99" s="20"/>
      <c r="X99" s="20"/>
      <c r="Y99" s="19" t="s">
        <v>158</v>
      </c>
      <c r="Z99" s="20"/>
      <c r="AA99" s="20"/>
      <c r="AB99" s="19" t="s">
        <v>2108</v>
      </c>
      <c r="AC99" s="19" t="s">
        <v>2112</v>
      </c>
      <c r="AD99" s="19" t="s">
        <v>2109</v>
      </c>
      <c r="AE99" s="19" t="s">
        <v>212</v>
      </c>
      <c r="AF99" s="19" t="s">
        <v>2110</v>
      </c>
      <c r="AG99" s="19">
        <v>2.174178684E9</v>
      </c>
      <c r="AH99" s="19" t="s">
        <v>2113</v>
      </c>
      <c r="AI99" s="19" t="s">
        <v>107</v>
      </c>
      <c r="AJ99" s="20"/>
      <c r="AK99" s="20"/>
      <c r="AL99" s="20"/>
      <c r="AM99" s="20"/>
      <c r="AN99" s="20"/>
      <c r="AO99" s="20"/>
      <c r="AP99" s="20"/>
      <c r="AQ99" s="20"/>
      <c r="AR99" s="20"/>
      <c r="AS99" s="20"/>
      <c r="AT99" s="19" t="s">
        <v>13</v>
      </c>
      <c r="AU99" s="19" t="s">
        <v>698</v>
      </c>
      <c r="AV99" s="20"/>
      <c r="AW99" s="20"/>
      <c r="AX99" s="20"/>
      <c r="AY99" s="19" t="s">
        <v>93</v>
      </c>
      <c r="AZ99" s="19" t="s">
        <v>107</v>
      </c>
      <c r="BA99" s="19" t="s">
        <v>107</v>
      </c>
      <c r="BB99" s="20"/>
      <c r="BC99" s="19" t="s">
        <v>107</v>
      </c>
      <c r="BD99" s="20"/>
      <c r="BE99" s="20"/>
      <c r="BF99" s="20"/>
      <c r="BG99" s="22">
        <v>0.0</v>
      </c>
      <c r="BH99" s="19" t="s">
        <v>88</v>
      </c>
      <c r="BI99" s="19" t="s">
        <v>123</v>
      </c>
      <c r="BJ99" s="19" t="s">
        <v>691</v>
      </c>
      <c r="BK99" s="19" t="s">
        <v>479</v>
      </c>
      <c r="BL99" s="19" t="s">
        <v>204</v>
      </c>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19" t="s">
        <v>93</v>
      </c>
      <c r="CQ99" s="20"/>
      <c r="CR99" s="20"/>
      <c r="CS99" s="20"/>
      <c r="CT99" s="19" t="s">
        <v>145</v>
      </c>
      <c r="CU99" s="19" t="s">
        <v>702</v>
      </c>
      <c r="CV99" s="19" t="s">
        <v>1907</v>
      </c>
      <c r="CW99" s="20"/>
      <c r="CX99" s="20"/>
      <c r="CY99" s="20"/>
      <c r="CZ99" s="20"/>
      <c r="DA99" s="20"/>
      <c r="DB99" s="20"/>
      <c r="DC99" s="20"/>
      <c r="DD99" s="20"/>
    </row>
    <row r="100">
      <c r="A100" s="12">
        <v>45646.951379895836</v>
      </c>
      <c r="B100" s="13">
        <v>101.0</v>
      </c>
      <c r="C100" s="14" t="s">
        <v>2114</v>
      </c>
      <c r="D100" s="15"/>
      <c r="E100" s="15"/>
      <c r="F100" s="15"/>
      <c r="G100" s="15" t="s">
        <v>2115</v>
      </c>
      <c r="H100" s="8" t="s">
        <v>2116</v>
      </c>
      <c r="I100" s="8" t="s">
        <v>2117</v>
      </c>
      <c r="J100" s="8" t="s">
        <v>2118</v>
      </c>
      <c r="K100" s="8" t="s">
        <v>2119</v>
      </c>
      <c r="L100" s="8" t="s">
        <v>2120</v>
      </c>
      <c r="M100" s="8"/>
      <c r="N100" s="16" t="s">
        <v>2121</v>
      </c>
      <c r="O100" s="15" t="s">
        <v>87</v>
      </c>
      <c r="P100" s="8" t="s">
        <v>88</v>
      </c>
      <c r="Q100" s="17">
        <v>0.0</v>
      </c>
      <c r="R100" s="18" t="s">
        <v>123</v>
      </c>
      <c r="S100" s="18" t="s">
        <v>92</v>
      </c>
      <c r="T100" s="18" t="s">
        <v>90</v>
      </c>
      <c r="U100" s="18" t="s">
        <v>356</v>
      </c>
      <c r="V100" s="19" t="s">
        <v>93</v>
      </c>
      <c r="W100" s="20"/>
      <c r="X100" s="20"/>
      <c r="Y100" s="19" t="s">
        <v>158</v>
      </c>
      <c r="Z100" s="19" t="s">
        <v>2122</v>
      </c>
      <c r="AA100" s="20"/>
      <c r="AB100" s="19" t="s">
        <v>2116</v>
      </c>
      <c r="AC100" s="19" t="s">
        <v>2123</v>
      </c>
      <c r="AD100" s="19" t="s">
        <v>2117</v>
      </c>
      <c r="AE100" s="19" t="s">
        <v>2118</v>
      </c>
      <c r="AF100" s="19" t="s">
        <v>2119</v>
      </c>
      <c r="AG100" s="19">
        <v>2.242415903E9</v>
      </c>
      <c r="AH100" s="19" t="s">
        <v>2124</v>
      </c>
      <c r="AI100" s="19" t="s">
        <v>93</v>
      </c>
      <c r="AJ100" s="19" t="s">
        <v>2125</v>
      </c>
      <c r="AK100" s="19" t="s">
        <v>2126</v>
      </c>
      <c r="AL100" s="19" t="s">
        <v>2120</v>
      </c>
      <c r="AM100" s="19" t="s">
        <v>2127</v>
      </c>
      <c r="AN100" s="19" t="s">
        <v>2128</v>
      </c>
      <c r="AO100" s="20"/>
      <c r="AP100" s="20"/>
      <c r="AQ100" s="20"/>
      <c r="AR100" s="20"/>
      <c r="AS100" s="20"/>
      <c r="AT100" s="19" t="s">
        <v>187</v>
      </c>
      <c r="AU100" s="19" t="s">
        <v>2129</v>
      </c>
      <c r="AV100" s="20"/>
      <c r="AW100" s="20"/>
      <c r="AX100" s="21" t="s">
        <v>2130</v>
      </c>
      <c r="AY100" s="19" t="s">
        <v>2131</v>
      </c>
      <c r="AZ100" s="19">
        <v>2.0</v>
      </c>
      <c r="BA100" s="19" t="s">
        <v>93</v>
      </c>
      <c r="BB100" s="19" t="s">
        <v>2132</v>
      </c>
      <c r="BC100" s="19" t="s">
        <v>93</v>
      </c>
      <c r="BD100" s="19" t="s">
        <v>2133</v>
      </c>
      <c r="BE100" s="20"/>
      <c r="BF100" s="20"/>
      <c r="BG100" s="22">
        <v>0.0</v>
      </c>
      <c r="BH100" s="19" t="s">
        <v>88</v>
      </c>
      <c r="BI100" s="19" t="s">
        <v>123</v>
      </c>
      <c r="BJ100" s="19" t="s">
        <v>92</v>
      </c>
      <c r="BK100" s="19" t="s">
        <v>90</v>
      </c>
      <c r="BL100" s="19" t="s">
        <v>356</v>
      </c>
      <c r="BM100" s="20"/>
      <c r="BN100" s="20"/>
      <c r="BO100" s="20"/>
      <c r="BP100" s="20"/>
      <c r="BQ100" s="20"/>
      <c r="BR100" s="19" t="s">
        <v>2134</v>
      </c>
      <c r="BS100" s="19" t="s">
        <v>141</v>
      </c>
      <c r="BT100" s="19" t="s">
        <v>552</v>
      </c>
      <c r="BU100" s="19" t="s">
        <v>141</v>
      </c>
      <c r="BV100" s="19" t="s">
        <v>141</v>
      </c>
      <c r="BW100" s="19" t="s">
        <v>142</v>
      </c>
      <c r="BX100" s="19" t="s">
        <v>141</v>
      </c>
      <c r="BY100" s="19" t="s">
        <v>141</v>
      </c>
      <c r="BZ100" s="20"/>
      <c r="CA100" s="20"/>
      <c r="CB100" s="20"/>
      <c r="CC100" s="19" t="s">
        <v>144</v>
      </c>
      <c r="CD100" s="19" t="s">
        <v>143</v>
      </c>
      <c r="CE100" s="19" t="s">
        <v>1555</v>
      </c>
      <c r="CF100" s="19" t="s">
        <v>144</v>
      </c>
      <c r="CG100" s="19" t="s">
        <v>143</v>
      </c>
      <c r="CH100" s="19" t="s">
        <v>144</v>
      </c>
      <c r="CI100" s="19" t="s">
        <v>144</v>
      </c>
      <c r="CJ100" s="20"/>
      <c r="CK100" s="20"/>
      <c r="CL100" s="20"/>
      <c r="CM100" s="20"/>
      <c r="CN100" s="19" t="s">
        <v>2135</v>
      </c>
      <c r="CO100" s="19" t="s">
        <v>2136</v>
      </c>
      <c r="CP100" s="19" t="s">
        <v>107</v>
      </c>
      <c r="CQ100" s="19" t="s">
        <v>79</v>
      </c>
      <c r="CR100" s="20"/>
      <c r="CS100" s="20"/>
      <c r="CT100" s="19" t="s">
        <v>410</v>
      </c>
      <c r="CU100" s="19" t="s">
        <v>2137</v>
      </c>
      <c r="CV100" s="19" t="s">
        <v>79</v>
      </c>
      <c r="CW100" s="20"/>
      <c r="CX100" s="20"/>
      <c r="CY100" s="20"/>
      <c r="CZ100" s="20"/>
      <c r="DA100" s="20"/>
      <c r="DB100" s="20"/>
      <c r="DC100" s="20"/>
      <c r="DD100" s="20"/>
    </row>
    <row r="101">
      <c r="A101" s="12">
        <v>45647.02539664352</v>
      </c>
      <c r="B101" s="34">
        <v>102.0</v>
      </c>
      <c r="C101" s="35" t="s">
        <v>2138</v>
      </c>
      <c r="D101" s="15"/>
      <c r="E101" s="15"/>
      <c r="F101" s="15"/>
      <c r="G101" s="15" t="s">
        <v>2139</v>
      </c>
      <c r="H101" s="8" t="s">
        <v>2140</v>
      </c>
      <c r="I101" s="8" t="s">
        <v>2141</v>
      </c>
      <c r="J101" s="8" t="s">
        <v>2142</v>
      </c>
      <c r="K101" s="8" t="s">
        <v>2143</v>
      </c>
      <c r="L101" s="8" t="s">
        <v>2144</v>
      </c>
      <c r="M101" s="8" t="s">
        <v>2145</v>
      </c>
      <c r="N101" s="16" t="s">
        <v>2146</v>
      </c>
      <c r="O101" s="15" t="s">
        <v>121</v>
      </c>
      <c r="P101" s="32" t="s">
        <v>2147</v>
      </c>
      <c r="Q101" s="17">
        <v>499.55</v>
      </c>
      <c r="R101" s="18" t="s">
        <v>157</v>
      </c>
      <c r="S101" s="18" t="s">
        <v>403</v>
      </c>
      <c r="T101" s="18" t="s">
        <v>126</v>
      </c>
      <c r="U101" s="18" t="s">
        <v>92</v>
      </c>
      <c r="V101" s="19" t="s">
        <v>107</v>
      </c>
      <c r="W101" s="20"/>
      <c r="X101" s="20"/>
      <c r="Y101" s="19" t="s">
        <v>127</v>
      </c>
      <c r="Z101" s="20"/>
      <c r="AA101" s="20"/>
      <c r="AB101" s="19" t="s">
        <v>2140</v>
      </c>
      <c r="AC101" s="19" t="s">
        <v>2148</v>
      </c>
      <c r="AD101" s="19" t="s">
        <v>2141</v>
      </c>
      <c r="AE101" s="19" t="s">
        <v>2142</v>
      </c>
      <c r="AF101" s="19" t="s">
        <v>2143</v>
      </c>
      <c r="AG101" s="19">
        <v>5.084314203E9</v>
      </c>
      <c r="AH101" s="19" t="s">
        <v>2149</v>
      </c>
      <c r="AI101" s="19" t="s">
        <v>93</v>
      </c>
      <c r="AJ101" s="19" t="s">
        <v>2150</v>
      </c>
      <c r="AK101" s="19" t="s">
        <v>2151</v>
      </c>
      <c r="AL101" s="19" t="s">
        <v>2144</v>
      </c>
      <c r="AM101" s="19">
        <v>4.013696909E9</v>
      </c>
      <c r="AN101" s="19" t="s">
        <v>2152</v>
      </c>
      <c r="AO101" s="19" t="s">
        <v>2153</v>
      </c>
      <c r="AP101" s="19" t="s">
        <v>2154</v>
      </c>
      <c r="AQ101" s="19" t="s">
        <v>2145</v>
      </c>
      <c r="AR101" s="19">
        <v>2.676290396E9</v>
      </c>
      <c r="AS101" s="19" t="s">
        <v>2155</v>
      </c>
      <c r="AT101" s="19" t="s">
        <v>187</v>
      </c>
      <c r="AU101" s="19" t="s">
        <v>2156</v>
      </c>
      <c r="AV101" s="20"/>
      <c r="AW101" s="20"/>
      <c r="AX101" s="21" t="s">
        <v>2157</v>
      </c>
      <c r="AY101" s="20"/>
      <c r="AZ101" s="19">
        <v>1.0</v>
      </c>
      <c r="BA101" s="19" t="s">
        <v>93</v>
      </c>
      <c r="BB101" s="19" t="s">
        <v>2158</v>
      </c>
      <c r="BC101" s="19" t="s">
        <v>93</v>
      </c>
      <c r="BD101" s="19" t="s">
        <v>2159</v>
      </c>
      <c r="BE101" s="20"/>
      <c r="BF101" s="20"/>
      <c r="BG101" s="37">
        <v>499.55</v>
      </c>
      <c r="BH101" s="21" t="s">
        <v>2147</v>
      </c>
      <c r="BI101" s="19" t="s">
        <v>157</v>
      </c>
      <c r="BJ101" s="19" t="s">
        <v>403</v>
      </c>
      <c r="BK101" s="19" t="s">
        <v>126</v>
      </c>
      <c r="BL101" s="19" t="s">
        <v>92</v>
      </c>
      <c r="BM101" s="20"/>
      <c r="BN101" s="20"/>
      <c r="BO101" s="20"/>
      <c r="BP101" s="20"/>
      <c r="BQ101" s="20"/>
      <c r="BR101" s="19" t="s">
        <v>2160</v>
      </c>
      <c r="BS101" s="19" t="s">
        <v>141</v>
      </c>
      <c r="BT101" s="19" t="s">
        <v>141</v>
      </c>
      <c r="BU101" s="19" t="s">
        <v>240</v>
      </c>
      <c r="BV101" s="20"/>
      <c r="BW101" s="20"/>
      <c r="BX101" s="20"/>
      <c r="BY101" s="20"/>
      <c r="BZ101" s="20"/>
      <c r="CA101" s="20"/>
      <c r="CB101" s="20"/>
      <c r="CC101" s="19" t="s">
        <v>143</v>
      </c>
      <c r="CD101" s="19" t="s">
        <v>143</v>
      </c>
      <c r="CE101" s="19" t="s">
        <v>143</v>
      </c>
      <c r="CF101" s="20"/>
      <c r="CG101" s="20"/>
      <c r="CH101" s="20"/>
      <c r="CI101" s="20"/>
      <c r="CJ101" s="20"/>
      <c r="CK101" s="20"/>
      <c r="CL101" s="20"/>
      <c r="CM101" s="20"/>
      <c r="CN101" s="20"/>
      <c r="CO101" s="20"/>
      <c r="CP101" s="20"/>
      <c r="CQ101" s="20"/>
      <c r="CR101" s="20"/>
      <c r="CS101" s="20"/>
      <c r="CT101" s="19" t="s">
        <v>1016</v>
      </c>
      <c r="CU101" s="20"/>
      <c r="CV101" s="20"/>
      <c r="CW101" s="20"/>
      <c r="CX101" s="20"/>
      <c r="CY101" s="20"/>
      <c r="CZ101" s="20"/>
      <c r="DA101" s="20"/>
      <c r="DB101" s="20"/>
      <c r="DC101" s="20"/>
      <c r="DD101" s="20"/>
    </row>
    <row r="102">
      <c r="A102" s="12">
        <v>45647.49377082176</v>
      </c>
      <c r="B102" s="13">
        <v>103.0</v>
      </c>
      <c r="C102" s="14" t="s">
        <v>79</v>
      </c>
      <c r="D102" s="15"/>
      <c r="E102" s="15"/>
      <c r="F102" s="15"/>
      <c r="G102" s="15" t="s">
        <v>2161</v>
      </c>
      <c r="H102" s="8" t="s">
        <v>2162</v>
      </c>
      <c r="I102" s="8" t="s">
        <v>2163</v>
      </c>
      <c r="J102" s="8" t="s">
        <v>538</v>
      </c>
      <c r="K102" s="8" t="s">
        <v>2164</v>
      </c>
      <c r="L102" s="8" t="s">
        <v>2165</v>
      </c>
      <c r="M102" s="8" t="s">
        <v>2166</v>
      </c>
      <c r="N102" s="16" t="s">
        <v>2167</v>
      </c>
      <c r="O102" s="15" t="s">
        <v>87</v>
      </c>
      <c r="P102" s="8" t="s">
        <v>88</v>
      </c>
      <c r="Q102" s="17">
        <v>0.0</v>
      </c>
      <c r="R102" s="18" t="s">
        <v>157</v>
      </c>
      <c r="S102" s="18" t="s">
        <v>423</v>
      </c>
      <c r="T102" s="18" t="s">
        <v>324</v>
      </c>
      <c r="U102" s="18" t="s">
        <v>91</v>
      </c>
      <c r="V102" s="19" t="s">
        <v>107</v>
      </c>
      <c r="W102" s="20"/>
      <c r="X102" s="20"/>
      <c r="Y102" s="19" t="s">
        <v>158</v>
      </c>
      <c r="Z102" s="19" t="s">
        <v>2168</v>
      </c>
      <c r="AA102" s="20"/>
      <c r="AB102" s="19" t="s">
        <v>2162</v>
      </c>
      <c r="AC102" s="19" t="s">
        <v>2169</v>
      </c>
      <c r="AD102" s="19" t="s">
        <v>2163</v>
      </c>
      <c r="AE102" s="19" t="s">
        <v>538</v>
      </c>
      <c r="AF102" s="19" t="s">
        <v>2164</v>
      </c>
      <c r="AG102" s="19">
        <v>4.479020527E9</v>
      </c>
      <c r="AH102" s="19" t="s">
        <v>2170</v>
      </c>
      <c r="AI102" s="19" t="s">
        <v>93</v>
      </c>
      <c r="AJ102" s="19" t="s">
        <v>648</v>
      </c>
      <c r="AK102" s="19" t="s">
        <v>2171</v>
      </c>
      <c r="AL102" s="19" t="s">
        <v>2165</v>
      </c>
      <c r="AM102" s="19">
        <v>6.306599245E9</v>
      </c>
      <c r="AN102" s="19" t="s">
        <v>2172</v>
      </c>
      <c r="AO102" s="19" t="s">
        <v>2173</v>
      </c>
      <c r="AP102" s="19" t="s">
        <v>2174</v>
      </c>
      <c r="AQ102" s="19" t="s">
        <v>2166</v>
      </c>
      <c r="AR102" s="19">
        <v>6.509067628E9</v>
      </c>
      <c r="AS102" s="19" t="s">
        <v>2175</v>
      </c>
      <c r="AT102" s="19" t="s">
        <v>187</v>
      </c>
      <c r="AU102" s="19" t="s">
        <v>2176</v>
      </c>
      <c r="AV102" s="19" t="s">
        <v>2177</v>
      </c>
      <c r="AW102" s="19" t="s">
        <v>2178</v>
      </c>
      <c r="AX102" s="21" t="s">
        <v>2179</v>
      </c>
      <c r="AY102" s="20"/>
      <c r="AZ102" s="19">
        <v>1.0</v>
      </c>
      <c r="BA102" s="19" t="s">
        <v>93</v>
      </c>
      <c r="BB102" s="19" t="s">
        <v>2180</v>
      </c>
      <c r="BC102" s="19" t="s">
        <v>93</v>
      </c>
      <c r="BD102" s="19" t="s">
        <v>2181</v>
      </c>
      <c r="BE102" s="19" t="s">
        <v>2182</v>
      </c>
      <c r="BF102" s="19" t="s">
        <v>88</v>
      </c>
      <c r="BG102" s="22">
        <v>0.0</v>
      </c>
      <c r="BH102" s="19" t="s">
        <v>88</v>
      </c>
      <c r="BI102" s="19" t="s">
        <v>157</v>
      </c>
      <c r="BJ102" s="19" t="s">
        <v>423</v>
      </c>
      <c r="BK102" s="19" t="s">
        <v>324</v>
      </c>
      <c r="BL102" s="19" t="s">
        <v>91</v>
      </c>
      <c r="BM102" s="20"/>
      <c r="BN102" s="20"/>
      <c r="BO102" s="20"/>
      <c r="BP102" s="20"/>
      <c r="BQ102" s="20"/>
      <c r="BR102" s="19" t="s">
        <v>2183</v>
      </c>
      <c r="BS102" s="19" t="s">
        <v>240</v>
      </c>
      <c r="BT102" s="19" t="s">
        <v>240</v>
      </c>
      <c r="BU102" s="19" t="s">
        <v>240</v>
      </c>
      <c r="BV102" s="20"/>
      <c r="BW102" s="20"/>
      <c r="BX102" s="20"/>
      <c r="BY102" s="20"/>
      <c r="BZ102" s="20"/>
      <c r="CA102" s="20"/>
      <c r="CB102" s="20"/>
      <c r="CC102" s="19" t="s">
        <v>144</v>
      </c>
      <c r="CD102" s="19" t="s">
        <v>144</v>
      </c>
      <c r="CE102" s="19" t="s">
        <v>144</v>
      </c>
      <c r="CF102" s="20"/>
      <c r="CG102" s="20"/>
      <c r="CH102" s="20"/>
      <c r="CI102" s="20"/>
      <c r="CJ102" s="20"/>
      <c r="CK102" s="20"/>
      <c r="CL102" s="20"/>
      <c r="CM102" s="20"/>
      <c r="CN102" s="20"/>
      <c r="CO102" s="20"/>
      <c r="CP102" s="20"/>
      <c r="CQ102" s="19" t="s">
        <v>2184</v>
      </c>
      <c r="CR102" s="20"/>
      <c r="CS102" s="20"/>
      <c r="CT102" s="19" t="s">
        <v>410</v>
      </c>
      <c r="CU102" s="20"/>
      <c r="CV102" s="20"/>
      <c r="CW102" s="20"/>
      <c r="CX102" s="20"/>
      <c r="CY102" s="20"/>
      <c r="CZ102" s="20"/>
      <c r="DA102" s="20"/>
      <c r="DB102" s="20"/>
      <c r="DC102" s="20"/>
      <c r="DD102" s="20"/>
    </row>
    <row r="103">
      <c r="A103" s="12">
        <v>45647.507156168984</v>
      </c>
      <c r="B103" s="15">
        <v>104.0</v>
      </c>
      <c r="C103" s="36" t="s">
        <v>2185</v>
      </c>
      <c r="D103" s="15"/>
      <c r="E103" s="15"/>
      <c r="F103" s="15"/>
      <c r="G103" s="15" t="s">
        <v>2186</v>
      </c>
      <c r="H103" s="8" t="s">
        <v>2187</v>
      </c>
      <c r="I103" s="8" t="s">
        <v>2188</v>
      </c>
      <c r="J103" s="8" t="s">
        <v>2189</v>
      </c>
      <c r="K103" s="8" t="s">
        <v>2190</v>
      </c>
      <c r="L103" s="8" t="s">
        <v>2191</v>
      </c>
      <c r="M103" s="8"/>
      <c r="N103" s="16" t="s">
        <v>2192</v>
      </c>
      <c r="O103" s="15" t="s">
        <v>532</v>
      </c>
      <c r="P103" s="32" t="s">
        <v>2193</v>
      </c>
      <c r="Q103" s="17">
        <v>43.15</v>
      </c>
      <c r="R103" s="18" t="s">
        <v>123</v>
      </c>
      <c r="S103" s="18" t="s">
        <v>354</v>
      </c>
      <c r="T103" s="18" t="s">
        <v>256</v>
      </c>
      <c r="U103" s="18" t="s">
        <v>92</v>
      </c>
      <c r="V103" s="19" t="s">
        <v>107</v>
      </c>
      <c r="W103" s="20"/>
      <c r="X103" s="20"/>
      <c r="Y103" s="19" t="s">
        <v>127</v>
      </c>
      <c r="Z103" s="20"/>
      <c r="AA103" s="20"/>
      <c r="AB103" s="19" t="s">
        <v>2187</v>
      </c>
      <c r="AC103" s="19" t="s">
        <v>2194</v>
      </c>
      <c r="AD103" s="19" t="s">
        <v>2188</v>
      </c>
      <c r="AE103" s="19" t="s">
        <v>2189</v>
      </c>
      <c r="AF103" s="19" t="s">
        <v>2190</v>
      </c>
      <c r="AG103" s="19" t="s">
        <v>2195</v>
      </c>
      <c r="AH103" s="19" t="s">
        <v>2196</v>
      </c>
      <c r="AI103" s="19" t="s">
        <v>93</v>
      </c>
      <c r="AJ103" s="19" t="s">
        <v>2197</v>
      </c>
      <c r="AK103" s="19" t="s">
        <v>2198</v>
      </c>
      <c r="AL103" s="19" t="s">
        <v>2191</v>
      </c>
      <c r="AM103" s="19">
        <v>7.086392499E9</v>
      </c>
      <c r="AN103" s="19" t="s">
        <v>2199</v>
      </c>
      <c r="AO103" s="20"/>
      <c r="AP103" s="20"/>
      <c r="AQ103" s="20"/>
      <c r="AR103" s="20"/>
      <c r="AS103" s="20"/>
      <c r="AT103" s="19" t="s">
        <v>187</v>
      </c>
      <c r="AU103" s="19" t="s">
        <v>2200</v>
      </c>
      <c r="AV103" s="20"/>
      <c r="AW103" s="20"/>
      <c r="AX103" s="21" t="s">
        <v>963</v>
      </c>
      <c r="AY103" s="20"/>
      <c r="AZ103" s="19">
        <v>1.0</v>
      </c>
      <c r="BA103" s="19" t="s">
        <v>107</v>
      </c>
      <c r="BB103" s="20"/>
      <c r="BC103" s="19" t="s">
        <v>107</v>
      </c>
      <c r="BD103" s="20"/>
      <c r="BE103" s="20"/>
      <c r="BF103" s="20"/>
      <c r="BG103" s="22">
        <v>43.15</v>
      </c>
      <c r="BH103" s="21" t="s">
        <v>2193</v>
      </c>
      <c r="BI103" s="19" t="s">
        <v>123</v>
      </c>
      <c r="BJ103" s="19" t="s">
        <v>354</v>
      </c>
      <c r="BK103" s="19" t="s">
        <v>256</v>
      </c>
      <c r="BL103" s="19" t="s">
        <v>92</v>
      </c>
      <c r="BM103" s="20"/>
      <c r="BN103" s="20"/>
      <c r="BO103" s="20"/>
      <c r="BP103" s="20"/>
      <c r="BQ103" s="20"/>
      <c r="BR103" s="19" t="s">
        <v>2201</v>
      </c>
      <c r="BS103" s="19" t="s">
        <v>552</v>
      </c>
      <c r="BT103" s="19" t="s">
        <v>552</v>
      </c>
      <c r="BU103" s="19" t="s">
        <v>552</v>
      </c>
      <c r="BV103" s="19" t="s">
        <v>141</v>
      </c>
      <c r="BW103" s="19" t="s">
        <v>141</v>
      </c>
      <c r="BX103" s="19" t="s">
        <v>141</v>
      </c>
      <c r="BY103" s="19" t="s">
        <v>240</v>
      </c>
      <c r="BZ103" s="19" t="s">
        <v>240</v>
      </c>
      <c r="CA103" s="20"/>
      <c r="CB103" s="20"/>
      <c r="CC103" s="19" t="s">
        <v>144</v>
      </c>
      <c r="CD103" s="19" t="s">
        <v>144</v>
      </c>
      <c r="CE103" s="19" t="s">
        <v>143</v>
      </c>
      <c r="CF103" s="19" t="s">
        <v>144</v>
      </c>
      <c r="CG103" s="19" t="s">
        <v>144</v>
      </c>
      <c r="CH103" s="19" t="s">
        <v>144</v>
      </c>
      <c r="CI103" s="19" t="s">
        <v>144</v>
      </c>
      <c r="CJ103" s="19" t="s">
        <v>144</v>
      </c>
      <c r="CK103" s="20"/>
      <c r="CL103" s="20"/>
      <c r="CM103" s="20"/>
      <c r="CN103" s="19" t="s">
        <v>2202</v>
      </c>
      <c r="CO103" s="19" t="s">
        <v>2203</v>
      </c>
      <c r="CP103" s="20"/>
      <c r="CQ103" s="20"/>
      <c r="CR103" s="20"/>
      <c r="CS103" s="20"/>
      <c r="CT103" s="19" t="s">
        <v>223</v>
      </c>
      <c r="CU103" s="20"/>
      <c r="CV103" s="20"/>
      <c r="CW103" s="20"/>
      <c r="CX103" s="20"/>
      <c r="CY103" s="20"/>
      <c r="CZ103" s="20"/>
      <c r="DA103" s="20"/>
      <c r="DB103" s="20"/>
      <c r="DC103" s="20"/>
      <c r="DD103" s="20"/>
    </row>
    <row r="104">
      <c r="A104" s="12">
        <v>45647.511138449074</v>
      </c>
      <c r="B104" s="15">
        <v>105.0</v>
      </c>
      <c r="C104" s="33" t="s">
        <v>271</v>
      </c>
      <c r="D104" s="15"/>
      <c r="E104" s="15"/>
      <c r="F104" s="15"/>
      <c r="G104" s="15" t="s">
        <v>2204</v>
      </c>
      <c r="H104" s="8" t="s">
        <v>2205</v>
      </c>
      <c r="I104" s="8" t="s">
        <v>2206</v>
      </c>
      <c r="J104" s="8" t="s">
        <v>2207</v>
      </c>
      <c r="K104" s="8" t="s">
        <v>2208</v>
      </c>
      <c r="L104" s="8"/>
      <c r="M104" s="8"/>
      <c r="N104" s="16" t="s">
        <v>2209</v>
      </c>
      <c r="O104" s="15" t="s">
        <v>1584</v>
      </c>
      <c r="P104" s="8" t="s">
        <v>88</v>
      </c>
      <c r="Q104" s="17">
        <v>0.0</v>
      </c>
      <c r="R104" s="18" t="s">
        <v>123</v>
      </c>
      <c r="S104" s="18" t="s">
        <v>423</v>
      </c>
      <c r="T104" s="18" t="s">
        <v>281</v>
      </c>
      <c r="U104" s="18" t="s">
        <v>91</v>
      </c>
      <c r="V104" s="19" t="s">
        <v>93</v>
      </c>
      <c r="W104" s="20"/>
      <c r="X104" s="20"/>
      <c r="Y104" s="19" t="s">
        <v>158</v>
      </c>
      <c r="Z104" s="19" t="s">
        <v>2210</v>
      </c>
      <c r="AA104" s="20"/>
      <c r="AB104" s="19" t="s">
        <v>2205</v>
      </c>
      <c r="AC104" s="19" t="s">
        <v>2211</v>
      </c>
      <c r="AD104" s="19" t="s">
        <v>2206</v>
      </c>
      <c r="AE104" s="19" t="s">
        <v>2207</v>
      </c>
      <c r="AF104" s="19" t="s">
        <v>2208</v>
      </c>
      <c r="AG104" s="19">
        <v>6.308425948E9</v>
      </c>
      <c r="AH104" s="19" t="s">
        <v>2212</v>
      </c>
      <c r="AI104" s="19" t="s">
        <v>107</v>
      </c>
      <c r="AJ104" s="20"/>
      <c r="AK104" s="20"/>
      <c r="AL104" s="20"/>
      <c r="AM104" s="20"/>
      <c r="AN104" s="20"/>
      <c r="AO104" s="20"/>
      <c r="AP104" s="20"/>
      <c r="AQ104" s="20"/>
      <c r="AR104" s="20"/>
      <c r="AS104" s="20"/>
      <c r="AT104" s="19" t="s">
        <v>2213</v>
      </c>
      <c r="AU104" s="19" t="s">
        <v>2214</v>
      </c>
      <c r="AV104" s="19" t="s">
        <v>2215</v>
      </c>
      <c r="AW104" s="19" t="s">
        <v>2216</v>
      </c>
      <c r="AX104" s="20"/>
      <c r="AY104" s="19" t="s">
        <v>2217</v>
      </c>
      <c r="AZ104" s="19">
        <v>1.0</v>
      </c>
      <c r="BA104" s="19" t="s">
        <v>93</v>
      </c>
      <c r="BB104" s="19" t="s">
        <v>2218</v>
      </c>
      <c r="BC104" s="19" t="s">
        <v>93</v>
      </c>
      <c r="BD104" s="19" t="s">
        <v>2219</v>
      </c>
      <c r="BE104" s="19" t="s">
        <v>637</v>
      </c>
      <c r="BF104" s="19" t="s">
        <v>2220</v>
      </c>
      <c r="BG104" s="22">
        <v>0.0</v>
      </c>
      <c r="BH104" s="19" t="s">
        <v>88</v>
      </c>
      <c r="BI104" s="19" t="s">
        <v>123</v>
      </c>
      <c r="BJ104" s="19" t="s">
        <v>423</v>
      </c>
      <c r="BK104" s="19" t="s">
        <v>281</v>
      </c>
      <c r="BL104" s="19" t="s">
        <v>91</v>
      </c>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19" t="s">
        <v>2221</v>
      </c>
      <c r="CO104" s="20"/>
      <c r="CP104" s="19" t="s">
        <v>107</v>
      </c>
      <c r="CQ104" s="19" t="s">
        <v>271</v>
      </c>
      <c r="CR104" s="20"/>
      <c r="CS104" s="20"/>
      <c r="CT104" s="19" t="s">
        <v>571</v>
      </c>
      <c r="CU104" s="19" t="s">
        <v>839</v>
      </c>
      <c r="CV104" s="19" t="s">
        <v>2222</v>
      </c>
      <c r="CW104" s="20"/>
      <c r="CX104" s="20"/>
      <c r="CY104" s="20"/>
      <c r="CZ104" s="20"/>
      <c r="DA104" s="20"/>
      <c r="DB104" s="20"/>
      <c r="DC104" s="20"/>
      <c r="DD104" s="20"/>
    </row>
    <row r="105">
      <c r="A105" s="12">
        <v>45647.53156491898</v>
      </c>
      <c r="B105" s="15">
        <v>106.0</v>
      </c>
      <c r="C105" s="39" t="s">
        <v>760</v>
      </c>
      <c r="D105" s="15"/>
      <c r="E105" s="15"/>
      <c r="F105" s="15"/>
      <c r="G105" s="15" t="s">
        <v>2223</v>
      </c>
      <c r="H105" s="8" t="s">
        <v>2224</v>
      </c>
      <c r="I105" s="8" t="s">
        <v>2225</v>
      </c>
      <c r="J105" s="8" t="s">
        <v>2226</v>
      </c>
      <c r="K105" s="8" t="s">
        <v>2227</v>
      </c>
      <c r="L105" s="8" t="s">
        <v>2228</v>
      </c>
      <c r="M105" s="8" t="s">
        <v>2229</v>
      </c>
      <c r="N105" s="16" t="s">
        <v>2230</v>
      </c>
      <c r="O105" s="15" t="s">
        <v>769</v>
      </c>
      <c r="P105" s="8" t="s">
        <v>177</v>
      </c>
      <c r="Q105" s="17">
        <v>0.0</v>
      </c>
      <c r="R105" s="18" t="s">
        <v>157</v>
      </c>
      <c r="S105" s="18" t="s">
        <v>301</v>
      </c>
      <c r="T105" s="18" t="s">
        <v>479</v>
      </c>
      <c r="U105" s="18" t="s">
        <v>355</v>
      </c>
      <c r="V105" s="19" t="s">
        <v>93</v>
      </c>
      <c r="W105" s="20"/>
      <c r="X105" s="20"/>
      <c r="Y105" s="19" t="s">
        <v>127</v>
      </c>
      <c r="Z105" s="20"/>
      <c r="AA105" s="20"/>
      <c r="AB105" s="19" t="s">
        <v>2224</v>
      </c>
      <c r="AC105" s="19" t="s">
        <v>2231</v>
      </c>
      <c r="AD105" s="19" t="s">
        <v>2225</v>
      </c>
      <c r="AE105" s="19" t="s">
        <v>2226</v>
      </c>
      <c r="AF105" s="19" t="s">
        <v>2227</v>
      </c>
      <c r="AG105" s="19" t="s">
        <v>2232</v>
      </c>
      <c r="AH105" s="19" t="s">
        <v>2233</v>
      </c>
      <c r="AI105" s="19" t="s">
        <v>93</v>
      </c>
      <c r="AJ105" s="19" t="s">
        <v>512</v>
      </c>
      <c r="AK105" s="19" t="s">
        <v>2234</v>
      </c>
      <c r="AL105" s="19" t="s">
        <v>2228</v>
      </c>
      <c r="AM105" s="19" t="s">
        <v>177</v>
      </c>
      <c r="AN105" s="19" t="s">
        <v>177</v>
      </c>
      <c r="AO105" s="19" t="s">
        <v>2235</v>
      </c>
      <c r="AP105" s="19" t="s">
        <v>2236</v>
      </c>
      <c r="AQ105" s="19" t="s">
        <v>2229</v>
      </c>
      <c r="AR105" s="19" t="s">
        <v>177</v>
      </c>
      <c r="AS105" s="19" t="s">
        <v>177</v>
      </c>
      <c r="AT105" s="19" t="s">
        <v>187</v>
      </c>
      <c r="AU105" s="19" t="s">
        <v>2237</v>
      </c>
      <c r="AV105" s="19" t="s">
        <v>2238</v>
      </c>
      <c r="AW105" s="19" t="s">
        <v>2239</v>
      </c>
      <c r="AX105" s="20"/>
      <c r="AY105" s="19" t="s">
        <v>2240</v>
      </c>
      <c r="AZ105" s="19">
        <v>1.0</v>
      </c>
      <c r="BA105" s="19" t="s">
        <v>107</v>
      </c>
      <c r="BB105" s="20"/>
      <c r="BC105" s="19" t="s">
        <v>107</v>
      </c>
      <c r="BD105" s="20"/>
      <c r="BE105" s="20"/>
      <c r="BF105" s="19" t="s">
        <v>2241</v>
      </c>
      <c r="BG105" s="22">
        <v>0.0</v>
      </c>
      <c r="BH105" s="19" t="s">
        <v>177</v>
      </c>
      <c r="BI105" s="19" t="s">
        <v>157</v>
      </c>
      <c r="BJ105" s="19" t="s">
        <v>301</v>
      </c>
      <c r="BK105" s="19" t="s">
        <v>479</v>
      </c>
      <c r="BL105" s="19" t="s">
        <v>355</v>
      </c>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19" t="s">
        <v>2242</v>
      </c>
      <c r="CO105" s="20"/>
      <c r="CP105" s="19" t="s">
        <v>107</v>
      </c>
      <c r="CQ105" s="20"/>
      <c r="CR105" s="20"/>
      <c r="CS105" s="20"/>
      <c r="CT105" s="19" t="s">
        <v>2243</v>
      </c>
      <c r="CU105" s="19" t="s">
        <v>787</v>
      </c>
      <c r="CV105" s="19">
        <v>220.0</v>
      </c>
      <c r="CW105" s="20"/>
      <c r="CX105" s="20"/>
      <c r="CY105" s="20"/>
      <c r="CZ105" s="20"/>
      <c r="DA105" s="20"/>
      <c r="DB105" s="20"/>
      <c r="DC105" s="20"/>
      <c r="DD105" s="20"/>
    </row>
    <row r="106">
      <c r="A106" s="12">
        <v>45647.538807164354</v>
      </c>
      <c r="B106" s="15">
        <v>107.0</v>
      </c>
      <c r="C106" s="39" t="s">
        <v>760</v>
      </c>
      <c r="D106" s="15"/>
      <c r="E106" s="15"/>
      <c r="F106" s="15"/>
      <c r="G106" s="15" t="s">
        <v>2244</v>
      </c>
      <c r="H106" s="8" t="s">
        <v>2245</v>
      </c>
      <c r="I106" s="8" t="s">
        <v>2246</v>
      </c>
      <c r="J106" s="8" t="s">
        <v>2247</v>
      </c>
      <c r="K106" s="8" t="s">
        <v>2248</v>
      </c>
      <c r="L106" s="7" t="s">
        <v>2249</v>
      </c>
      <c r="M106" s="8" t="s">
        <v>2229</v>
      </c>
      <c r="N106" s="16" t="s">
        <v>2250</v>
      </c>
      <c r="O106" s="15" t="s">
        <v>769</v>
      </c>
      <c r="P106" s="8" t="s">
        <v>177</v>
      </c>
      <c r="Q106" s="17">
        <v>0.0</v>
      </c>
      <c r="R106" s="18" t="s">
        <v>157</v>
      </c>
      <c r="S106" s="18" t="s">
        <v>479</v>
      </c>
      <c r="T106" s="18" t="s">
        <v>301</v>
      </c>
      <c r="U106" s="18" t="s">
        <v>355</v>
      </c>
      <c r="V106" s="19" t="s">
        <v>93</v>
      </c>
      <c r="W106" s="20"/>
      <c r="X106" s="20"/>
      <c r="Y106" s="19" t="s">
        <v>127</v>
      </c>
      <c r="Z106" s="20"/>
      <c r="AA106" s="20"/>
      <c r="AB106" s="19" t="s">
        <v>2245</v>
      </c>
      <c r="AC106" s="19" t="s">
        <v>2231</v>
      </c>
      <c r="AD106" s="19" t="s">
        <v>2246</v>
      </c>
      <c r="AE106" s="19" t="s">
        <v>2247</v>
      </c>
      <c r="AF106" s="19" t="s">
        <v>2248</v>
      </c>
      <c r="AG106" s="19" t="s">
        <v>2232</v>
      </c>
      <c r="AH106" s="19" t="s">
        <v>2233</v>
      </c>
      <c r="AI106" s="19" t="s">
        <v>93</v>
      </c>
      <c r="AJ106" s="19" t="s">
        <v>2251</v>
      </c>
      <c r="AK106" s="19" t="s">
        <v>2252</v>
      </c>
      <c r="AL106" s="19" t="s">
        <v>2253</v>
      </c>
      <c r="AM106" s="19" t="s">
        <v>2254</v>
      </c>
      <c r="AN106" s="19" t="s">
        <v>177</v>
      </c>
      <c r="AO106" s="19" t="s">
        <v>2255</v>
      </c>
      <c r="AP106" s="19" t="s">
        <v>2236</v>
      </c>
      <c r="AQ106" s="19" t="s">
        <v>2229</v>
      </c>
      <c r="AR106" s="19" t="s">
        <v>177</v>
      </c>
      <c r="AS106" s="19" t="s">
        <v>177</v>
      </c>
      <c r="AT106" s="19" t="s">
        <v>187</v>
      </c>
      <c r="AU106" s="19" t="s">
        <v>2256</v>
      </c>
      <c r="AV106" s="19" t="s">
        <v>2238</v>
      </c>
      <c r="AW106" s="19" t="s">
        <v>2239</v>
      </c>
      <c r="AX106" s="20"/>
      <c r="AY106" s="19" t="s">
        <v>2257</v>
      </c>
      <c r="AZ106" s="19">
        <v>1.0</v>
      </c>
      <c r="BA106" s="19" t="s">
        <v>107</v>
      </c>
      <c r="BB106" s="20"/>
      <c r="BC106" s="19" t="s">
        <v>107</v>
      </c>
      <c r="BD106" s="20"/>
      <c r="BE106" s="20"/>
      <c r="BF106" s="19" t="s">
        <v>2258</v>
      </c>
      <c r="BG106" s="22">
        <v>0.0</v>
      </c>
      <c r="BH106" s="19" t="s">
        <v>177</v>
      </c>
      <c r="BI106" s="19" t="s">
        <v>157</v>
      </c>
      <c r="BJ106" s="19" t="s">
        <v>479</v>
      </c>
      <c r="BK106" s="19" t="s">
        <v>301</v>
      </c>
      <c r="BL106" s="19" t="s">
        <v>355</v>
      </c>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19" t="s">
        <v>2259</v>
      </c>
      <c r="CP106" s="19" t="s">
        <v>107</v>
      </c>
      <c r="CQ106" s="20"/>
      <c r="CR106" s="20"/>
      <c r="CS106" s="20"/>
      <c r="CT106" s="19" t="s">
        <v>2260</v>
      </c>
      <c r="CU106" s="19" t="s">
        <v>787</v>
      </c>
      <c r="CV106" s="19">
        <v>220.0</v>
      </c>
      <c r="CW106" s="20"/>
      <c r="CX106" s="20"/>
      <c r="CY106" s="20"/>
      <c r="CZ106" s="20"/>
      <c r="DA106" s="20"/>
      <c r="DB106" s="20"/>
      <c r="DC106" s="20"/>
      <c r="DD106" s="20"/>
    </row>
    <row r="107">
      <c r="A107" s="12">
        <v>45647.543421678245</v>
      </c>
      <c r="B107" s="15">
        <v>108.0</v>
      </c>
      <c r="C107" s="39" t="s">
        <v>760</v>
      </c>
      <c r="D107" s="15"/>
      <c r="E107" s="15"/>
      <c r="F107" s="15"/>
      <c r="G107" s="15" t="s">
        <v>2261</v>
      </c>
      <c r="H107" s="8" t="s">
        <v>2262</v>
      </c>
      <c r="I107" s="8" t="s">
        <v>2246</v>
      </c>
      <c r="J107" s="8" t="s">
        <v>2247</v>
      </c>
      <c r="K107" s="8" t="s">
        <v>2248</v>
      </c>
      <c r="L107" s="8" t="s">
        <v>2228</v>
      </c>
      <c r="M107" s="8" t="s">
        <v>2229</v>
      </c>
      <c r="N107" s="16" t="s">
        <v>2263</v>
      </c>
      <c r="O107" s="15" t="s">
        <v>769</v>
      </c>
      <c r="P107" s="8" t="s">
        <v>177</v>
      </c>
      <c r="Q107" s="17">
        <v>0.0</v>
      </c>
      <c r="R107" s="18" t="s">
        <v>157</v>
      </c>
      <c r="S107" s="18" t="s">
        <v>301</v>
      </c>
      <c r="T107" s="18" t="s">
        <v>479</v>
      </c>
      <c r="U107" s="18" t="s">
        <v>355</v>
      </c>
      <c r="V107" s="19" t="s">
        <v>93</v>
      </c>
      <c r="W107" s="20"/>
      <c r="X107" s="20"/>
      <c r="Y107" s="19" t="s">
        <v>127</v>
      </c>
      <c r="Z107" s="20"/>
      <c r="AA107" s="20"/>
      <c r="AB107" s="19" t="s">
        <v>2262</v>
      </c>
      <c r="AC107" s="19" t="s">
        <v>2231</v>
      </c>
      <c r="AD107" s="19" t="s">
        <v>2246</v>
      </c>
      <c r="AE107" s="19" t="s">
        <v>2247</v>
      </c>
      <c r="AF107" s="19" t="s">
        <v>2248</v>
      </c>
      <c r="AG107" s="19" t="s">
        <v>2232</v>
      </c>
      <c r="AH107" s="19" t="s">
        <v>2233</v>
      </c>
      <c r="AI107" s="19" t="s">
        <v>93</v>
      </c>
      <c r="AJ107" s="19" t="s">
        <v>512</v>
      </c>
      <c r="AK107" s="19" t="s">
        <v>2234</v>
      </c>
      <c r="AL107" s="19" t="s">
        <v>2228</v>
      </c>
      <c r="AM107" s="19" t="s">
        <v>177</v>
      </c>
      <c r="AN107" s="19" t="s">
        <v>177</v>
      </c>
      <c r="AO107" s="19" t="s">
        <v>2235</v>
      </c>
      <c r="AP107" s="19" t="s">
        <v>2236</v>
      </c>
      <c r="AQ107" s="19" t="s">
        <v>2229</v>
      </c>
      <c r="AR107" s="19" t="s">
        <v>177</v>
      </c>
      <c r="AS107" s="19" t="s">
        <v>177</v>
      </c>
      <c r="AT107" s="19" t="s">
        <v>187</v>
      </c>
      <c r="AU107" s="19" t="s">
        <v>2256</v>
      </c>
      <c r="AV107" s="19" t="s">
        <v>2238</v>
      </c>
      <c r="AW107" s="19" t="s">
        <v>2239</v>
      </c>
      <c r="AX107" s="20"/>
      <c r="AY107" s="19" t="s">
        <v>107</v>
      </c>
      <c r="AZ107" s="19">
        <v>1.0</v>
      </c>
      <c r="BA107" s="19" t="s">
        <v>107</v>
      </c>
      <c r="BB107" s="20"/>
      <c r="BC107" s="19" t="s">
        <v>107</v>
      </c>
      <c r="BD107" s="20"/>
      <c r="BE107" s="20"/>
      <c r="BF107" s="19" t="s">
        <v>2264</v>
      </c>
      <c r="BG107" s="22">
        <v>0.0</v>
      </c>
      <c r="BH107" s="19" t="s">
        <v>177</v>
      </c>
      <c r="BI107" s="19" t="s">
        <v>157</v>
      </c>
      <c r="BJ107" s="19" t="s">
        <v>301</v>
      </c>
      <c r="BK107" s="19" t="s">
        <v>479</v>
      </c>
      <c r="BL107" s="19" t="s">
        <v>355</v>
      </c>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19" t="s">
        <v>2259</v>
      </c>
      <c r="CO107" s="20"/>
      <c r="CP107" s="19" t="s">
        <v>107</v>
      </c>
      <c r="CQ107" s="20"/>
      <c r="CR107" s="20"/>
      <c r="CS107" s="20"/>
      <c r="CT107" s="19" t="s">
        <v>410</v>
      </c>
      <c r="CU107" s="19" t="s">
        <v>787</v>
      </c>
      <c r="CV107" s="19">
        <v>220.0</v>
      </c>
      <c r="CW107" s="20"/>
      <c r="CX107" s="20"/>
      <c r="CY107" s="20"/>
      <c r="CZ107" s="20"/>
      <c r="DA107" s="20"/>
      <c r="DB107" s="20"/>
      <c r="DC107" s="20"/>
      <c r="DD107" s="20"/>
    </row>
    <row r="108">
      <c r="A108" s="12">
        <v>45647.56472571759</v>
      </c>
      <c r="B108" s="15">
        <v>109.0</v>
      </c>
      <c r="C108" s="51" t="s">
        <v>1557</v>
      </c>
      <c r="D108" s="15"/>
      <c r="E108" s="15"/>
      <c r="F108" s="15"/>
      <c r="G108" s="15" t="s">
        <v>2265</v>
      </c>
      <c r="H108" s="8" t="s">
        <v>2266</v>
      </c>
      <c r="I108" s="8" t="s">
        <v>579</v>
      </c>
      <c r="J108" s="8" t="s">
        <v>2267</v>
      </c>
      <c r="K108" s="8" t="s">
        <v>2268</v>
      </c>
      <c r="L108" s="8"/>
      <c r="M108" s="8"/>
      <c r="N108" s="16" t="s">
        <v>2269</v>
      </c>
      <c r="O108" s="15" t="s">
        <v>654</v>
      </c>
      <c r="P108" s="8" t="s">
        <v>88</v>
      </c>
      <c r="Q108" s="17">
        <v>0.0</v>
      </c>
      <c r="R108" s="18" t="s">
        <v>123</v>
      </c>
      <c r="S108" s="18" t="s">
        <v>479</v>
      </c>
      <c r="T108" s="18" t="s">
        <v>691</v>
      </c>
      <c r="U108" s="18" t="s">
        <v>631</v>
      </c>
      <c r="V108" s="19" t="s">
        <v>107</v>
      </c>
      <c r="W108" s="20"/>
      <c r="X108" s="20"/>
      <c r="Y108" s="19" t="s">
        <v>127</v>
      </c>
      <c r="Z108" s="20"/>
      <c r="AA108" s="20"/>
      <c r="AB108" s="19" t="s">
        <v>2266</v>
      </c>
      <c r="AC108" s="19" t="s">
        <v>2270</v>
      </c>
      <c r="AD108" s="19" t="s">
        <v>579</v>
      </c>
      <c r="AE108" s="19" t="s">
        <v>2267</v>
      </c>
      <c r="AF108" s="19" t="s">
        <v>2268</v>
      </c>
      <c r="AG108" s="19">
        <v>8.128704169E9</v>
      </c>
      <c r="AH108" s="19" t="s">
        <v>2271</v>
      </c>
      <c r="AI108" s="19" t="s">
        <v>107</v>
      </c>
      <c r="AJ108" s="20"/>
      <c r="AK108" s="20"/>
      <c r="AL108" s="20"/>
      <c r="AM108" s="20"/>
      <c r="AN108" s="20"/>
      <c r="AO108" s="20"/>
      <c r="AP108" s="20"/>
      <c r="AQ108" s="20"/>
      <c r="AR108" s="20"/>
      <c r="AS108" s="20"/>
      <c r="AT108" s="19" t="s">
        <v>13</v>
      </c>
      <c r="AU108" s="19" t="s">
        <v>2272</v>
      </c>
      <c r="AV108" s="20"/>
      <c r="AW108" s="20"/>
      <c r="AX108" s="20"/>
      <c r="AY108" s="20"/>
      <c r="AZ108" s="19">
        <v>2.0</v>
      </c>
      <c r="BA108" s="19" t="s">
        <v>107</v>
      </c>
      <c r="BB108" s="20"/>
      <c r="BC108" s="19" t="s">
        <v>107</v>
      </c>
      <c r="BD108" s="20"/>
      <c r="BE108" s="20"/>
      <c r="BF108" s="19" t="s">
        <v>2273</v>
      </c>
      <c r="BG108" s="22">
        <v>0.0</v>
      </c>
      <c r="BH108" s="19" t="s">
        <v>88</v>
      </c>
      <c r="BI108" s="19" t="s">
        <v>123</v>
      </c>
      <c r="BJ108" s="19" t="s">
        <v>479</v>
      </c>
      <c r="BK108" s="19" t="s">
        <v>691</v>
      </c>
      <c r="BL108" s="19" t="s">
        <v>631</v>
      </c>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19" t="s">
        <v>571</v>
      </c>
      <c r="CU108" s="20"/>
      <c r="CV108" s="20"/>
      <c r="CW108" s="20"/>
      <c r="CX108" s="20"/>
      <c r="CY108" s="20"/>
      <c r="CZ108" s="20"/>
      <c r="DA108" s="20"/>
      <c r="DB108" s="20"/>
      <c r="DC108" s="20"/>
      <c r="DD108" s="20"/>
    </row>
    <row r="109">
      <c r="A109" s="12">
        <v>45647.57061393518</v>
      </c>
      <c r="B109" s="15">
        <v>110.0</v>
      </c>
      <c r="C109" s="40" t="s">
        <v>683</v>
      </c>
      <c r="D109" s="15"/>
      <c r="E109" s="15"/>
      <c r="F109" s="15"/>
      <c r="G109" s="15" t="s">
        <v>2274</v>
      </c>
      <c r="H109" s="8" t="s">
        <v>2275</v>
      </c>
      <c r="I109" s="8" t="s">
        <v>2276</v>
      </c>
      <c r="J109" s="8" t="s">
        <v>2277</v>
      </c>
      <c r="K109" s="8" t="s">
        <v>2278</v>
      </c>
      <c r="L109" s="8"/>
      <c r="M109" s="8"/>
      <c r="N109" s="16" t="s">
        <v>2279</v>
      </c>
      <c r="O109" s="15" t="s">
        <v>654</v>
      </c>
      <c r="P109" s="8" t="s">
        <v>177</v>
      </c>
      <c r="Q109" s="17">
        <v>0.0</v>
      </c>
      <c r="R109" s="18" t="s">
        <v>123</v>
      </c>
      <c r="S109" s="18" t="s">
        <v>479</v>
      </c>
      <c r="T109" s="18" t="s">
        <v>691</v>
      </c>
      <c r="U109" s="18" t="s">
        <v>301</v>
      </c>
      <c r="V109" s="19" t="s">
        <v>93</v>
      </c>
      <c r="W109" s="20"/>
      <c r="X109" s="20"/>
      <c r="Y109" s="19" t="s">
        <v>158</v>
      </c>
      <c r="Z109" s="20"/>
      <c r="AA109" s="20"/>
      <c r="AB109" s="19" t="s">
        <v>2275</v>
      </c>
      <c r="AC109" s="19" t="s">
        <v>2280</v>
      </c>
      <c r="AD109" s="19" t="s">
        <v>2276</v>
      </c>
      <c r="AE109" s="19" t="s">
        <v>2277</v>
      </c>
      <c r="AF109" s="19" t="s">
        <v>2278</v>
      </c>
      <c r="AG109" s="19">
        <v>3.345247887E9</v>
      </c>
      <c r="AH109" s="19" t="s">
        <v>2281</v>
      </c>
      <c r="AI109" s="19" t="s">
        <v>107</v>
      </c>
      <c r="AJ109" s="20"/>
      <c r="AK109" s="20"/>
      <c r="AL109" s="20"/>
      <c r="AM109" s="20"/>
      <c r="AN109" s="20"/>
      <c r="AO109" s="20"/>
      <c r="AP109" s="20"/>
      <c r="AQ109" s="20"/>
      <c r="AR109" s="20"/>
      <c r="AS109" s="20"/>
      <c r="AT109" s="19" t="s">
        <v>13</v>
      </c>
      <c r="AU109" s="19" t="s">
        <v>698</v>
      </c>
      <c r="AV109" s="20"/>
      <c r="AW109" s="20"/>
      <c r="AX109" s="20"/>
      <c r="AY109" s="19" t="s">
        <v>107</v>
      </c>
      <c r="AZ109" s="19">
        <v>1.0</v>
      </c>
      <c r="BA109" s="19" t="s">
        <v>93</v>
      </c>
      <c r="BB109" s="19" t="s">
        <v>2282</v>
      </c>
      <c r="BC109" s="19" t="s">
        <v>107</v>
      </c>
      <c r="BD109" s="20"/>
      <c r="BE109" s="20"/>
      <c r="BF109" s="20"/>
      <c r="BG109" s="22">
        <v>0.0</v>
      </c>
      <c r="BH109" s="19" t="s">
        <v>177</v>
      </c>
      <c r="BI109" s="19" t="s">
        <v>123</v>
      </c>
      <c r="BJ109" s="19" t="s">
        <v>479</v>
      </c>
      <c r="BK109" s="19" t="s">
        <v>691</v>
      </c>
      <c r="BL109" s="19" t="s">
        <v>301</v>
      </c>
      <c r="BM109" s="20"/>
      <c r="BN109" s="20"/>
      <c r="BO109" s="20"/>
      <c r="BP109" s="20"/>
      <c r="BQ109" s="20"/>
      <c r="BR109" s="21" t="s">
        <v>2283</v>
      </c>
      <c r="BS109" s="19" t="s">
        <v>340</v>
      </c>
      <c r="BT109" s="20"/>
      <c r="BU109" s="20"/>
      <c r="BV109" s="20"/>
      <c r="BW109" s="20"/>
      <c r="BX109" s="20"/>
      <c r="BY109" s="20"/>
      <c r="BZ109" s="20"/>
      <c r="CA109" s="20"/>
      <c r="CB109" s="20"/>
      <c r="CC109" s="19" t="s">
        <v>144</v>
      </c>
      <c r="CD109" s="20"/>
      <c r="CE109" s="20"/>
      <c r="CF109" s="20"/>
      <c r="CG109" s="20"/>
      <c r="CH109" s="20"/>
      <c r="CI109" s="20"/>
      <c r="CJ109" s="20"/>
      <c r="CK109" s="20"/>
      <c r="CL109" s="20"/>
      <c r="CM109" s="20"/>
      <c r="CN109" s="20"/>
      <c r="CO109" s="20"/>
      <c r="CP109" s="19" t="s">
        <v>107</v>
      </c>
      <c r="CQ109" s="20"/>
      <c r="CR109" s="20"/>
      <c r="CS109" s="20"/>
      <c r="CT109" s="19" t="s">
        <v>223</v>
      </c>
      <c r="CU109" s="19" t="s">
        <v>2284</v>
      </c>
      <c r="CV109" s="19" t="s">
        <v>2285</v>
      </c>
      <c r="CW109" s="20"/>
      <c r="CX109" s="20"/>
      <c r="CY109" s="20"/>
      <c r="CZ109" s="20"/>
      <c r="DA109" s="20"/>
      <c r="DB109" s="20"/>
      <c r="DC109" s="20"/>
      <c r="DD109" s="20"/>
    </row>
    <row r="110">
      <c r="A110" s="12">
        <v>45647.58511238426</v>
      </c>
      <c r="B110" s="13">
        <v>111.0</v>
      </c>
      <c r="C110" s="35" t="s">
        <v>2286</v>
      </c>
      <c r="D110" s="15" t="s">
        <v>2287</v>
      </c>
      <c r="E110" s="15"/>
      <c r="F110" s="15"/>
      <c r="G110" s="15" t="s">
        <v>2288</v>
      </c>
      <c r="H110" s="8" t="s">
        <v>2289</v>
      </c>
      <c r="I110" s="8" t="s">
        <v>2290</v>
      </c>
      <c r="J110" s="8" t="s">
        <v>2291</v>
      </c>
      <c r="K110" s="8" t="s">
        <v>2292</v>
      </c>
      <c r="L110" s="8" t="s">
        <v>2293</v>
      </c>
      <c r="M110" s="8"/>
      <c r="N110" s="16" t="s">
        <v>2294</v>
      </c>
      <c r="O110" s="15" t="s">
        <v>121</v>
      </c>
      <c r="P110" s="32" t="s">
        <v>2295</v>
      </c>
      <c r="Q110" s="17">
        <v>500.0</v>
      </c>
      <c r="R110" s="18" t="s">
        <v>157</v>
      </c>
      <c r="S110" s="18" t="s">
        <v>90</v>
      </c>
      <c r="T110" s="18" t="s">
        <v>126</v>
      </c>
      <c r="U110" s="18" t="s">
        <v>204</v>
      </c>
      <c r="V110" s="19" t="s">
        <v>93</v>
      </c>
      <c r="W110" s="20"/>
      <c r="X110" s="20"/>
      <c r="Y110" s="19" t="s">
        <v>158</v>
      </c>
      <c r="Z110" s="19" t="s">
        <v>2296</v>
      </c>
      <c r="AA110" s="20"/>
      <c r="AB110" s="19" t="s">
        <v>2289</v>
      </c>
      <c r="AC110" s="19" t="s">
        <v>2297</v>
      </c>
      <c r="AD110" s="19" t="s">
        <v>2290</v>
      </c>
      <c r="AE110" s="19" t="s">
        <v>2291</v>
      </c>
      <c r="AF110" s="19" t="s">
        <v>2292</v>
      </c>
      <c r="AG110" s="19">
        <v>8.159314982E9</v>
      </c>
      <c r="AH110" s="19" t="s">
        <v>2297</v>
      </c>
      <c r="AI110" s="19" t="s">
        <v>93</v>
      </c>
      <c r="AJ110" s="19" t="s">
        <v>2298</v>
      </c>
      <c r="AK110" s="19" t="s">
        <v>2299</v>
      </c>
      <c r="AL110" s="19" t="s">
        <v>2293</v>
      </c>
      <c r="AM110" s="19">
        <v>7.379324212E9</v>
      </c>
      <c r="AN110" s="19" t="s">
        <v>2300</v>
      </c>
      <c r="AO110" s="20"/>
      <c r="AP110" s="20"/>
      <c r="AQ110" s="20"/>
      <c r="AR110" s="20"/>
      <c r="AS110" s="20"/>
      <c r="AT110" s="19" t="s">
        <v>187</v>
      </c>
      <c r="AU110" s="19" t="s">
        <v>2301</v>
      </c>
      <c r="AV110" s="19" t="s">
        <v>2302</v>
      </c>
      <c r="AW110" s="19" t="s">
        <v>2303</v>
      </c>
      <c r="AX110" s="21" t="s">
        <v>2304</v>
      </c>
      <c r="AY110" s="19" t="s">
        <v>2305</v>
      </c>
      <c r="AZ110" s="19">
        <v>1.0</v>
      </c>
      <c r="BA110" s="19" t="s">
        <v>93</v>
      </c>
      <c r="BB110" s="19" t="s">
        <v>2306</v>
      </c>
      <c r="BC110" s="19" t="s">
        <v>107</v>
      </c>
      <c r="BD110" s="20"/>
      <c r="BE110" s="19" t="s">
        <v>2307</v>
      </c>
      <c r="BF110" s="20"/>
      <c r="BG110" s="37">
        <v>500.0</v>
      </c>
      <c r="BH110" s="21" t="s">
        <v>2295</v>
      </c>
      <c r="BI110" s="19" t="s">
        <v>157</v>
      </c>
      <c r="BJ110" s="19" t="s">
        <v>90</v>
      </c>
      <c r="BK110" s="19" t="s">
        <v>126</v>
      </c>
      <c r="BL110" s="19" t="s">
        <v>204</v>
      </c>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19" t="s">
        <v>93</v>
      </c>
      <c r="CQ110" s="20"/>
      <c r="CR110" s="20"/>
      <c r="CS110" s="20"/>
      <c r="CT110" s="19" t="s">
        <v>192</v>
      </c>
      <c r="CU110" s="19" t="s">
        <v>518</v>
      </c>
      <c r="CV110" s="52" t="s">
        <v>2308</v>
      </c>
      <c r="CW110" s="20"/>
      <c r="CX110" s="20"/>
      <c r="CY110" s="20"/>
      <c r="CZ110" s="20"/>
      <c r="DA110" s="20"/>
      <c r="DB110" s="20"/>
      <c r="DC110" s="20"/>
      <c r="DD110" s="20"/>
    </row>
    <row r="111">
      <c r="A111" s="12">
        <v>45647.58650119213</v>
      </c>
      <c r="B111" s="15">
        <v>112.0</v>
      </c>
      <c r="C111" s="31" t="s">
        <v>247</v>
      </c>
      <c r="D111" s="15"/>
      <c r="E111" s="15" t="s">
        <v>2309</v>
      </c>
      <c r="F111" s="15"/>
      <c r="G111" s="15" t="s">
        <v>2310</v>
      </c>
      <c r="H111" s="8" t="s">
        <v>2311</v>
      </c>
      <c r="I111" s="8" t="s">
        <v>2312</v>
      </c>
      <c r="J111" s="8" t="s">
        <v>2313</v>
      </c>
      <c r="K111" s="8" t="s">
        <v>2314</v>
      </c>
      <c r="L111" s="8"/>
      <c r="M111" s="8"/>
      <c r="N111" s="16" t="s">
        <v>2315</v>
      </c>
      <c r="O111" s="15" t="s">
        <v>820</v>
      </c>
      <c r="P111" s="32" t="s">
        <v>2316</v>
      </c>
      <c r="Q111" s="17">
        <v>396.5</v>
      </c>
      <c r="R111" s="18" t="s">
        <v>157</v>
      </c>
      <c r="S111" s="18" t="s">
        <v>1915</v>
      </c>
      <c r="T111" s="18" t="s">
        <v>631</v>
      </c>
      <c r="U111" s="18" t="s">
        <v>90</v>
      </c>
      <c r="V111" s="19" t="s">
        <v>107</v>
      </c>
      <c r="W111" s="20"/>
      <c r="X111" s="20"/>
      <c r="Y111" s="19" t="s">
        <v>179</v>
      </c>
      <c r="Z111" s="19" t="s">
        <v>2317</v>
      </c>
      <c r="AA111" s="19" t="s">
        <v>2318</v>
      </c>
      <c r="AB111" s="19" t="s">
        <v>2311</v>
      </c>
      <c r="AC111" s="19" t="s">
        <v>2319</v>
      </c>
      <c r="AD111" s="19" t="s">
        <v>2312</v>
      </c>
      <c r="AE111" s="19" t="s">
        <v>2313</v>
      </c>
      <c r="AF111" s="19" t="s">
        <v>2314</v>
      </c>
      <c r="AG111" s="19">
        <v>8.152621308E9</v>
      </c>
      <c r="AH111" s="19" t="s">
        <v>2320</v>
      </c>
      <c r="AI111" s="19" t="s">
        <v>107</v>
      </c>
      <c r="AJ111" s="20"/>
      <c r="AK111" s="20"/>
      <c r="AL111" s="20"/>
      <c r="AM111" s="20"/>
      <c r="AN111" s="20"/>
      <c r="AO111" s="20"/>
      <c r="AP111" s="20"/>
      <c r="AQ111" s="20"/>
      <c r="AR111" s="20"/>
      <c r="AS111" s="20"/>
      <c r="AT111" s="19" t="s">
        <v>187</v>
      </c>
      <c r="AU111" s="19" t="s">
        <v>1189</v>
      </c>
      <c r="AV111" s="19" t="s">
        <v>2321</v>
      </c>
      <c r="AW111" s="19" t="s">
        <v>2322</v>
      </c>
      <c r="AX111" s="21" t="s">
        <v>2323</v>
      </c>
      <c r="AY111" s="20"/>
      <c r="AZ111" s="19">
        <v>2.0</v>
      </c>
      <c r="BA111" s="19" t="s">
        <v>93</v>
      </c>
      <c r="BB111" s="19" t="s">
        <v>2324</v>
      </c>
      <c r="BC111" s="19" t="s">
        <v>107</v>
      </c>
      <c r="BD111" s="20"/>
      <c r="BE111" s="19" t="s">
        <v>2325</v>
      </c>
      <c r="BF111" s="20"/>
      <c r="BG111" s="22">
        <v>396.5</v>
      </c>
      <c r="BH111" s="21" t="s">
        <v>2316</v>
      </c>
      <c r="BI111" s="19" t="s">
        <v>157</v>
      </c>
      <c r="BJ111" s="19" t="s">
        <v>1915</v>
      </c>
      <c r="BK111" s="19" t="s">
        <v>631</v>
      </c>
      <c r="BL111" s="19" t="s">
        <v>90</v>
      </c>
      <c r="BM111" s="20"/>
      <c r="BN111" s="20"/>
      <c r="BO111" s="20"/>
      <c r="BP111" s="20"/>
      <c r="BQ111" s="20"/>
      <c r="BR111" s="21" t="s">
        <v>2326</v>
      </c>
      <c r="BS111" s="19" t="s">
        <v>141</v>
      </c>
      <c r="BT111" s="20"/>
      <c r="BU111" s="20"/>
      <c r="BV111" s="20"/>
      <c r="BW111" s="20"/>
      <c r="BX111" s="20"/>
      <c r="BY111" s="20"/>
      <c r="BZ111" s="20"/>
      <c r="CA111" s="20"/>
      <c r="CB111" s="20"/>
      <c r="CC111" s="19" t="s">
        <v>143</v>
      </c>
      <c r="CD111" s="20"/>
      <c r="CE111" s="20"/>
      <c r="CF111" s="20"/>
      <c r="CG111" s="20"/>
      <c r="CH111" s="20"/>
      <c r="CI111" s="20"/>
      <c r="CJ111" s="20"/>
      <c r="CK111" s="20"/>
      <c r="CL111" s="20"/>
      <c r="CM111" s="20"/>
      <c r="CN111" s="20"/>
      <c r="CO111" s="20"/>
      <c r="CP111" s="20"/>
      <c r="CQ111" s="20"/>
      <c r="CR111" s="20"/>
      <c r="CS111" s="20"/>
      <c r="CT111" s="19" t="s">
        <v>2327</v>
      </c>
      <c r="CU111" s="20"/>
      <c r="CV111" s="20"/>
      <c r="CW111" s="20"/>
      <c r="CX111" s="20"/>
      <c r="CY111" s="20"/>
      <c r="CZ111" s="20"/>
      <c r="DA111" s="20"/>
      <c r="DB111" s="20"/>
      <c r="DC111" s="20"/>
      <c r="DD111" s="20"/>
    </row>
    <row r="112">
      <c r="A112" s="12">
        <v>45647.59699520833</v>
      </c>
      <c r="B112" s="15">
        <v>113.0</v>
      </c>
      <c r="C112" s="50" t="s">
        <v>2328</v>
      </c>
      <c r="D112" s="15"/>
      <c r="E112" s="15"/>
      <c r="F112" s="15"/>
      <c r="G112" s="15" t="s">
        <v>2329</v>
      </c>
      <c r="H112" s="8" t="s">
        <v>2330</v>
      </c>
      <c r="I112" s="8" t="s">
        <v>2331</v>
      </c>
      <c r="J112" s="8" t="s">
        <v>2332</v>
      </c>
      <c r="K112" s="8" t="s">
        <v>2333</v>
      </c>
      <c r="L112" s="8"/>
      <c r="M112" s="8"/>
      <c r="N112" s="16" t="s">
        <v>2334</v>
      </c>
      <c r="O112" s="15" t="s">
        <v>1536</v>
      </c>
      <c r="P112" s="8" t="s">
        <v>88</v>
      </c>
      <c r="Q112" s="17">
        <v>0.0</v>
      </c>
      <c r="R112" s="18" t="s">
        <v>123</v>
      </c>
      <c r="S112" s="18" t="s">
        <v>92</v>
      </c>
      <c r="T112" s="18" t="s">
        <v>281</v>
      </c>
      <c r="U112" s="18" t="s">
        <v>233</v>
      </c>
      <c r="V112" s="19" t="s">
        <v>93</v>
      </c>
      <c r="W112" s="20"/>
      <c r="X112" s="20"/>
      <c r="Y112" s="19" t="s">
        <v>158</v>
      </c>
      <c r="Z112" s="19" t="s">
        <v>2335</v>
      </c>
      <c r="AA112" s="20"/>
      <c r="AB112" s="19" t="s">
        <v>2330</v>
      </c>
      <c r="AC112" s="19" t="s">
        <v>2336</v>
      </c>
      <c r="AD112" s="19" t="s">
        <v>2331</v>
      </c>
      <c r="AE112" s="19" t="s">
        <v>2332</v>
      </c>
      <c r="AF112" s="19" t="s">
        <v>2333</v>
      </c>
      <c r="AG112" s="19" t="s">
        <v>2337</v>
      </c>
      <c r="AH112" s="19" t="s">
        <v>2336</v>
      </c>
      <c r="AI112" s="19" t="s">
        <v>107</v>
      </c>
      <c r="AJ112" s="20"/>
      <c r="AK112" s="20"/>
      <c r="AL112" s="20"/>
      <c r="AM112" s="20"/>
      <c r="AN112" s="20"/>
      <c r="AO112" s="20"/>
      <c r="AP112" s="20"/>
      <c r="AQ112" s="20"/>
      <c r="AR112" s="20"/>
      <c r="AS112" s="20"/>
      <c r="AT112" s="19" t="s">
        <v>2338</v>
      </c>
      <c r="AU112" s="19" t="s">
        <v>1536</v>
      </c>
      <c r="AV112" s="20"/>
      <c r="AW112" s="20"/>
      <c r="AX112" s="21" t="s">
        <v>2339</v>
      </c>
      <c r="AY112" s="19" t="s">
        <v>849</v>
      </c>
      <c r="AZ112" s="19" t="s">
        <v>2340</v>
      </c>
      <c r="BA112" s="19" t="s">
        <v>93</v>
      </c>
      <c r="BB112" s="19" t="s">
        <v>2341</v>
      </c>
      <c r="BC112" s="19" t="s">
        <v>107</v>
      </c>
      <c r="BD112" s="20"/>
      <c r="BE112" s="20"/>
      <c r="BF112" s="19" t="s">
        <v>2342</v>
      </c>
      <c r="BG112" s="22">
        <v>0.0</v>
      </c>
      <c r="BH112" s="19" t="s">
        <v>88</v>
      </c>
      <c r="BI112" s="19" t="s">
        <v>123</v>
      </c>
      <c r="BJ112" s="19" t="s">
        <v>92</v>
      </c>
      <c r="BK112" s="19" t="s">
        <v>281</v>
      </c>
      <c r="BL112" s="19" t="s">
        <v>233</v>
      </c>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19" t="s">
        <v>2343</v>
      </c>
      <c r="CO112" s="19" t="s">
        <v>2344</v>
      </c>
      <c r="CP112" s="19" t="s">
        <v>107</v>
      </c>
      <c r="CQ112" s="20"/>
      <c r="CR112" s="20"/>
      <c r="CS112" s="20"/>
      <c r="CT112" s="19" t="s">
        <v>2345</v>
      </c>
      <c r="CU112" s="19" t="s">
        <v>2346</v>
      </c>
      <c r="CV112" s="19" t="s">
        <v>1385</v>
      </c>
      <c r="CW112" s="20"/>
      <c r="CX112" s="20"/>
      <c r="CY112" s="20"/>
      <c r="CZ112" s="20"/>
      <c r="DA112" s="20"/>
      <c r="DB112" s="20"/>
      <c r="DC112" s="20"/>
      <c r="DD112" s="20"/>
    </row>
    <row r="113">
      <c r="A113" s="12">
        <v>45647.60155076389</v>
      </c>
      <c r="B113" s="34">
        <v>114.0</v>
      </c>
      <c r="C113" s="53" t="s">
        <v>2347</v>
      </c>
      <c r="D113" s="15"/>
      <c r="E113" s="15"/>
      <c r="F113" s="15"/>
      <c r="G113" s="15" t="s">
        <v>2348</v>
      </c>
      <c r="H113" s="8" t="s">
        <v>2349</v>
      </c>
      <c r="I113" s="8" t="s">
        <v>2350</v>
      </c>
      <c r="J113" s="8" t="s">
        <v>2351</v>
      </c>
      <c r="K113" s="7" t="s">
        <v>2352</v>
      </c>
      <c r="L113" s="8" t="s">
        <v>2353</v>
      </c>
      <c r="M113" s="8"/>
      <c r="N113" s="16" t="s">
        <v>2354</v>
      </c>
      <c r="O113" s="15" t="s">
        <v>204</v>
      </c>
      <c r="P113" s="8" t="s">
        <v>88</v>
      </c>
      <c r="Q113" s="17">
        <v>0.0</v>
      </c>
      <c r="R113" s="18" t="s">
        <v>157</v>
      </c>
      <c r="S113" s="18" t="s">
        <v>204</v>
      </c>
      <c r="T113" s="18" t="s">
        <v>126</v>
      </c>
      <c r="U113" s="18" t="s">
        <v>281</v>
      </c>
      <c r="V113" s="19" t="s">
        <v>107</v>
      </c>
      <c r="W113" s="20"/>
      <c r="X113" s="20"/>
      <c r="Y113" s="19" t="s">
        <v>127</v>
      </c>
      <c r="Z113" s="20"/>
      <c r="AA113" s="20"/>
      <c r="AB113" s="19" t="s">
        <v>2349</v>
      </c>
      <c r="AC113" s="19" t="s">
        <v>2355</v>
      </c>
      <c r="AD113" s="19" t="s">
        <v>2350</v>
      </c>
      <c r="AE113" s="19" t="s">
        <v>2351</v>
      </c>
      <c r="AF113" s="19" t="s">
        <v>2355</v>
      </c>
      <c r="AG113" s="19">
        <v>7.152077462E9</v>
      </c>
      <c r="AH113" s="19" t="s">
        <v>2356</v>
      </c>
      <c r="AI113" s="19" t="s">
        <v>93</v>
      </c>
      <c r="AJ113" s="19" t="s">
        <v>2357</v>
      </c>
      <c r="AK113" s="19" t="s">
        <v>2358</v>
      </c>
      <c r="AL113" s="19" t="s">
        <v>2353</v>
      </c>
      <c r="AM113" s="19">
        <v>6.624912456E9</v>
      </c>
      <c r="AN113" s="19" t="s">
        <v>2356</v>
      </c>
      <c r="AO113" s="20"/>
      <c r="AP113" s="20"/>
      <c r="AQ113" s="20"/>
      <c r="AR113" s="20"/>
      <c r="AS113" s="20"/>
      <c r="AT113" s="19" t="s">
        <v>187</v>
      </c>
      <c r="AU113" s="19" t="s">
        <v>2348</v>
      </c>
      <c r="AV113" s="20"/>
      <c r="AW113" s="20"/>
      <c r="AX113" s="21" t="s">
        <v>2359</v>
      </c>
      <c r="AY113" s="20"/>
      <c r="AZ113" s="19">
        <v>2.0</v>
      </c>
      <c r="BA113" s="19" t="s">
        <v>93</v>
      </c>
      <c r="BB113" s="19" t="s">
        <v>2360</v>
      </c>
      <c r="BC113" s="19" t="s">
        <v>107</v>
      </c>
      <c r="BD113" s="20"/>
      <c r="BE113" s="20"/>
      <c r="BF113" s="19" t="s">
        <v>2361</v>
      </c>
      <c r="BG113" s="22">
        <v>0.0</v>
      </c>
      <c r="BH113" s="19" t="s">
        <v>88</v>
      </c>
      <c r="BI113" s="19" t="s">
        <v>157</v>
      </c>
      <c r="BJ113" s="19" t="s">
        <v>204</v>
      </c>
      <c r="BK113" s="19" t="s">
        <v>126</v>
      </c>
      <c r="BL113" s="19" t="s">
        <v>281</v>
      </c>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19" t="s">
        <v>435</v>
      </c>
      <c r="CU113" s="20"/>
      <c r="CV113" s="20"/>
      <c r="CW113" s="20"/>
      <c r="CX113" s="20"/>
      <c r="CY113" s="20"/>
      <c r="CZ113" s="20"/>
      <c r="DA113" s="20"/>
      <c r="DB113" s="20"/>
      <c r="DC113" s="20"/>
      <c r="DD113" s="20"/>
    </row>
    <row r="114">
      <c r="A114" s="12">
        <v>45647.6878427662</v>
      </c>
      <c r="B114" s="13">
        <v>115.0</v>
      </c>
      <c r="C114" s="14" t="s">
        <v>2362</v>
      </c>
      <c r="D114" s="15"/>
      <c r="E114" s="15"/>
      <c r="F114" s="15"/>
      <c r="G114" s="15" t="s">
        <v>2363</v>
      </c>
      <c r="H114" s="8" t="s">
        <v>2364</v>
      </c>
      <c r="I114" s="8" t="s">
        <v>2365</v>
      </c>
      <c r="J114" s="8" t="s">
        <v>2366</v>
      </c>
      <c r="K114" s="8" t="s">
        <v>2367</v>
      </c>
      <c r="L114" s="8" t="s">
        <v>2368</v>
      </c>
      <c r="M114" s="8"/>
      <c r="N114" s="16" t="s">
        <v>2369</v>
      </c>
      <c r="O114" s="15" t="s">
        <v>121</v>
      </c>
      <c r="P114" s="8" t="s">
        <v>88</v>
      </c>
      <c r="Q114" s="17">
        <v>0.0</v>
      </c>
      <c r="R114" s="18" t="s">
        <v>123</v>
      </c>
      <c r="S114" s="18" t="s">
        <v>92</v>
      </c>
      <c r="T114" s="18" t="s">
        <v>1617</v>
      </c>
      <c r="U114" s="18" t="s">
        <v>91</v>
      </c>
      <c r="V114" s="19" t="s">
        <v>107</v>
      </c>
      <c r="W114" s="20"/>
      <c r="X114" s="20"/>
      <c r="Y114" s="19" t="s">
        <v>127</v>
      </c>
      <c r="Z114" s="20"/>
      <c r="AA114" s="20"/>
      <c r="AB114" s="19" t="s">
        <v>2364</v>
      </c>
      <c r="AC114" s="19" t="s">
        <v>2370</v>
      </c>
      <c r="AD114" s="19" t="s">
        <v>2365</v>
      </c>
      <c r="AE114" s="19" t="s">
        <v>2366</v>
      </c>
      <c r="AF114" s="19" t="s">
        <v>2367</v>
      </c>
      <c r="AG114" s="19">
        <v>2.176373325E9</v>
      </c>
      <c r="AH114" s="19" t="s">
        <v>2371</v>
      </c>
      <c r="AI114" s="19" t="s">
        <v>93</v>
      </c>
      <c r="AJ114" s="19" t="s">
        <v>2372</v>
      </c>
      <c r="AK114" s="19" t="s">
        <v>2373</v>
      </c>
      <c r="AL114" s="19" t="s">
        <v>2368</v>
      </c>
      <c r="AM114" s="19">
        <v>4.479022399E9</v>
      </c>
      <c r="AN114" s="19" t="s">
        <v>2374</v>
      </c>
      <c r="AO114" s="20"/>
      <c r="AP114" s="20"/>
      <c r="AQ114" s="20"/>
      <c r="AR114" s="20"/>
      <c r="AS114" s="20"/>
      <c r="AT114" s="19" t="s">
        <v>187</v>
      </c>
      <c r="AU114" s="19" t="s">
        <v>2375</v>
      </c>
      <c r="AV114" s="19" t="s">
        <v>2376</v>
      </c>
      <c r="AW114" s="19" t="s">
        <v>2377</v>
      </c>
      <c r="AX114" s="21" t="s">
        <v>2378</v>
      </c>
      <c r="AY114" s="20"/>
      <c r="AZ114" s="19" t="s">
        <v>1591</v>
      </c>
      <c r="BA114" s="19" t="s">
        <v>93</v>
      </c>
      <c r="BB114" s="19" t="s">
        <v>2379</v>
      </c>
      <c r="BC114" s="19" t="s">
        <v>107</v>
      </c>
      <c r="BD114" s="20"/>
      <c r="BE114" s="20"/>
      <c r="BF114" s="20"/>
      <c r="BG114" s="22">
        <v>0.0</v>
      </c>
      <c r="BH114" s="19" t="s">
        <v>88</v>
      </c>
      <c r="BI114" s="19" t="s">
        <v>123</v>
      </c>
      <c r="BJ114" s="19" t="s">
        <v>92</v>
      </c>
      <c r="BK114" s="19" t="s">
        <v>1617</v>
      </c>
      <c r="BL114" s="19" t="s">
        <v>91</v>
      </c>
      <c r="BM114" s="20"/>
      <c r="BN114" s="20"/>
      <c r="BO114" s="20"/>
      <c r="BP114" s="20"/>
      <c r="BQ114" s="20"/>
      <c r="BR114" s="19" t="s">
        <v>2380</v>
      </c>
      <c r="BS114" s="19" t="s">
        <v>240</v>
      </c>
      <c r="BT114" s="19" t="s">
        <v>240</v>
      </c>
      <c r="BU114" s="20"/>
      <c r="BV114" s="20"/>
      <c r="BW114" s="20"/>
      <c r="BX114" s="20"/>
      <c r="BY114" s="20"/>
      <c r="BZ114" s="20"/>
      <c r="CA114" s="20"/>
      <c r="CB114" s="20"/>
      <c r="CC114" s="19" t="s">
        <v>144</v>
      </c>
      <c r="CD114" s="19" t="s">
        <v>144</v>
      </c>
      <c r="CE114" s="20"/>
      <c r="CF114" s="20"/>
      <c r="CG114" s="20"/>
      <c r="CH114" s="20"/>
      <c r="CI114" s="20"/>
      <c r="CJ114" s="20"/>
      <c r="CK114" s="20"/>
      <c r="CL114" s="20"/>
      <c r="CM114" s="20"/>
      <c r="CN114" s="20"/>
      <c r="CO114" s="20"/>
      <c r="CP114" s="20"/>
      <c r="CQ114" s="20"/>
      <c r="CR114" s="20"/>
      <c r="CS114" s="20"/>
      <c r="CT114" s="19" t="s">
        <v>1016</v>
      </c>
      <c r="CU114" s="20"/>
      <c r="CV114" s="20"/>
      <c r="CW114" s="20"/>
      <c r="CX114" s="20"/>
      <c r="CY114" s="20"/>
      <c r="CZ114" s="20"/>
      <c r="DA114" s="20"/>
      <c r="DB114" s="20"/>
      <c r="DC114" s="20"/>
      <c r="DD114" s="20"/>
    </row>
    <row r="115">
      <c r="A115" s="12">
        <v>45647.80305266204</v>
      </c>
      <c r="B115" s="13">
        <v>116.0</v>
      </c>
      <c r="C115" s="14" t="s">
        <v>2381</v>
      </c>
      <c r="D115" s="15"/>
      <c r="E115" s="15"/>
      <c r="F115" s="15"/>
      <c r="G115" s="15" t="s">
        <v>2382</v>
      </c>
      <c r="H115" s="8" t="s">
        <v>2383</v>
      </c>
      <c r="I115" s="8" t="s">
        <v>2384</v>
      </c>
      <c r="J115" s="8" t="s">
        <v>2385</v>
      </c>
      <c r="K115" s="8" t="s">
        <v>2386</v>
      </c>
      <c r="L115" s="8" t="s">
        <v>2387</v>
      </c>
      <c r="M115" s="8" t="s">
        <v>2388</v>
      </c>
      <c r="N115" s="16" t="s">
        <v>2389</v>
      </c>
      <c r="O115" s="15" t="s">
        <v>87</v>
      </c>
      <c r="P115" s="32" t="s">
        <v>2390</v>
      </c>
      <c r="Q115" s="17">
        <v>493.7</v>
      </c>
      <c r="R115" s="18" t="s">
        <v>123</v>
      </c>
      <c r="S115" s="18" t="s">
        <v>301</v>
      </c>
      <c r="T115" s="18" t="s">
        <v>124</v>
      </c>
      <c r="U115" s="18" t="s">
        <v>125</v>
      </c>
      <c r="V115" s="19" t="s">
        <v>93</v>
      </c>
      <c r="W115" s="20"/>
      <c r="X115" s="20"/>
      <c r="Y115" s="19" t="s">
        <v>158</v>
      </c>
      <c r="Z115" s="19" t="s">
        <v>2391</v>
      </c>
      <c r="AA115" s="19" t="s">
        <v>2392</v>
      </c>
      <c r="AB115" s="19" t="s">
        <v>2383</v>
      </c>
      <c r="AC115" s="19" t="s">
        <v>2393</v>
      </c>
      <c r="AD115" s="19" t="s">
        <v>2384</v>
      </c>
      <c r="AE115" s="19" t="s">
        <v>2385</v>
      </c>
      <c r="AF115" s="19" t="s">
        <v>2386</v>
      </c>
      <c r="AG115" s="19" t="s">
        <v>2394</v>
      </c>
      <c r="AH115" s="19" t="s">
        <v>2395</v>
      </c>
      <c r="AI115" s="19" t="s">
        <v>93</v>
      </c>
      <c r="AJ115" s="19" t="s">
        <v>385</v>
      </c>
      <c r="AK115" s="19" t="s">
        <v>2396</v>
      </c>
      <c r="AL115" s="19" t="s">
        <v>2387</v>
      </c>
      <c r="AM115" s="19">
        <v>2.175039915E9</v>
      </c>
      <c r="AN115" s="19" t="s">
        <v>2397</v>
      </c>
      <c r="AO115" s="19" t="s">
        <v>2398</v>
      </c>
      <c r="AP115" s="19" t="s">
        <v>2399</v>
      </c>
      <c r="AQ115" s="19" t="s">
        <v>2388</v>
      </c>
      <c r="AR115" s="19">
        <v>2.242009716E9</v>
      </c>
      <c r="AS115" s="19" t="s">
        <v>2400</v>
      </c>
      <c r="AT115" s="19" t="s">
        <v>187</v>
      </c>
      <c r="AU115" s="19" t="s">
        <v>2382</v>
      </c>
      <c r="AV115" s="19" t="s">
        <v>2401</v>
      </c>
      <c r="AW115" s="19" t="s">
        <v>2402</v>
      </c>
      <c r="AX115" s="21" t="s">
        <v>2403</v>
      </c>
      <c r="AY115" s="19" t="s">
        <v>2404</v>
      </c>
      <c r="AZ115" s="19">
        <v>2.0</v>
      </c>
      <c r="BA115" s="19" t="s">
        <v>107</v>
      </c>
      <c r="BB115" s="20"/>
      <c r="BC115" s="19" t="s">
        <v>107</v>
      </c>
      <c r="BD115" s="20"/>
      <c r="BE115" s="20"/>
      <c r="BF115" s="20"/>
      <c r="BG115" s="37">
        <v>493.7</v>
      </c>
      <c r="BH115" s="21" t="s">
        <v>2390</v>
      </c>
      <c r="BI115" s="19" t="s">
        <v>123</v>
      </c>
      <c r="BJ115" s="19" t="s">
        <v>301</v>
      </c>
      <c r="BK115" s="19" t="s">
        <v>124</v>
      </c>
      <c r="BL115" s="19" t="s">
        <v>125</v>
      </c>
      <c r="BM115" s="20"/>
      <c r="BN115" s="20"/>
      <c r="BO115" s="20"/>
      <c r="BP115" s="20"/>
      <c r="BQ115" s="20"/>
      <c r="BR115" s="19" t="s">
        <v>2405</v>
      </c>
      <c r="BS115" s="19" t="s">
        <v>142</v>
      </c>
      <c r="BT115" s="19" t="s">
        <v>142</v>
      </c>
      <c r="BU115" s="19" t="s">
        <v>240</v>
      </c>
      <c r="BV115" s="19" t="s">
        <v>240</v>
      </c>
      <c r="BW115" s="19" t="s">
        <v>240</v>
      </c>
      <c r="BX115" s="19" t="s">
        <v>240</v>
      </c>
      <c r="BY115" s="19" t="s">
        <v>141</v>
      </c>
      <c r="BZ115" s="20"/>
      <c r="CA115" s="20"/>
      <c r="CB115" s="20"/>
      <c r="CC115" s="19" t="s">
        <v>144</v>
      </c>
      <c r="CD115" s="19" t="s">
        <v>143</v>
      </c>
      <c r="CE115" s="19" t="s">
        <v>143</v>
      </c>
      <c r="CF115" s="19" t="s">
        <v>143</v>
      </c>
      <c r="CG115" s="19" t="s">
        <v>143</v>
      </c>
      <c r="CH115" s="19" t="s">
        <v>143</v>
      </c>
      <c r="CI115" s="19" t="s">
        <v>143</v>
      </c>
      <c r="CJ115" s="20"/>
      <c r="CK115" s="20"/>
      <c r="CL115" s="20"/>
      <c r="CM115" s="20"/>
      <c r="CN115" s="20"/>
      <c r="CO115" s="19" t="s">
        <v>2406</v>
      </c>
      <c r="CP115" s="19" t="s">
        <v>107</v>
      </c>
      <c r="CQ115" s="20"/>
      <c r="CR115" s="20"/>
      <c r="CS115" s="20"/>
      <c r="CT115" s="19" t="s">
        <v>410</v>
      </c>
      <c r="CU115" s="19" t="s">
        <v>310</v>
      </c>
      <c r="CV115" s="19" t="s">
        <v>1385</v>
      </c>
      <c r="CW115" s="20"/>
      <c r="CX115" s="20"/>
      <c r="CY115" s="20"/>
      <c r="CZ115" s="20"/>
      <c r="DA115" s="20"/>
      <c r="DB115" s="20"/>
      <c r="DC115" s="20"/>
      <c r="DD115" s="20"/>
    </row>
    <row r="116">
      <c r="A116" s="12">
        <v>45647.82327813657</v>
      </c>
      <c r="B116" s="15">
        <v>117.0</v>
      </c>
      <c r="C116" s="36" t="s">
        <v>2407</v>
      </c>
      <c r="D116" s="15"/>
      <c r="E116" s="15"/>
      <c r="F116" s="15"/>
      <c r="G116" s="15" t="s">
        <v>2408</v>
      </c>
      <c r="H116" s="8" t="s">
        <v>2409</v>
      </c>
      <c r="I116" s="8" t="s">
        <v>2410</v>
      </c>
      <c r="J116" s="8" t="s">
        <v>664</v>
      </c>
      <c r="K116" s="8" t="s">
        <v>2411</v>
      </c>
      <c r="L116" s="8" t="s">
        <v>2412</v>
      </c>
      <c r="M116" s="8" t="s">
        <v>2413</v>
      </c>
      <c r="N116" s="16" t="s">
        <v>2414</v>
      </c>
      <c r="O116" s="15" t="s">
        <v>87</v>
      </c>
      <c r="P116" s="32" t="s">
        <v>2415</v>
      </c>
      <c r="Q116" s="17">
        <v>362.99</v>
      </c>
      <c r="R116" s="18" t="s">
        <v>123</v>
      </c>
      <c r="S116" s="18" t="s">
        <v>92</v>
      </c>
      <c r="T116" s="18" t="s">
        <v>280</v>
      </c>
      <c r="U116" s="18" t="s">
        <v>256</v>
      </c>
      <c r="V116" s="19" t="s">
        <v>107</v>
      </c>
      <c r="W116" s="20"/>
      <c r="X116" s="20"/>
      <c r="Y116" s="19" t="s">
        <v>158</v>
      </c>
      <c r="Z116" s="19" t="s">
        <v>2416</v>
      </c>
      <c r="AA116" s="20"/>
      <c r="AB116" s="19" t="s">
        <v>2409</v>
      </c>
      <c r="AC116" s="19" t="s">
        <v>2417</v>
      </c>
      <c r="AD116" s="19" t="s">
        <v>2410</v>
      </c>
      <c r="AE116" s="19" t="s">
        <v>664</v>
      </c>
      <c r="AF116" s="19" t="s">
        <v>2411</v>
      </c>
      <c r="AG116" s="19">
        <v>9.253487148E9</v>
      </c>
      <c r="AH116" s="19" t="s">
        <v>2418</v>
      </c>
      <c r="AI116" s="19" t="s">
        <v>93</v>
      </c>
      <c r="AJ116" s="19" t="s">
        <v>2419</v>
      </c>
      <c r="AK116" s="19" t="s">
        <v>212</v>
      </c>
      <c r="AL116" s="19" t="s">
        <v>2412</v>
      </c>
      <c r="AM116" s="19">
        <v>2.17974871E9</v>
      </c>
      <c r="AN116" s="19" t="s">
        <v>2420</v>
      </c>
      <c r="AO116" s="19" t="s">
        <v>2421</v>
      </c>
      <c r="AP116" s="19" t="s">
        <v>1002</v>
      </c>
      <c r="AQ116" s="19" t="s">
        <v>2413</v>
      </c>
      <c r="AR116" s="19">
        <v>4.695605699E9</v>
      </c>
      <c r="AS116" s="20"/>
      <c r="AT116" s="19" t="s">
        <v>187</v>
      </c>
      <c r="AU116" s="19" t="s">
        <v>2422</v>
      </c>
      <c r="AV116" s="20"/>
      <c r="AW116" s="20"/>
      <c r="AX116" s="20"/>
      <c r="AY116" s="20"/>
      <c r="AZ116" s="19">
        <v>2.0</v>
      </c>
      <c r="BA116" s="19" t="s">
        <v>93</v>
      </c>
      <c r="BB116" s="19" t="s">
        <v>2423</v>
      </c>
      <c r="BC116" s="19" t="s">
        <v>93</v>
      </c>
      <c r="BD116" s="19" t="s">
        <v>2424</v>
      </c>
      <c r="BE116" s="19" t="s">
        <v>2425</v>
      </c>
      <c r="BF116" s="20"/>
      <c r="BG116" s="37">
        <v>362.99</v>
      </c>
      <c r="BH116" s="21" t="s">
        <v>2415</v>
      </c>
      <c r="BI116" s="19" t="s">
        <v>123</v>
      </c>
      <c r="BJ116" s="19" t="s">
        <v>92</v>
      </c>
      <c r="BK116" s="19" t="s">
        <v>280</v>
      </c>
      <c r="BL116" s="19" t="s">
        <v>256</v>
      </c>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19" t="s">
        <v>2426</v>
      </c>
      <c r="CP116" s="20"/>
      <c r="CQ116" s="19" t="s">
        <v>2427</v>
      </c>
      <c r="CR116" s="20"/>
      <c r="CS116" s="20"/>
      <c r="CT116" s="19" t="s">
        <v>2428</v>
      </c>
      <c r="CU116" s="20"/>
      <c r="CV116" s="20"/>
      <c r="CW116" s="20"/>
      <c r="CX116" s="20"/>
      <c r="CY116" s="20"/>
      <c r="CZ116" s="20"/>
      <c r="DA116" s="20"/>
      <c r="DB116" s="20"/>
      <c r="DC116" s="20"/>
      <c r="DD116" s="20"/>
    </row>
    <row r="117">
      <c r="A117" s="12">
        <v>45647.84302853009</v>
      </c>
      <c r="B117" s="15">
        <v>118.0</v>
      </c>
      <c r="C117" s="31" t="s">
        <v>2429</v>
      </c>
      <c r="D117" s="15"/>
      <c r="E117" s="15"/>
      <c r="F117" s="15"/>
      <c r="G117" s="15" t="s">
        <v>2430</v>
      </c>
      <c r="H117" s="8" t="s">
        <v>2431</v>
      </c>
      <c r="I117" s="8" t="s">
        <v>2432</v>
      </c>
      <c r="J117" s="8" t="s">
        <v>2103</v>
      </c>
      <c r="K117" s="8" t="s">
        <v>2433</v>
      </c>
      <c r="L117" s="8" t="s">
        <v>2434</v>
      </c>
      <c r="M117" s="8" t="s">
        <v>2435</v>
      </c>
      <c r="N117" s="16" t="s">
        <v>2436</v>
      </c>
      <c r="O117" s="15" t="s">
        <v>121</v>
      </c>
      <c r="P117" s="32" t="s">
        <v>2437</v>
      </c>
      <c r="Q117" s="17">
        <v>306.93</v>
      </c>
      <c r="R117" s="18" t="s">
        <v>123</v>
      </c>
      <c r="S117" s="18" t="s">
        <v>126</v>
      </c>
      <c r="T117" s="18" t="s">
        <v>1060</v>
      </c>
      <c r="U117" s="18" t="s">
        <v>204</v>
      </c>
      <c r="V117" s="19" t="s">
        <v>107</v>
      </c>
      <c r="W117" s="20"/>
      <c r="X117" s="20"/>
      <c r="Y117" s="19" t="s">
        <v>179</v>
      </c>
      <c r="Z117" s="19" t="s">
        <v>2438</v>
      </c>
      <c r="AA117" s="19" t="s">
        <v>2439</v>
      </c>
      <c r="AB117" s="19" t="s">
        <v>2431</v>
      </c>
      <c r="AC117" s="19" t="s">
        <v>2440</v>
      </c>
      <c r="AD117" s="19" t="s">
        <v>2432</v>
      </c>
      <c r="AE117" s="19" t="s">
        <v>2103</v>
      </c>
      <c r="AF117" s="19" t="s">
        <v>2433</v>
      </c>
      <c r="AG117" s="19">
        <v>6.303981499E9</v>
      </c>
      <c r="AH117" s="19" t="s">
        <v>2441</v>
      </c>
      <c r="AI117" s="19" t="s">
        <v>93</v>
      </c>
      <c r="AJ117" s="19" t="s">
        <v>2442</v>
      </c>
      <c r="AK117" s="19" t="s">
        <v>2103</v>
      </c>
      <c r="AL117" s="19" t="s">
        <v>2434</v>
      </c>
      <c r="AM117" s="19">
        <v>6.30550895E9</v>
      </c>
      <c r="AN117" s="19" t="s">
        <v>2443</v>
      </c>
      <c r="AO117" s="19" t="s">
        <v>1716</v>
      </c>
      <c r="AP117" s="19" t="s">
        <v>2444</v>
      </c>
      <c r="AQ117" s="19" t="s">
        <v>2435</v>
      </c>
      <c r="AR117" s="19" t="s">
        <v>2445</v>
      </c>
      <c r="AS117" s="19" t="s">
        <v>2446</v>
      </c>
      <c r="AT117" s="19" t="s">
        <v>187</v>
      </c>
      <c r="AU117" s="19" t="s">
        <v>2447</v>
      </c>
      <c r="AV117" s="19" t="s">
        <v>751</v>
      </c>
      <c r="AW117" s="19" t="s">
        <v>752</v>
      </c>
      <c r="AX117" s="21" t="s">
        <v>1042</v>
      </c>
      <c r="AY117" s="20"/>
      <c r="AZ117" s="19">
        <v>1.0</v>
      </c>
      <c r="BA117" s="19" t="s">
        <v>107</v>
      </c>
      <c r="BB117" s="20"/>
      <c r="BC117" s="19" t="s">
        <v>107</v>
      </c>
      <c r="BD117" s="20"/>
      <c r="BE117" s="19" t="s">
        <v>2448</v>
      </c>
      <c r="BF117" s="20"/>
      <c r="BG117" s="22">
        <v>306.93</v>
      </c>
      <c r="BH117" s="21" t="s">
        <v>2437</v>
      </c>
      <c r="BI117" s="19" t="s">
        <v>123</v>
      </c>
      <c r="BJ117" s="19" t="s">
        <v>126</v>
      </c>
      <c r="BK117" s="19" t="s">
        <v>1060</v>
      </c>
      <c r="BL117" s="19" t="s">
        <v>204</v>
      </c>
      <c r="BM117" s="20"/>
      <c r="BN117" s="20"/>
      <c r="BO117" s="20"/>
      <c r="BP117" s="20"/>
      <c r="BQ117" s="20"/>
      <c r="BR117" s="19" t="s">
        <v>2449</v>
      </c>
      <c r="BS117" s="19" t="s">
        <v>240</v>
      </c>
      <c r="BT117" s="19" t="s">
        <v>240</v>
      </c>
      <c r="BU117" s="20"/>
      <c r="BV117" s="20"/>
      <c r="BW117" s="20"/>
      <c r="BX117" s="20"/>
      <c r="BY117" s="20"/>
      <c r="BZ117" s="20"/>
      <c r="CA117" s="20"/>
      <c r="CB117" s="20"/>
      <c r="CC117" s="19" t="s">
        <v>143</v>
      </c>
      <c r="CD117" s="19" t="s">
        <v>143</v>
      </c>
      <c r="CE117" s="20"/>
      <c r="CF117" s="20"/>
      <c r="CG117" s="20"/>
      <c r="CH117" s="20"/>
      <c r="CI117" s="20"/>
      <c r="CJ117" s="20"/>
      <c r="CK117" s="20"/>
      <c r="CL117" s="20"/>
      <c r="CM117" s="20"/>
      <c r="CN117" s="20"/>
      <c r="CO117" s="20"/>
      <c r="CP117" s="20"/>
      <c r="CQ117" s="20"/>
      <c r="CR117" s="20"/>
      <c r="CS117" s="20"/>
      <c r="CT117" s="19" t="s">
        <v>2450</v>
      </c>
      <c r="CU117" s="20"/>
      <c r="CV117" s="20"/>
      <c r="CW117" s="20"/>
      <c r="CX117" s="20"/>
      <c r="CY117" s="20"/>
      <c r="CZ117" s="20"/>
      <c r="DA117" s="20"/>
      <c r="DB117" s="20"/>
      <c r="DC117" s="20"/>
      <c r="DD117" s="20"/>
    </row>
    <row r="118">
      <c r="A118" s="12">
        <v>45647.85969496528</v>
      </c>
      <c r="B118" s="13">
        <v>119.0</v>
      </c>
      <c r="C118" s="14" t="s">
        <v>79</v>
      </c>
      <c r="D118" s="15"/>
      <c r="E118" s="15"/>
      <c r="F118" s="15"/>
      <c r="G118" s="15" t="s">
        <v>2451</v>
      </c>
      <c r="H118" s="8" t="s">
        <v>2452</v>
      </c>
      <c r="I118" s="8" t="s">
        <v>2453</v>
      </c>
      <c r="J118" s="8" t="s">
        <v>2454</v>
      </c>
      <c r="K118" s="8" t="s">
        <v>2455</v>
      </c>
      <c r="L118" s="8" t="s">
        <v>2456</v>
      </c>
      <c r="M118" s="8" t="s">
        <v>2457</v>
      </c>
      <c r="N118" s="16" t="s">
        <v>2458</v>
      </c>
      <c r="O118" s="15" t="s">
        <v>121</v>
      </c>
      <c r="P118" s="32" t="s">
        <v>2459</v>
      </c>
      <c r="Q118" s="17">
        <v>221.09</v>
      </c>
      <c r="R118" s="18" t="s">
        <v>157</v>
      </c>
      <c r="S118" s="18" t="s">
        <v>90</v>
      </c>
      <c r="T118" s="18" t="s">
        <v>126</v>
      </c>
      <c r="U118" s="18" t="s">
        <v>403</v>
      </c>
      <c r="V118" s="19" t="s">
        <v>107</v>
      </c>
      <c r="W118" s="20"/>
      <c r="X118" s="20"/>
      <c r="Y118" s="19" t="s">
        <v>158</v>
      </c>
      <c r="Z118" s="19" t="s">
        <v>2460</v>
      </c>
      <c r="AA118" s="20"/>
      <c r="AB118" s="19" t="s">
        <v>2452</v>
      </c>
      <c r="AC118" s="19" t="s">
        <v>2461</v>
      </c>
      <c r="AD118" s="19" t="s">
        <v>2453</v>
      </c>
      <c r="AE118" s="19" t="s">
        <v>2454</v>
      </c>
      <c r="AF118" s="19" t="s">
        <v>2455</v>
      </c>
      <c r="AG118" s="19">
        <v>6.69467308E9</v>
      </c>
      <c r="AH118" s="19" t="s">
        <v>2462</v>
      </c>
      <c r="AI118" s="19" t="s">
        <v>93</v>
      </c>
      <c r="AJ118" s="19" t="s">
        <v>2463</v>
      </c>
      <c r="AK118" s="19" t="s">
        <v>2464</v>
      </c>
      <c r="AL118" s="19" t="s">
        <v>2456</v>
      </c>
      <c r="AM118" s="19">
        <v>6.302460868E9</v>
      </c>
      <c r="AN118" s="19" t="s">
        <v>2465</v>
      </c>
      <c r="AO118" s="19" t="s">
        <v>2466</v>
      </c>
      <c r="AP118" s="19" t="s">
        <v>2467</v>
      </c>
      <c r="AQ118" s="19" t="s">
        <v>2457</v>
      </c>
      <c r="AR118" s="19">
        <v>8.472248432E9</v>
      </c>
      <c r="AS118" s="19" t="s">
        <v>2468</v>
      </c>
      <c r="AT118" s="19" t="s">
        <v>187</v>
      </c>
      <c r="AU118" s="19" t="s">
        <v>2469</v>
      </c>
      <c r="AV118" s="20"/>
      <c r="AW118" s="20"/>
      <c r="AX118" s="21" t="s">
        <v>2470</v>
      </c>
      <c r="AY118" s="20"/>
      <c r="AZ118" s="19">
        <v>2.0</v>
      </c>
      <c r="BA118" s="19" t="s">
        <v>93</v>
      </c>
      <c r="BB118" s="19" t="s">
        <v>2471</v>
      </c>
      <c r="BC118" s="19" t="s">
        <v>107</v>
      </c>
      <c r="BD118" s="20"/>
      <c r="BE118" s="20"/>
      <c r="BF118" s="20"/>
      <c r="BG118" s="22">
        <v>221.09</v>
      </c>
      <c r="BH118" s="21" t="s">
        <v>2459</v>
      </c>
      <c r="BI118" s="19" t="s">
        <v>157</v>
      </c>
      <c r="BJ118" s="19" t="s">
        <v>90</v>
      </c>
      <c r="BK118" s="19" t="s">
        <v>126</v>
      </c>
      <c r="BL118" s="19" t="s">
        <v>403</v>
      </c>
      <c r="BM118" s="20"/>
      <c r="BN118" s="20"/>
      <c r="BO118" s="20"/>
      <c r="BP118" s="20"/>
      <c r="BQ118" s="20"/>
      <c r="BR118" s="19" t="s">
        <v>2472</v>
      </c>
      <c r="BS118" s="19" t="s">
        <v>141</v>
      </c>
      <c r="BT118" s="19" t="s">
        <v>142</v>
      </c>
      <c r="BU118" s="19" t="s">
        <v>141</v>
      </c>
      <c r="BV118" s="20"/>
      <c r="BW118" s="20"/>
      <c r="BX118" s="20"/>
      <c r="BY118" s="20"/>
      <c r="BZ118" s="20"/>
      <c r="CA118" s="20"/>
      <c r="CB118" s="20"/>
      <c r="CC118" s="19" t="s">
        <v>143</v>
      </c>
      <c r="CD118" s="19" t="s">
        <v>144</v>
      </c>
      <c r="CE118" s="19" t="s">
        <v>144</v>
      </c>
      <c r="CF118" s="20"/>
      <c r="CG118" s="20"/>
      <c r="CH118" s="20"/>
      <c r="CI118" s="20"/>
      <c r="CJ118" s="20"/>
      <c r="CK118" s="20"/>
      <c r="CL118" s="20"/>
      <c r="CM118" s="20"/>
      <c r="CN118" s="20"/>
      <c r="CO118" s="20"/>
      <c r="CP118" s="20"/>
      <c r="CQ118" s="20"/>
      <c r="CR118" s="20"/>
      <c r="CS118" s="20"/>
      <c r="CT118" s="19" t="s">
        <v>2473</v>
      </c>
      <c r="CU118" s="20"/>
      <c r="CV118" s="20"/>
      <c r="CW118" s="20"/>
      <c r="CX118" s="20"/>
      <c r="CY118" s="20"/>
      <c r="CZ118" s="20"/>
      <c r="DA118" s="20"/>
      <c r="DB118" s="20"/>
      <c r="DC118" s="20"/>
      <c r="DD118" s="20"/>
    </row>
    <row r="119">
      <c r="A119" s="12">
        <v>45647.88239414352</v>
      </c>
      <c r="B119" s="15">
        <v>120.0</v>
      </c>
      <c r="C119" s="36" t="s">
        <v>2474</v>
      </c>
      <c r="D119" s="15"/>
      <c r="E119" s="15"/>
      <c r="F119" s="15"/>
      <c r="G119" s="15" t="s">
        <v>2475</v>
      </c>
      <c r="H119" s="8" t="s">
        <v>2476</v>
      </c>
      <c r="I119" s="8" t="s">
        <v>2477</v>
      </c>
      <c r="J119" s="8" t="s">
        <v>2478</v>
      </c>
      <c r="K119" s="8" t="s">
        <v>2479</v>
      </c>
      <c r="L119" s="8" t="s">
        <v>2480</v>
      </c>
      <c r="M119" s="8"/>
      <c r="N119" s="16" t="s">
        <v>2481</v>
      </c>
      <c r="O119" s="15" t="s">
        <v>1584</v>
      </c>
      <c r="P119" s="8" t="s">
        <v>88</v>
      </c>
      <c r="Q119" s="17">
        <v>0.0</v>
      </c>
      <c r="R119" s="18" t="s">
        <v>157</v>
      </c>
      <c r="S119" s="18" t="s">
        <v>90</v>
      </c>
      <c r="T119" s="18" t="s">
        <v>233</v>
      </c>
      <c r="U119" s="18" t="s">
        <v>91</v>
      </c>
      <c r="V119" s="19" t="s">
        <v>107</v>
      </c>
      <c r="W119" s="20"/>
      <c r="X119" s="20"/>
      <c r="Y119" s="19" t="s">
        <v>158</v>
      </c>
      <c r="Z119" s="19" t="s">
        <v>2482</v>
      </c>
      <c r="AA119" s="20"/>
      <c r="AB119" s="19" t="s">
        <v>2476</v>
      </c>
      <c r="AC119" s="19" t="s">
        <v>2483</v>
      </c>
      <c r="AD119" s="19" t="s">
        <v>2477</v>
      </c>
      <c r="AE119" s="19" t="s">
        <v>2478</v>
      </c>
      <c r="AF119" s="19" t="s">
        <v>2479</v>
      </c>
      <c r="AG119" s="19">
        <v>6.504488866E9</v>
      </c>
      <c r="AH119" s="19" t="s">
        <v>2484</v>
      </c>
      <c r="AI119" s="19" t="s">
        <v>93</v>
      </c>
      <c r="AJ119" s="19" t="s">
        <v>2485</v>
      </c>
      <c r="AK119" s="19" t="s">
        <v>212</v>
      </c>
      <c r="AL119" s="19" t="s">
        <v>2480</v>
      </c>
      <c r="AM119" s="19" t="s">
        <v>2486</v>
      </c>
      <c r="AN119" s="19" t="s">
        <v>2487</v>
      </c>
      <c r="AO119" s="20"/>
      <c r="AP119" s="20"/>
      <c r="AQ119" s="20"/>
      <c r="AR119" s="20"/>
      <c r="AS119" s="20"/>
      <c r="AT119" s="19" t="s">
        <v>187</v>
      </c>
      <c r="AU119" s="19" t="s">
        <v>2488</v>
      </c>
      <c r="AV119" s="20"/>
      <c r="AW119" s="20"/>
      <c r="AX119" s="20"/>
      <c r="AY119" s="20"/>
      <c r="AZ119" s="19">
        <v>1.0</v>
      </c>
      <c r="BA119" s="19" t="s">
        <v>93</v>
      </c>
      <c r="BB119" s="19" t="s">
        <v>2489</v>
      </c>
      <c r="BC119" s="19" t="s">
        <v>93</v>
      </c>
      <c r="BD119" s="19" t="s">
        <v>2490</v>
      </c>
      <c r="BE119" s="20"/>
      <c r="BF119" s="20"/>
      <c r="BG119" s="22">
        <v>0.0</v>
      </c>
      <c r="BH119" s="19" t="s">
        <v>88</v>
      </c>
      <c r="BI119" s="19" t="s">
        <v>157</v>
      </c>
      <c r="BJ119" s="19" t="s">
        <v>90</v>
      </c>
      <c r="BK119" s="19" t="s">
        <v>233</v>
      </c>
      <c r="BL119" s="19" t="s">
        <v>91</v>
      </c>
      <c r="BM119" s="20"/>
      <c r="BN119" s="20"/>
      <c r="BO119" s="20"/>
      <c r="BP119" s="20"/>
      <c r="BQ119" s="20"/>
      <c r="BR119" s="21" t="s">
        <v>2491</v>
      </c>
      <c r="BS119" s="19" t="s">
        <v>240</v>
      </c>
      <c r="BT119" s="19" t="s">
        <v>240</v>
      </c>
      <c r="BU119" s="20"/>
      <c r="BV119" s="20"/>
      <c r="BW119" s="20"/>
      <c r="BX119" s="20"/>
      <c r="BY119" s="20"/>
      <c r="BZ119" s="20"/>
      <c r="CA119" s="20"/>
      <c r="CB119" s="20"/>
      <c r="CC119" s="19" t="s">
        <v>144</v>
      </c>
      <c r="CD119" s="19" t="s">
        <v>144</v>
      </c>
      <c r="CE119" s="20"/>
      <c r="CF119" s="20"/>
      <c r="CG119" s="20"/>
      <c r="CH119" s="20"/>
      <c r="CI119" s="20"/>
      <c r="CJ119" s="20"/>
      <c r="CK119" s="20"/>
      <c r="CL119" s="20"/>
      <c r="CM119" s="20"/>
      <c r="CN119" s="20"/>
      <c r="CO119" s="20"/>
      <c r="CP119" s="20"/>
      <c r="CQ119" s="20"/>
      <c r="CR119" s="20"/>
      <c r="CS119" s="20"/>
      <c r="CT119" s="19" t="s">
        <v>2492</v>
      </c>
      <c r="CU119" s="20"/>
      <c r="CV119" s="20"/>
      <c r="CW119" s="20"/>
      <c r="CX119" s="20"/>
      <c r="CY119" s="20"/>
      <c r="CZ119" s="20"/>
      <c r="DA119" s="20"/>
      <c r="DB119" s="20"/>
      <c r="DC119" s="20"/>
      <c r="DD119" s="20"/>
    </row>
    <row r="120">
      <c r="A120" s="12">
        <v>45647.918842071755</v>
      </c>
      <c r="B120" s="15">
        <v>121.0</v>
      </c>
      <c r="C120" s="51" t="s">
        <v>1557</v>
      </c>
      <c r="D120" s="15"/>
      <c r="E120" s="15"/>
      <c r="F120" s="15"/>
      <c r="G120" s="15" t="s">
        <v>2493</v>
      </c>
      <c r="H120" s="8" t="s">
        <v>2494</v>
      </c>
      <c r="I120" s="8" t="s">
        <v>2495</v>
      </c>
      <c r="J120" s="8" t="s">
        <v>2496</v>
      </c>
      <c r="K120" s="8" t="s">
        <v>2497</v>
      </c>
      <c r="L120" s="8"/>
      <c r="M120" s="8"/>
      <c r="N120" s="16" t="s">
        <v>2498</v>
      </c>
      <c r="O120" s="15" t="s">
        <v>654</v>
      </c>
      <c r="P120" s="32" t="s">
        <v>2499</v>
      </c>
      <c r="Q120" s="17">
        <v>162.25</v>
      </c>
      <c r="R120" s="18" t="s">
        <v>157</v>
      </c>
      <c r="S120" s="18" t="s">
        <v>90</v>
      </c>
      <c r="T120" s="18" t="s">
        <v>1060</v>
      </c>
      <c r="U120" s="18" t="s">
        <v>204</v>
      </c>
      <c r="V120" s="19" t="s">
        <v>107</v>
      </c>
      <c r="W120" s="20"/>
      <c r="X120" s="20"/>
      <c r="Y120" s="19" t="s">
        <v>127</v>
      </c>
      <c r="Z120" s="20"/>
      <c r="AA120" s="20"/>
      <c r="AB120" s="19" t="s">
        <v>2494</v>
      </c>
      <c r="AC120" s="19" t="s">
        <v>2500</v>
      </c>
      <c r="AD120" s="19" t="s">
        <v>2495</v>
      </c>
      <c r="AE120" s="19" t="s">
        <v>2496</v>
      </c>
      <c r="AF120" s="19" t="s">
        <v>2497</v>
      </c>
      <c r="AG120" s="19">
        <v>7.089210515E9</v>
      </c>
      <c r="AH120" s="19" t="s">
        <v>2501</v>
      </c>
      <c r="AI120" s="19" t="s">
        <v>107</v>
      </c>
      <c r="AJ120" s="20"/>
      <c r="AK120" s="20"/>
      <c r="AL120" s="20"/>
      <c r="AM120" s="20"/>
      <c r="AN120" s="20"/>
      <c r="AO120" s="20"/>
      <c r="AP120" s="20"/>
      <c r="AQ120" s="20"/>
      <c r="AR120" s="20"/>
      <c r="AS120" s="20"/>
      <c r="AT120" s="19" t="s">
        <v>187</v>
      </c>
      <c r="AU120" s="19" t="s">
        <v>2502</v>
      </c>
      <c r="AV120" s="20"/>
      <c r="AW120" s="20"/>
      <c r="AX120" s="20"/>
      <c r="AY120" s="20"/>
      <c r="AZ120" s="19" t="s">
        <v>2503</v>
      </c>
      <c r="BA120" s="19" t="s">
        <v>107</v>
      </c>
      <c r="BB120" s="20"/>
      <c r="BC120" s="19" t="s">
        <v>107</v>
      </c>
      <c r="BD120" s="20"/>
      <c r="BE120" s="20"/>
      <c r="BF120" s="20"/>
      <c r="BG120" s="22">
        <v>162.25</v>
      </c>
      <c r="BH120" s="21" t="s">
        <v>2499</v>
      </c>
      <c r="BI120" s="19" t="s">
        <v>157</v>
      </c>
      <c r="BJ120" s="19" t="s">
        <v>90</v>
      </c>
      <c r="BK120" s="19" t="s">
        <v>1060</v>
      </c>
      <c r="BL120" s="19" t="s">
        <v>204</v>
      </c>
      <c r="BM120" s="20"/>
      <c r="BN120" s="20"/>
      <c r="BO120" s="20"/>
      <c r="BP120" s="20"/>
      <c r="BQ120" s="20"/>
      <c r="BR120" s="21" t="s">
        <v>2504</v>
      </c>
      <c r="BS120" s="19" t="s">
        <v>141</v>
      </c>
      <c r="BT120" s="20"/>
      <c r="BU120" s="20"/>
      <c r="BV120" s="20"/>
      <c r="BW120" s="20"/>
      <c r="BX120" s="20"/>
      <c r="BY120" s="20"/>
      <c r="BZ120" s="20"/>
      <c r="CA120" s="20"/>
      <c r="CB120" s="20"/>
      <c r="CC120" s="19" t="s">
        <v>144</v>
      </c>
      <c r="CD120" s="20"/>
      <c r="CE120" s="20"/>
      <c r="CF120" s="20"/>
      <c r="CG120" s="20"/>
      <c r="CH120" s="20"/>
      <c r="CI120" s="20"/>
      <c r="CJ120" s="20"/>
      <c r="CK120" s="20"/>
      <c r="CL120" s="20"/>
      <c r="CM120" s="20"/>
      <c r="CN120" s="19" t="s">
        <v>2505</v>
      </c>
      <c r="CO120" s="19" t="s">
        <v>2506</v>
      </c>
      <c r="CP120" s="20"/>
      <c r="CQ120" s="20"/>
      <c r="CR120" s="20"/>
      <c r="CS120" s="20"/>
      <c r="CT120" s="19" t="s">
        <v>2507</v>
      </c>
      <c r="CU120" s="20"/>
      <c r="CV120" s="20"/>
      <c r="CW120" s="20"/>
      <c r="CX120" s="20"/>
      <c r="CY120" s="20"/>
      <c r="CZ120" s="20"/>
      <c r="DA120" s="20"/>
      <c r="DB120" s="20"/>
      <c r="DC120" s="20"/>
      <c r="DD120" s="20"/>
    </row>
    <row r="121">
      <c r="A121" s="12">
        <v>45647.92642383101</v>
      </c>
      <c r="B121" s="15">
        <v>122.0</v>
      </c>
      <c r="C121" s="44" t="s">
        <v>1314</v>
      </c>
      <c r="D121" s="15"/>
      <c r="E121" s="15"/>
      <c r="F121" s="15"/>
      <c r="G121" s="15" t="s">
        <v>2508</v>
      </c>
      <c r="H121" s="8" t="s">
        <v>2509</v>
      </c>
      <c r="I121" s="8" t="s">
        <v>2510</v>
      </c>
      <c r="J121" s="8" t="s">
        <v>261</v>
      </c>
      <c r="K121" s="8" t="s">
        <v>2511</v>
      </c>
      <c r="L121" s="8" t="s">
        <v>2512</v>
      </c>
      <c r="M121" s="8" t="s">
        <v>2513</v>
      </c>
      <c r="N121" s="16" t="s">
        <v>2514</v>
      </c>
      <c r="O121" s="15" t="s">
        <v>820</v>
      </c>
      <c r="P121" s="32" t="s">
        <v>2515</v>
      </c>
      <c r="Q121" s="17">
        <v>143.34</v>
      </c>
      <c r="R121" s="18" t="s">
        <v>157</v>
      </c>
      <c r="S121" s="18" t="s">
        <v>479</v>
      </c>
      <c r="T121" s="18" t="s">
        <v>301</v>
      </c>
      <c r="U121" s="18" t="s">
        <v>1060</v>
      </c>
      <c r="V121" s="19" t="s">
        <v>93</v>
      </c>
      <c r="W121" s="20"/>
      <c r="X121" s="20"/>
      <c r="Y121" s="19" t="s">
        <v>158</v>
      </c>
      <c r="Z121" s="20"/>
      <c r="AA121" s="20"/>
      <c r="AB121" s="19" t="s">
        <v>2509</v>
      </c>
      <c r="AC121" s="19" t="s">
        <v>2516</v>
      </c>
      <c r="AD121" s="19" t="s">
        <v>2510</v>
      </c>
      <c r="AE121" s="19" t="s">
        <v>261</v>
      </c>
      <c r="AF121" s="19" t="s">
        <v>2511</v>
      </c>
      <c r="AG121" s="19" t="s">
        <v>2517</v>
      </c>
      <c r="AH121" s="19" t="s">
        <v>2518</v>
      </c>
      <c r="AI121" s="19" t="s">
        <v>93</v>
      </c>
      <c r="AJ121" s="19" t="s">
        <v>2519</v>
      </c>
      <c r="AK121" s="19" t="s">
        <v>2520</v>
      </c>
      <c r="AL121" s="19" t="s">
        <v>2512</v>
      </c>
      <c r="AM121" s="19" t="s">
        <v>2521</v>
      </c>
      <c r="AN121" s="19" t="s">
        <v>2522</v>
      </c>
      <c r="AO121" s="19" t="s">
        <v>2523</v>
      </c>
      <c r="AP121" s="19" t="s">
        <v>2524</v>
      </c>
      <c r="AQ121" s="19" t="s">
        <v>2513</v>
      </c>
      <c r="AR121" s="19" t="s">
        <v>2525</v>
      </c>
      <c r="AS121" s="19" t="s">
        <v>2526</v>
      </c>
      <c r="AT121" s="19" t="s">
        <v>876</v>
      </c>
      <c r="AU121" s="19" t="s">
        <v>877</v>
      </c>
      <c r="AV121" s="19" t="s">
        <v>878</v>
      </c>
      <c r="AW121" s="19" t="s">
        <v>879</v>
      </c>
      <c r="AX121" s="20"/>
      <c r="AY121" s="19" t="s">
        <v>107</v>
      </c>
      <c r="AZ121" s="19">
        <v>2.0</v>
      </c>
      <c r="BA121" s="19" t="s">
        <v>93</v>
      </c>
      <c r="BB121" s="19" t="s">
        <v>2527</v>
      </c>
      <c r="BC121" s="19" t="s">
        <v>107</v>
      </c>
      <c r="BD121" s="20"/>
      <c r="BE121" s="20"/>
      <c r="BF121" s="20"/>
      <c r="BG121" s="22">
        <v>143.34</v>
      </c>
      <c r="BH121" s="21" t="s">
        <v>2515</v>
      </c>
      <c r="BI121" s="19" t="s">
        <v>157</v>
      </c>
      <c r="BJ121" s="19" t="s">
        <v>479</v>
      </c>
      <c r="BK121" s="19" t="s">
        <v>301</v>
      </c>
      <c r="BL121" s="19" t="s">
        <v>1060</v>
      </c>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19" t="s">
        <v>107</v>
      </c>
      <c r="CQ121" s="20"/>
      <c r="CR121" s="20"/>
      <c r="CS121" s="20"/>
      <c r="CT121" s="19" t="s">
        <v>1016</v>
      </c>
      <c r="CU121" s="19" t="s">
        <v>1314</v>
      </c>
      <c r="CV121" s="19" t="s">
        <v>1336</v>
      </c>
      <c r="CW121" s="20"/>
      <c r="CX121" s="20"/>
      <c r="CY121" s="20"/>
      <c r="CZ121" s="20"/>
      <c r="DA121" s="20"/>
      <c r="DB121" s="20"/>
      <c r="DC121" s="20"/>
      <c r="DD121" s="20"/>
    </row>
    <row r="122">
      <c r="A122" s="12">
        <v>45647.94128623843</v>
      </c>
      <c r="B122" s="13">
        <v>123.0</v>
      </c>
      <c r="C122" s="14" t="s">
        <v>79</v>
      </c>
      <c r="D122" s="15"/>
      <c r="E122" s="15"/>
      <c r="F122" s="15"/>
      <c r="G122" s="15" t="s">
        <v>2528</v>
      </c>
      <c r="H122" s="8" t="s">
        <v>2529</v>
      </c>
      <c r="I122" s="8" t="s">
        <v>2530</v>
      </c>
      <c r="J122" s="8" t="s">
        <v>2531</v>
      </c>
      <c r="K122" s="8" t="s">
        <v>2532</v>
      </c>
      <c r="L122" s="8" t="s">
        <v>2533</v>
      </c>
      <c r="M122" s="8" t="s">
        <v>2534</v>
      </c>
      <c r="N122" s="16" t="s">
        <v>2535</v>
      </c>
      <c r="O122" s="15" t="s">
        <v>87</v>
      </c>
      <c r="P122" s="8" t="s">
        <v>88</v>
      </c>
      <c r="Q122" s="17">
        <v>0.0</v>
      </c>
      <c r="R122" s="18" t="s">
        <v>89</v>
      </c>
      <c r="S122" s="18" t="s">
        <v>92</v>
      </c>
      <c r="T122" s="18" t="s">
        <v>301</v>
      </c>
      <c r="U122" s="18" t="s">
        <v>423</v>
      </c>
      <c r="V122" s="19" t="s">
        <v>107</v>
      </c>
      <c r="W122" s="20"/>
      <c r="X122" s="20"/>
      <c r="Y122" s="19" t="s">
        <v>127</v>
      </c>
      <c r="Z122" s="20"/>
      <c r="AA122" s="20"/>
      <c r="AB122" s="19" t="s">
        <v>2529</v>
      </c>
      <c r="AC122" s="19" t="s">
        <v>2536</v>
      </c>
      <c r="AD122" s="19" t="s">
        <v>2530</v>
      </c>
      <c r="AE122" s="19" t="s">
        <v>2531</v>
      </c>
      <c r="AF122" s="19" t="s">
        <v>2532</v>
      </c>
      <c r="AG122" s="19">
        <v>4.479023006E9</v>
      </c>
      <c r="AH122" s="19" t="s">
        <v>2537</v>
      </c>
      <c r="AI122" s="19" t="s">
        <v>93</v>
      </c>
      <c r="AJ122" s="19" t="s">
        <v>296</v>
      </c>
      <c r="AK122" s="19" t="s">
        <v>2538</v>
      </c>
      <c r="AL122" s="19" t="s">
        <v>2533</v>
      </c>
      <c r="AM122" s="19">
        <v>9.178343705E9</v>
      </c>
      <c r="AN122" s="19" t="s">
        <v>2539</v>
      </c>
      <c r="AO122" s="19" t="s">
        <v>2540</v>
      </c>
      <c r="AP122" s="19" t="s">
        <v>2541</v>
      </c>
      <c r="AQ122" s="19" t="s">
        <v>2534</v>
      </c>
      <c r="AR122" s="19">
        <v>2.025310459E9</v>
      </c>
      <c r="AS122" s="19" t="s">
        <v>2542</v>
      </c>
      <c r="AT122" s="19" t="s">
        <v>187</v>
      </c>
      <c r="AU122" s="19" t="s">
        <v>2543</v>
      </c>
      <c r="AV122" s="19" t="s">
        <v>2544</v>
      </c>
      <c r="AW122" s="19" t="s">
        <v>2545</v>
      </c>
      <c r="AX122" s="21" t="s">
        <v>2546</v>
      </c>
      <c r="AY122" s="20"/>
      <c r="AZ122" s="19">
        <v>2.0</v>
      </c>
      <c r="BA122" s="19" t="s">
        <v>93</v>
      </c>
      <c r="BB122" s="19" t="s">
        <v>2547</v>
      </c>
      <c r="BC122" s="19" t="s">
        <v>107</v>
      </c>
      <c r="BD122" s="20"/>
      <c r="BE122" s="20"/>
      <c r="BF122" s="20"/>
      <c r="BG122" s="22">
        <v>0.0</v>
      </c>
      <c r="BH122" s="19" t="s">
        <v>88</v>
      </c>
      <c r="BI122" s="19" t="s">
        <v>89</v>
      </c>
      <c r="BJ122" s="19" t="s">
        <v>92</v>
      </c>
      <c r="BK122" s="19" t="s">
        <v>301</v>
      </c>
      <c r="BL122" s="19" t="s">
        <v>423</v>
      </c>
      <c r="BM122" s="20"/>
      <c r="BN122" s="20"/>
      <c r="BO122" s="20"/>
      <c r="BP122" s="20"/>
      <c r="BQ122" s="20"/>
      <c r="BR122" s="19" t="s">
        <v>2548</v>
      </c>
      <c r="BS122" s="19" t="s">
        <v>240</v>
      </c>
      <c r="BT122" s="19" t="s">
        <v>240</v>
      </c>
      <c r="BU122" s="19" t="s">
        <v>240</v>
      </c>
      <c r="BV122" s="20"/>
      <c r="BW122" s="20"/>
      <c r="BX122" s="20"/>
      <c r="BY122" s="20"/>
      <c r="BZ122" s="20"/>
      <c r="CA122" s="20"/>
      <c r="CB122" s="20"/>
      <c r="CC122" s="19" t="s">
        <v>143</v>
      </c>
      <c r="CD122" s="19" t="s">
        <v>143</v>
      </c>
      <c r="CE122" s="19" t="s">
        <v>143</v>
      </c>
      <c r="CF122" s="20"/>
      <c r="CG122" s="20"/>
      <c r="CH122" s="20"/>
      <c r="CI122" s="20"/>
      <c r="CJ122" s="20"/>
      <c r="CK122" s="20"/>
      <c r="CL122" s="20"/>
      <c r="CM122" s="20"/>
      <c r="CN122" s="20"/>
      <c r="CO122" s="20"/>
      <c r="CP122" s="20"/>
      <c r="CQ122" s="20"/>
      <c r="CR122" s="20"/>
      <c r="CS122" s="20"/>
      <c r="CT122" s="19" t="s">
        <v>1016</v>
      </c>
      <c r="CU122" s="20"/>
      <c r="CV122" s="20"/>
      <c r="CW122" s="20"/>
      <c r="CX122" s="20"/>
      <c r="CY122" s="20"/>
      <c r="CZ122" s="20"/>
      <c r="DA122" s="20"/>
      <c r="DB122" s="20"/>
      <c r="DC122" s="20"/>
      <c r="DD122" s="20"/>
    </row>
    <row r="123">
      <c r="A123" s="12">
        <v>45647.97261967593</v>
      </c>
      <c r="B123" s="15">
        <v>124.0</v>
      </c>
      <c r="C123" s="53" t="s">
        <v>2347</v>
      </c>
      <c r="D123" s="15"/>
      <c r="E123" s="15"/>
      <c r="F123" s="15"/>
      <c r="G123" s="15" t="s">
        <v>2549</v>
      </c>
      <c r="H123" s="8" t="s">
        <v>2550</v>
      </c>
      <c r="I123" s="8" t="s">
        <v>2551</v>
      </c>
      <c r="J123" s="8" t="s">
        <v>1724</v>
      </c>
      <c r="K123" s="8" t="s">
        <v>2552</v>
      </c>
      <c r="L123" s="8"/>
      <c r="M123" s="8"/>
      <c r="N123" s="16" t="s">
        <v>2553</v>
      </c>
      <c r="O123" s="15" t="s">
        <v>204</v>
      </c>
      <c r="P123" s="32" t="s">
        <v>2554</v>
      </c>
      <c r="Q123" s="17">
        <v>262.04</v>
      </c>
      <c r="R123" s="18" t="s">
        <v>157</v>
      </c>
      <c r="S123" s="18" t="s">
        <v>204</v>
      </c>
      <c r="T123" s="18" t="s">
        <v>90</v>
      </c>
      <c r="U123" s="18" t="s">
        <v>691</v>
      </c>
      <c r="V123" s="19" t="s">
        <v>107</v>
      </c>
      <c r="W123" s="20"/>
      <c r="X123" s="20"/>
      <c r="Y123" s="19" t="s">
        <v>158</v>
      </c>
      <c r="Z123" s="19" t="s">
        <v>2555</v>
      </c>
      <c r="AA123" s="20"/>
      <c r="AB123" s="19" t="s">
        <v>2550</v>
      </c>
      <c r="AC123" s="19" t="s">
        <v>2556</v>
      </c>
      <c r="AD123" s="19" t="s">
        <v>2551</v>
      </c>
      <c r="AE123" s="19" t="s">
        <v>1724</v>
      </c>
      <c r="AF123" s="19" t="s">
        <v>2552</v>
      </c>
      <c r="AG123" s="19">
        <v>2.057040972E9</v>
      </c>
      <c r="AH123" s="19" t="s">
        <v>2557</v>
      </c>
      <c r="AI123" s="19" t="s">
        <v>107</v>
      </c>
      <c r="AJ123" s="20"/>
      <c r="AK123" s="20"/>
      <c r="AL123" s="20"/>
      <c r="AM123" s="20"/>
      <c r="AN123" s="20"/>
      <c r="AO123" s="20"/>
      <c r="AP123" s="20"/>
      <c r="AQ123" s="20"/>
      <c r="AR123" s="20"/>
      <c r="AS123" s="20"/>
      <c r="AT123" s="19" t="s">
        <v>187</v>
      </c>
      <c r="AU123" s="19" t="s">
        <v>2558</v>
      </c>
      <c r="AV123" s="20"/>
      <c r="AW123" s="20"/>
      <c r="AX123" s="20"/>
      <c r="AY123" s="20"/>
      <c r="AZ123" s="19">
        <v>1.0</v>
      </c>
      <c r="BA123" s="19" t="s">
        <v>93</v>
      </c>
      <c r="BB123" s="19" t="s">
        <v>2559</v>
      </c>
      <c r="BC123" s="19" t="s">
        <v>107</v>
      </c>
      <c r="BD123" s="20"/>
      <c r="BE123" s="19" t="s">
        <v>2560</v>
      </c>
      <c r="BF123" s="19" t="s">
        <v>2561</v>
      </c>
      <c r="BG123" s="22">
        <v>262.04</v>
      </c>
      <c r="BH123" s="21" t="s">
        <v>2554</v>
      </c>
      <c r="BI123" s="19" t="s">
        <v>157</v>
      </c>
      <c r="BJ123" s="19" t="s">
        <v>204</v>
      </c>
      <c r="BK123" s="19" t="s">
        <v>90</v>
      </c>
      <c r="BL123" s="19" t="s">
        <v>691</v>
      </c>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19" t="s">
        <v>571</v>
      </c>
      <c r="CU123" s="20"/>
      <c r="CV123" s="20"/>
      <c r="CW123" s="20"/>
      <c r="CX123" s="20"/>
      <c r="CY123" s="20"/>
      <c r="CZ123" s="20"/>
      <c r="DA123" s="20"/>
      <c r="DB123" s="20"/>
      <c r="DC123" s="20"/>
      <c r="DD123" s="20"/>
    </row>
    <row r="124">
      <c r="A124" s="12">
        <v>45647.984864432874</v>
      </c>
      <c r="B124" s="13">
        <v>125.0</v>
      </c>
      <c r="C124" s="35" t="s">
        <v>1020</v>
      </c>
      <c r="D124" s="15"/>
      <c r="E124" s="15"/>
      <c r="F124" s="15"/>
      <c r="G124" s="15" t="s">
        <v>2562</v>
      </c>
      <c r="H124" s="8" t="s">
        <v>2563</v>
      </c>
      <c r="I124" s="8" t="s">
        <v>763</v>
      </c>
      <c r="J124" s="8" t="s">
        <v>2564</v>
      </c>
      <c r="K124" s="8" t="s">
        <v>2565</v>
      </c>
      <c r="L124" s="8" t="s">
        <v>2435</v>
      </c>
      <c r="M124" s="8" t="s">
        <v>2566</v>
      </c>
      <c r="N124" s="16" t="s">
        <v>2567</v>
      </c>
      <c r="O124" s="15" t="s">
        <v>121</v>
      </c>
      <c r="P124" s="32" t="s">
        <v>2568</v>
      </c>
      <c r="Q124" s="17">
        <v>311.15</v>
      </c>
      <c r="R124" s="18" t="s">
        <v>157</v>
      </c>
      <c r="S124" s="18" t="s">
        <v>423</v>
      </c>
      <c r="T124" s="18" t="s">
        <v>1915</v>
      </c>
      <c r="U124" s="18" t="s">
        <v>90</v>
      </c>
      <c r="V124" s="19" t="s">
        <v>107</v>
      </c>
      <c r="W124" s="20"/>
      <c r="X124" s="20"/>
      <c r="Y124" s="19" t="s">
        <v>158</v>
      </c>
      <c r="Z124" s="19" t="s">
        <v>2569</v>
      </c>
      <c r="AA124" s="20"/>
      <c r="AB124" s="19" t="s">
        <v>2563</v>
      </c>
      <c r="AC124" s="19" t="s">
        <v>2570</v>
      </c>
      <c r="AD124" s="19" t="s">
        <v>763</v>
      </c>
      <c r="AE124" s="19" t="s">
        <v>2564</v>
      </c>
      <c r="AF124" s="19" t="s">
        <v>2565</v>
      </c>
      <c r="AG124" s="19" t="s">
        <v>2571</v>
      </c>
      <c r="AH124" s="19" t="s">
        <v>2572</v>
      </c>
      <c r="AI124" s="19" t="s">
        <v>93</v>
      </c>
      <c r="AJ124" s="19" t="s">
        <v>2573</v>
      </c>
      <c r="AK124" s="19" t="s">
        <v>2444</v>
      </c>
      <c r="AL124" s="19" t="s">
        <v>2435</v>
      </c>
      <c r="AM124" s="19" t="s">
        <v>2445</v>
      </c>
      <c r="AN124" s="19" t="s">
        <v>2574</v>
      </c>
      <c r="AO124" s="19" t="s">
        <v>1632</v>
      </c>
      <c r="AP124" s="19" t="s">
        <v>2575</v>
      </c>
      <c r="AQ124" s="19" t="s">
        <v>2566</v>
      </c>
      <c r="AR124" s="19" t="s">
        <v>2576</v>
      </c>
      <c r="AS124" s="19" t="s">
        <v>2577</v>
      </c>
      <c r="AT124" s="19" t="s">
        <v>187</v>
      </c>
      <c r="AU124" s="19" t="s">
        <v>1039</v>
      </c>
      <c r="AV124" s="19" t="s">
        <v>751</v>
      </c>
      <c r="AW124" s="19" t="s">
        <v>752</v>
      </c>
      <c r="AX124" s="21" t="s">
        <v>1042</v>
      </c>
      <c r="AY124" s="20"/>
      <c r="AZ124" s="19">
        <v>1.0</v>
      </c>
      <c r="BA124" s="19" t="s">
        <v>93</v>
      </c>
      <c r="BB124" s="19" t="s">
        <v>2578</v>
      </c>
      <c r="BC124" s="19" t="s">
        <v>107</v>
      </c>
      <c r="BD124" s="20"/>
      <c r="BE124" s="20"/>
      <c r="BF124" s="19" t="s">
        <v>2579</v>
      </c>
      <c r="BG124" s="37">
        <v>311.15</v>
      </c>
      <c r="BH124" s="21" t="s">
        <v>2568</v>
      </c>
      <c r="BI124" s="19" t="s">
        <v>157</v>
      </c>
      <c r="BJ124" s="19" t="s">
        <v>423</v>
      </c>
      <c r="BK124" s="19" t="s">
        <v>1915</v>
      </c>
      <c r="BL124" s="19" t="s">
        <v>90</v>
      </c>
      <c r="BM124" s="20"/>
      <c r="BN124" s="20"/>
      <c r="BO124" s="20"/>
      <c r="BP124" s="20"/>
      <c r="BQ124" s="20"/>
      <c r="BR124" s="19" t="s">
        <v>2580</v>
      </c>
      <c r="BS124" s="19" t="s">
        <v>552</v>
      </c>
      <c r="BT124" s="20"/>
      <c r="BU124" s="19" t="s">
        <v>141</v>
      </c>
      <c r="BV124" s="20"/>
      <c r="BW124" s="20"/>
      <c r="BX124" s="20"/>
      <c r="BY124" s="20"/>
      <c r="BZ124" s="20"/>
      <c r="CA124" s="20"/>
      <c r="CB124" s="20"/>
      <c r="CC124" s="19" t="s">
        <v>143</v>
      </c>
      <c r="CD124" s="20"/>
      <c r="CE124" s="19" t="s">
        <v>143</v>
      </c>
      <c r="CF124" s="20"/>
      <c r="CG124" s="20"/>
      <c r="CH124" s="20"/>
      <c r="CI124" s="20"/>
      <c r="CJ124" s="20"/>
      <c r="CK124" s="20"/>
      <c r="CL124" s="20"/>
      <c r="CM124" s="20"/>
      <c r="CN124" s="20"/>
      <c r="CO124" s="20"/>
      <c r="CP124" s="20"/>
      <c r="CQ124" s="20"/>
      <c r="CR124" s="20"/>
      <c r="CS124" s="20"/>
      <c r="CT124" s="19" t="s">
        <v>223</v>
      </c>
      <c r="CU124" s="20"/>
      <c r="CV124" s="20"/>
      <c r="CW124" s="20"/>
      <c r="CX124" s="20"/>
      <c r="CY124" s="20"/>
      <c r="CZ124" s="20"/>
      <c r="DA124" s="20"/>
      <c r="DB124" s="20"/>
      <c r="DC124" s="20"/>
      <c r="DD124" s="20"/>
    </row>
    <row r="125">
      <c r="A125" s="12">
        <v>45647.99841263889</v>
      </c>
      <c r="B125" s="15">
        <v>126.0</v>
      </c>
      <c r="C125" s="36" t="s">
        <v>2581</v>
      </c>
      <c r="D125" s="15"/>
      <c r="E125" s="15"/>
      <c r="F125" s="15"/>
      <c r="G125" s="15" t="s">
        <v>2582</v>
      </c>
      <c r="H125" s="8" t="s">
        <v>2583</v>
      </c>
      <c r="I125" s="8" t="s">
        <v>2584</v>
      </c>
      <c r="J125" s="8" t="s">
        <v>664</v>
      </c>
      <c r="K125" s="8" t="s">
        <v>2585</v>
      </c>
      <c r="L125" s="8" t="s">
        <v>2586</v>
      </c>
      <c r="M125" s="8" t="s">
        <v>2587</v>
      </c>
      <c r="N125" s="16" t="s">
        <v>2583</v>
      </c>
      <c r="O125" s="15" t="s">
        <v>532</v>
      </c>
      <c r="P125" s="32" t="s">
        <v>2588</v>
      </c>
      <c r="Q125" s="17">
        <v>0.0</v>
      </c>
      <c r="R125" s="18" t="s">
        <v>123</v>
      </c>
      <c r="S125" s="18" t="s">
        <v>256</v>
      </c>
      <c r="T125" s="18" t="s">
        <v>631</v>
      </c>
      <c r="U125" s="18" t="s">
        <v>280</v>
      </c>
      <c r="V125" s="19" t="s">
        <v>107</v>
      </c>
      <c r="W125" s="20"/>
      <c r="X125" s="20"/>
      <c r="Y125" s="19" t="s">
        <v>158</v>
      </c>
      <c r="Z125" s="19" t="s">
        <v>2589</v>
      </c>
      <c r="AA125" s="20"/>
      <c r="AB125" s="19" t="s">
        <v>2583</v>
      </c>
      <c r="AC125" s="19" t="s">
        <v>2590</v>
      </c>
      <c r="AD125" s="19" t="s">
        <v>2584</v>
      </c>
      <c r="AE125" s="19" t="s">
        <v>664</v>
      </c>
      <c r="AF125" s="19" t="s">
        <v>2585</v>
      </c>
      <c r="AG125" s="19">
        <v>2.489829669E9</v>
      </c>
      <c r="AH125" s="19" t="s">
        <v>2591</v>
      </c>
      <c r="AI125" s="19" t="s">
        <v>93</v>
      </c>
      <c r="AJ125" s="19" t="s">
        <v>2592</v>
      </c>
      <c r="AK125" s="19" t="s">
        <v>212</v>
      </c>
      <c r="AL125" s="19" t="s">
        <v>2586</v>
      </c>
      <c r="AM125" s="19">
        <v>2.174021983E9</v>
      </c>
      <c r="AN125" s="19" t="s">
        <v>2593</v>
      </c>
      <c r="AO125" s="19" t="s">
        <v>2594</v>
      </c>
      <c r="AP125" s="19" t="s">
        <v>1033</v>
      </c>
      <c r="AQ125" s="19" t="s">
        <v>2587</v>
      </c>
      <c r="AR125" s="19">
        <v>2.173726525E9</v>
      </c>
      <c r="AS125" s="19" t="s">
        <v>2595</v>
      </c>
      <c r="AT125" s="19" t="s">
        <v>187</v>
      </c>
      <c r="AU125" s="19" t="s">
        <v>2596</v>
      </c>
      <c r="AV125" s="20"/>
      <c r="AW125" s="20"/>
      <c r="AX125" s="20"/>
      <c r="AY125" s="20"/>
      <c r="AZ125" s="19">
        <v>2.0</v>
      </c>
      <c r="BA125" s="19" t="s">
        <v>93</v>
      </c>
      <c r="BB125" s="19" t="s">
        <v>2597</v>
      </c>
      <c r="BC125" s="19" t="s">
        <v>93</v>
      </c>
      <c r="BD125" s="19" t="s">
        <v>2598</v>
      </c>
      <c r="BE125" s="19" t="s">
        <v>2599</v>
      </c>
      <c r="BF125" s="20"/>
      <c r="BG125" s="22">
        <v>0.0</v>
      </c>
      <c r="BH125" s="21" t="s">
        <v>2588</v>
      </c>
      <c r="BI125" s="19" t="s">
        <v>123</v>
      </c>
      <c r="BJ125" s="19" t="s">
        <v>256</v>
      </c>
      <c r="BK125" s="19" t="s">
        <v>631</v>
      </c>
      <c r="BL125" s="19" t="s">
        <v>280</v>
      </c>
      <c r="BM125" s="20"/>
      <c r="BN125" s="20"/>
      <c r="BO125" s="20"/>
      <c r="BP125" s="20"/>
      <c r="BQ125" s="20"/>
      <c r="BR125" s="19" t="s">
        <v>2600</v>
      </c>
      <c r="BS125" s="19" t="s">
        <v>240</v>
      </c>
      <c r="BT125" s="19" t="s">
        <v>142</v>
      </c>
      <c r="BU125" s="19" t="s">
        <v>141</v>
      </c>
      <c r="BV125" s="20"/>
      <c r="BW125" s="20"/>
      <c r="BX125" s="20"/>
      <c r="BY125" s="20"/>
      <c r="BZ125" s="20"/>
      <c r="CA125" s="20"/>
      <c r="CB125" s="20"/>
      <c r="CC125" s="19" t="s">
        <v>143</v>
      </c>
      <c r="CD125" s="19" t="s">
        <v>143</v>
      </c>
      <c r="CE125" s="19" t="s">
        <v>143</v>
      </c>
      <c r="CF125" s="20"/>
      <c r="CG125" s="20"/>
      <c r="CH125" s="20"/>
      <c r="CI125" s="20"/>
      <c r="CJ125" s="20"/>
      <c r="CK125" s="20"/>
      <c r="CL125" s="20"/>
      <c r="CM125" s="20"/>
      <c r="CN125" s="19" t="s">
        <v>2601</v>
      </c>
      <c r="CO125" s="19" t="s">
        <v>2601</v>
      </c>
      <c r="CP125" s="20"/>
      <c r="CQ125" s="19" t="s">
        <v>2602</v>
      </c>
      <c r="CR125" s="20"/>
      <c r="CS125" s="20"/>
      <c r="CT125" s="21" t="s">
        <v>2603</v>
      </c>
      <c r="CU125" s="20"/>
      <c r="CV125" s="20"/>
      <c r="CW125" s="20"/>
      <c r="CX125" s="20"/>
      <c r="CY125" s="20"/>
      <c r="CZ125" s="20"/>
      <c r="DA125" s="20"/>
      <c r="DB125" s="20"/>
      <c r="DC125" s="20"/>
      <c r="DD125" s="20"/>
    </row>
    <row r="126">
      <c r="A126" s="12">
        <v>45648.01986722222</v>
      </c>
      <c r="B126" s="13">
        <v>127.0</v>
      </c>
      <c r="C126" s="14" t="s">
        <v>2604</v>
      </c>
      <c r="D126" s="15"/>
      <c r="E126" s="15"/>
      <c r="F126" s="15"/>
      <c r="G126" s="15" t="s">
        <v>2605</v>
      </c>
      <c r="H126" s="8" t="s">
        <v>2606</v>
      </c>
      <c r="I126" s="8" t="s">
        <v>2607</v>
      </c>
      <c r="J126" s="8" t="s">
        <v>2607</v>
      </c>
      <c r="K126" s="8" t="s">
        <v>2608</v>
      </c>
      <c r="L126" s="8" t="s">
        <v>2609</v>
      </c>
      <c r="M126" s="8" t="s">
        <v>2610</v>
      </c>
      <c r="N126" s="16" t="s">
        <v>2611</v>
      </c>
      <c r="O126" s="15" t="s">
        <v>204</v>
      </c>
      <c r="P126" s="8" t="s">
        <v>88</v>
      </c>
      <c r="Q126" s="17">
        <v>0.0</v>
      </c>
      <c r="R126" s="18" t="s">
        <v>123</v>
      </c>
      <c r="S126" s="18" t="s">
        <v>204</v>
      </c>
      <c r="T126" s="18" t="s">
        <v>324</v>
      </c>
      <c r="U126" s="18" t="s">
        <v>233</v>
      </c>
      <c r="V126" s="19" t="s">
        <v>107</v>
      </c>
      <c r="W126" s="20"/>
      <c r="X126" s="20"/>
      <c r="Y126" s="19" t="s">
        <v>158</v>
      </c>
      <c r="Z126" s="19" t="s">
        <v>2612</v>
      </c>
      <c r="AA126" s="20"/>
      <c r="AB126" s="19" t="s">
        <v>2606</v>
      </c>
      <c r="AC126" s="19" t="s">
        <v>2613</v>
      </c>
      <c r="AD126" s="19" t="s">
        <v>2607</v>
      </c>
      <c r="AE126" s="19" t="s">
        <v>2607</v>
      </c>
      <c r="AF126" s="19" t="s">
        <v>2608</v>
      </c>
      <c r="AG126" s="19">
        <v>4.479021844E9</v>
      </c>
      <c r="AH126" s="19" t="s">
        <v>2614</v>
      </c>
      <c r="AI126" s="19" t="s">
        <v>93</v>
      </c>
      <c r="AJ126" s="19" t="s">
        <v>2615</v>
      </c>
      <c r="AK126" s="19" t="s">
        <v>2616</v>
      </c>
      <c r="AL126" s="19" t="s">
        <v>2609</v>
      </c>
      <c r="AM126" s="19">
        <v>2.094461625E9</v>
      </c>
      <c r="AN126" s="19" t="s">
        <v>2617</v>
      </c>
      <c r="AO126" s="19" t="s">
        <v>2618</v>
      </c>
      <c r="AP126" s="19" t="s">
        <v>2619</v>
      </c>
      <c r="AQ126" s="19" t="s">
        <v>2610</v>
      </c>
      <c r="AR126" s="20"/>
      <c r="AS126" s="20"/>
      <c r="AT126" s="19" t="s">
        <v>1005</v>
      </c>
      <c r="AU126" s="19" t="s">
        <v>2620</v>
      </c>
      <c r="AV126" s="19" t="s">
        <v>2621</v>
      </c>
      <c r="AW126" s="19" t="s">
        <v>2622</v>
      </c>
      <c r="AX126" s="21" t="s">
        <v>2623</v>
      </c>
      <c r="AY126" s="20"/>
      <c r="AZ126" s="52" t="s">
        <v>2624</v>
      </c>
      <c r="BA126" s="19" t="s">
        <v>93</v>
      </c>
      <c r="BB126" s="19" t="s">
        <v>2625</v>
      </c>
      <c r="BC126" s="19" t="s">
        <v>107</v>
      </c>
      <c r="BD126" s="20"/>
      <c r="BE126" s="20"/>
      <c r="BF126" s="20"/>
      <c r="BG126" s="22">
        <v>0.0</v>
      </c>
      <c r="BH126" s="19" t="s">
        <v>88</v>
      </c>
      <c r="BI126" s="19" t="s">
        <v>123</v>
      </c>
      <c r="BJ126" s="19" t="s">
        <v>204</v>
      </c>
      <c r="BK126" s="19" t="s">
        <v>324</v>
      </c>
      <c r="BL126" s="19" t="s">
        <v>233</v>
      </c>
      <c r="BM126" s="20"/>
      <c r="BN126" s="20"/>
      <c r="BO126" s="20"/>
      <c r="BP126" s="20"/>
      <c r="BQ126" s="20"/>
      <c r="BR126" s="21" t="s">
        <v>2626</v>
      </c>
      <c r="BS126" s="19" t="s">
        <v>141</v>
      </c>
      <c r="BT126" s="20"/>
      <c r="BU126" s="20"/>
      <c r="BV126" s="20"/>
      <c r="BW126" s="20"/>
      <c r="BX126" s="20"/>
      <c r="BY126" s="20"/>
      <c r="BZ126" s="20"/>
      <c r="CA126" s="20"/>
      <c r="CB126" s="20"/>
      <c r="CC126" s="19" t="s">
        <v>143</v>
      </c>
      <c r="CD126" s="20"/>
      <c r="CE126" s="20"/>
      <c r="CF126" s="20"/>
      <c r="CG126" s="20"/>
      <c r="CH126" s="20"/>
      <c r="CI126" s="20"/>
      <c r="CJ126" s="20"/>
      <c r="CK126" s="20"/>
      <c r="CL126" s="20"/>
      <c r="CM126" s="20"/>
      <c r="CN126" s="20"/>
      <c r="CO126" s="20"/>
      <c r="CP126" s="20"/>
      <c r="CQ126" s="20"/>
      <c r="CR126" s="20"/>
      <c r="CS126" s="20"/>
      <c r="CT126" s="19" t="s">
        <v>1648</v>
      </c>
      <c r="CU126" s="20"/>
      <c r="CV126" s="20"/>
      <c r="CW126" s="20"/>
      <c r="CX126" s="20"/>
      <c r="CY126" s="20"/>
      <c r="CZ126" s="20"/>
      <c r="DA126" s="20"/>
      <c r="DB126" s="20"/>
      <c r="DC126" s="20"/>
      <c r="DD126" s="20"/>
    </row>
    <row r="127">
      <c r="A127" s="12">
        <v>45648.04402216435</v>
      </c>
      <c r="B127" s="13">
        <v>128.0</v>
      </c>
      <c r="C127" s="35" t="s">
        <v>2627</v>
      </c>
      <c r="D127" s="15" t="s">
        <v>2628</v>
      </c>
      <c r="E127" s="15"/>
      <c r="F127" s="15"/>
      <c r="G127" s="15" t="s">
        <v>2629</v>
      </c>
      <c r="H127" s="8" t="s">
        <v>2630</v>
      </c>
      <c r="I127" s="8" t="s">
        <v>2631</v>
      </c>
      <c r="J127" s="8" t="s">
        <v>2632</v>
      </c>
      <c r="K127" s="8" t="s">
        <v>2633</v>
      </c>
      <c r="L127" s="8"/>
      <c r="M127" s="8"/>
      <c r="N127" s="16" t="s">
        <v>2634</v>
      </c>
      <c r="O127" s="15" t="s">
        <v>1584</v>
      </c>
      <c r="P127" s="8" t="s">
        <v>88</v>
      </c>
      <c r="Q127" s="17">
        <v>0.0</v>
      </c>
      <c r="R127" s="18" t="s">
        <v>123</v>
      </c>
      <c r="S127" s="18" t="s">
        <v>91</v>
      </c>
      <c r="T127" s="18" t="s">
        <v>280</v>
      </c>
      <c r="U127" s="18" t="s">
        <v>281</v>
      </c>
      <c r="V127" s="19" t="s">
        <v>107</v>
      </c>
      <c r="W127" s="20"/>
      <c r="X127" s="20"/>
      <c r="Y127" s="19" t="s">
        <v>158</v>
      </c>
      <c r="Z127" s="19" t="s">
        <v>2635</v>
      </c>
      <c r="AA127" s="20"/>
      <c r="AB127" s="19" t="s">
        <v>2630</v>
      </c>
      <c r="AC127" s="19" t="s">
        <v>2636</v>
      </c>
      <c r="AD127" s="19" t="s">
        <v>2631</v>
      </c>
      <c r="AE127" s="19" t="s">
        <v>2632</v>
      </c>
      <c r="AF127" s="19" t="s">
        <v>2633</v>
      </c>
      <c r="AG127" s="19">
        <v>2.174182072E9</v>
      </c>
      <c r="AH127" s="19" t="s">
        <v>2637</v>
      </c>
      <c r="AI127" s="19" t="s">
        <v>107</v>
      </c>
      <c r="AJ127" s="20"/>
      <c r="AK127" s="20"/>
      <c r="AL127" s="20"/>
      <c r="AM127" s="20"/>
      <c r="AN127" s="20"/>
      <c r="AO127" s="20"/>
      <c r="AP127" s="20"/>
      <c r="AQ127" s="20"/>
      <c r="AR127" s="20"/>
      <c r="AS127" s="20"/>
      <c r="AT127" s="19" t="s">
        <v>187</v>
      </c>
      <c r="AU127" s="19" t="s">
        <v>2638</v>
      </c>
      <c r="AV127" s="20"/>
      <c r="AW127" s="20"/>
      <c r="AX127" s="21" t="s">
        <v>2639</v>
      </c>
      <c r="AY127" s="20"/>
      <c r="AZ127" s="19">
        <v>1.0</v>
      </c>
      <c r="BA127" s="19" t="s">
        <v>93</v>
      </c>
      <c r="BB127" s="19" t="s">
        <v>2640</v>
      </c>
      <c r="BC127" s="19" t="s">
        <v>93</v>
      </c>
      <c r="BD127" s="19" t="s">
        <v>2641</v>
      </c>
      <c r="BE127" s="20"/>
      <c r="BF127" s="20"/>
      <c r="BG127" s="22">
        <v>0.0</v>
      </c>
      <c r="BH127" s="19" t="s">
        <v>88</v>
      </c>
      <c r="BI127" s="19" t="s">
        <v>123</v>
      </c>
      <c r="BJ127" s="19" t="s">
        <v>91</v>
      </c>
      <c r="BK127" s="19" t="s">
        <v>280</v>
      </c>
      <c r="BL127" s="19" t="s">
        <v>281</v>
      </c>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19" t="s">
        <v>2642</v>
      </c>
      <c r="CR127" s="20"/>
      <c r="CS127" s="20"/>
      <c r="CT127" s="19" t="s">
        <v>223</v>
      </c>
      <c r="CU127" s="20"/>
      <c r="CV127" s="20"/>
      <c r="CW127" s="20"/>
      <c r="CX127" s="20"/>
      <c r="CY127" s="20"/>
      <c r="CZ127" s="20"/>
      <c r="DA127" s="20"/>
      <c r="DB127" s="20"/>
      <c r="DC127" s="20"/>
      <c r="DD127" s="20"/>
    </row>
    <row r="128">
      <c r="A128" s="12">
        <v>45648.34760849537</v>
      </c>
      <c r="B128" s="13">
        <v>129.0</v>
      </c>
      <c r="C128" s="35" t="s">
        <v>2643</v>
      </c>
      <c r="D128" s="15" t="s">
        <v>1822</v>
      </c>
      <c r="E128" s="15"/>
      <c r="F128" s="15"/>
      <c r="G128" s="15" t="s">
        <v>2644</v>
      </c>
      <c r="H128" s="8" t="s">
        <v>2645</v>
      </c>
      <c r="I128" s="8" t="s">
        <v>2421</v>
      </c>
      <c r="J128" s="8" t="s">
        <v>1002</v>
      </c>
      <c r="K128" s="8" t="s">
        <v>2413</v>
      </c>
      <c r="L128" s="8" t="s">
        <v>2646</v>
      </c>
      <c r="M128" s="8" t="s">
        <v>2647</v>
      </c>
      <c r="N128" s="16" t="s">
        <v>2648</v>
      </c>
      <c r="O128" s="15" t="s">
        <v>654</v>
      </c>
      <c r="P128" s="32" t="s">
        <v>2649</v>
      </c>
      <c r="Q128" s="17">
        <v>258.59</v>
      </c>
      <c r="R128" s="18" t="s">
        <v>89</v>
      </c>
      <c r="S128" s="18" t="s">
        <v>1060</v>
      </c>
      <c r="T128" s="18" t="s">
        <v>301</v>
      </c>
      <c r="U128" s="18" t="s">
        <v>126</v>
      </c>
      <c r="V128" s="19" t="s">
        <v>107</v>
      </c>
      <c r="W128" s="20"/>
      <c r="X128" s="20"/>
      <c r="Y128" s="19" t="s">
        <v>158</v>
      </c>
      <c r="Z128" s="19" t="s">
        <v>2650</v>
      </c>
      <c r="AA128" s="20"/>
      <c r="AB128" s="19" t="s">
        <v>2645</v>
      </c>
      <c r="AC128" s="19" t="s">
        <v>2651</v>
      </c>
      <c r="AD128" s="19" t="s">
        <v>2421</v>
      </c>
      <c r="AE128" s="19" t="s">
        <v>1002</v>
      </c>
      <c r="AF128" s="19" t="s">
        <v>2413</v>
      </c>
      <c r="AG128" s="19">
        <v>4.695605699E9</v>
      </c>
      <c r="AH128" s="19" t="s">
        <v>2652</v>
      </c>
      <c r="AI128" s="19" t="s">
        <v>93</v>
      </c>
      <c r="AJ128" s="19" t="s">
        <v>2653</v>
      </c>
      <c r="AK128" s="19" t="s">
        <v>212</v>
      </c>
      <c r="AL128" s="19" t="s">
        <v>2646</v>
      </c>
      <c r="AM128" s="19">
        <v>2.177782486E9</v>
      </c>
      <c r="AN128" s="19" t="s">
        <v>2654</v>
      </c>
      <c r="AO128" s="19" t="s">
        <v>2655</v>
      </c>
      <c r="AP128" s="19" t="s">
        <v>2656</v>
      </c>
      <c r="AQ128" s="19" t="s">
        <v>2647</v>
      </c>
      <c r="AR128" s="19">
        <v>7.733727154E9</v>
      </c>
      <c r="AS128" s="19" t="s">
        <v>2657</v>
      </c>
      <c r="AT128" s="19" t="s">
        <v>187</v>
      </c>
      <c r="AU128" s="19" t="s">
        <v>2658</v>
      </c>
      <c r="AV128" s="20"/>
      <c r="AW128" s="20"/>
      <c r="AX128" s="20"/>
      <c r="AY128" s="20"/>
      <c r="AZ128" s="19">
        <v>1.0</v>
      </c>
      <c r="BA128" s="19" t="s">
        <v>93</v>
      </c>
      <c r="BB128" s="19" t="s">
        <v>2650</v>
      </c>
      <c r="BC128" s="19" t="s">
        <v>93</v>
      </c>
      <c r="BD128" s="19" t="s">
        <v>2659</v>
      </c>
      <c r="BE128" s="20"/>
      <c r="BF128" s="20"/>
      <c r="BG128" s="22">
        <v>258.59</v>
      </c>
      <c r="BH128" s="21" t="s">
        <v>2649</v>
      </c>
      <c r="BI128" s="19" t="s">
        <v>89</v>
      </c>
      <c r="BJ128" s="19" t="s">
        <v>1060</v>
      </c>
      <c r="BK128" s="19" t="s">
        <v>301</v>
      </c>
      <c r="BL128" s="19" t="s">
        <v>126</v>
      </c>
      <c r="BM128" s="20"/>
      <c r="BN128" s="20"/>
      <c r="BO128" s="20"/>
      <c r="BP128" s="20"/>
      <c r="BQ128" s="20"/>
      <c r="BR128" s="19" t="s">
        <v>2660</v>
      </c>
      <c r="BS128" s="19" t="s">
        <v>240</v>
      </c>
      <c r="BT128" s="19" t="s">
        <v>240</v>
      </c>
      <c r="BU128" s="20"/>
      <c r="BV128" s="20"/>
      <c r="BW128" s="20"/>
      <c r="BX128" s="20"/>
      <c r="BY128" s="20"/>
      <c r="BZ128" s="20"/>
      <c r="CA128" s="20"/>
      <c r="CB128" s="20"/>
      <c r="CC128" s="19" t="s">
        <v>144</v>
      </c>
      <c r="CD128" s="19" t="s">
        <v>143</v>
      </c>
      <c r="CE128" s="20"/>
      <c r="CF128" s="20"/>
      <c r="CG128" s="20"/>
      <c r="CH128" s="20"/>
      <c r="CI128" s="20"/>
      <c r="CJ128" s="20"/>
      <c r="CK128" s="20"/>
      <c r="CL128" s="20"/>
      <c r="CM128" s="20"/>
      <c r="CN128" s="20"/>
      <c r="CO128" s="20"/>
      <c r="CP128" s="20"/>
      <c r="CQ128" s="19" t="s">
        <v>2661</v>
      </c>
      <c r="CR128" s="20"/>
      <c r="CS128" s="20"/>
      <c r="CT128" s="19" t="s">
        <v>93</v>
      </c>
      <c r="CU128" s="20"/>
      <c r="CV128" s="20"/>
      <c r="CW128" s="20"/>
      <c r="CX128" s="20"/>
      <c r="CY128" s="20"/>
      <c r="CZ128" s="20"/>
      <c r="DA128" s="20"/>
      <c r="DB128" s="20"/>
      <c r="DC128" s="20"/>
      <c r="DD128" s="20"/>
    </row>
    <row r="129">
      <c r="A129" s="12">
        <v>45648.41056974537</v>
      </c>
      <c r="B129" s="34">
        <v>130.0</v>
      </c>
      <c r="C129" s="36" t="s">
        <v>2662</v>
      </c>
      <c r="D129" s="15"/>
      <c r="E129" s="15"/>
      <c r="F129" s="15"/>
      <c r="G129" s="15" t="s">
        <v>2663</v>
      </c>
      <c r="H129" s="8" t="s">
        <v>2664</v>
      </c>
      <c r="I129" s="8" t="s">
        <v>2665</v>
      </c>
      <c r="J129" s="8" t="s">
        <v>2666</v>
      </c>
      <c r="K129" s="8" t="s">
        <v>2667</v>
      </c>
      <c r="L129" s="8"/>
      <c r="M129" s="8"/>
      <c r="N129" s="16" t="s">
        <v>2668</v>
      </c>
      <c r="O129" s="15" t="s">
        <v>121</v>
      </c>
      <c r="P129" s="32" t="s">
        <v>2669</v>
      </c>
      <c r="Q129" s="17">
        <v>59.67</v>
      </c>
      <c r="R129" s="18" t="s">
        <v>123</v>
      </c>
      <c r="S129" s="18" t="s">
        <v>126</v>
      </c>
      <c r="T129" s="18" t="s">
        <v>403</v>
      </c>
      <c r="U129" s="18" t="s">
        <v>423</v>
      </c>
      <c r="V129" s="19" t="s">
        <v>107</v>
      </c>
      <c r="W129" s="20"/>
      <c r="X129" s="20"/>
      <c r="Y129" s="19" t="s">
        <v>158</v>
      </c>
      <c r="Z129" s="19" t="s">
        <v>2670</v>
      </c>
      <c r="AA129" s="20"/>
      <c r="AB129" s="19" t="s">
        <v>2664</v>
      </c>
      <c r="AC129" s="19" t="s">
        <v>2671</v>
      </c>
      <c r="AD129" s="19" t="s">
        <v>2665</v>
      </c>
      <c r="AE129" s="19" t="s">
        <v>2666</v>
      </c>
      <c r="AF129" s="19" t="s">
        <v>2667</v>
      </c>
      <c r="AG129" s="19">
        <v>7.326923876E9</v>
      </c>
      <c r="AH129" s="19" t="s">
        <v>2672</v>
      </c>
      <c r="AI129" s="19" t="s">
        <v>107</v>
      </c>
      <c r="AJ129" s="20"/>
      <c r="AK129" s="20"/>
      <c r="AL129" s="20"/>
      <c r="AM129" s="20"/>
      <c r="AN129" s="20"/>
      <c r="AO129" s="20"/>
      <c r="AP129" s="20"/>
      <c r="AQ129" s="20"/>
      <c r="AR129" s="20"/>
      <c r="AS129" s="20"/>
      <c r="AT129" s="19" t="s">
        <v>187</v>
      </c>
      <c r="AU129" s="19" t="s">
        <v>2375</v>
      </c>
      <c r="AV129" s="19" t="s">
        <v>2673</v>
      </c>
      <c r="AW129" s="19" t="s">
        <v>2377</v>
      </c>
      <c r="AX129" s="20"/>
      <c r="AY129" s="20"/>
      <c r="AZ129" s="19">
        <v>1.0</v>
      </c>
      <c r="BA129" s="19" t="s">
        <v>93</v>
      </c>
      <c r="BB129" s="19" t="s">
        <v>2674</v>
      </c>
      <c r="BC129" s="19" t="s">
        <v>107</v>
      </c>
      <c r="BD129" s="20"/>
      <c r="BE129" s="20"/>
      <c r="BF129" s="19" t="s">
        <v>2675</v>
      </c>
      <c r="BG129" s="22">
        <v>59.67</v>
      </c>
      <c r="BH129" s="21" t="s">
        <v>2669</v>
      </c>
      <c r="BI129" s="19" t="s">
        <v>123</v>
      </c>
      <c r="BJ129" s="19" t="s">
        <v>126</v>
      </c>
      <c r="BK129" s="19" t="s">
        <v>403</v>
      </c>
      <c r="BL129" s="19" t="s">
        <v>423</v>
      </c>
      <c r="BM129" s="20"/>
      <c r="BN129" s="20"/>
      <c r="BO129" s="20"/>
      <c r="BP129" s="20"/>
      <c r="BQ129" s="20"/>
      <c r="BR129" s="21" t="s">
        <v>2676</v>
      </c>
      <c r="BS129" s="19" t="s">
        <v>142</v>
      </c>
      <c r="BT129" s="20"/>
      <c r="BU129" s="20"/>
      <c r="BV129" s="20"/>
      <c r="BW129" s="20"/>
      <c r="BX129" s="20"/>
      <c r="BY129" s="20"/>
      <c r="BZ129" s="20"/>
      <c r="CA129" s="20"/>
      <c r="CB129" s="20"/>
      <c r="CC129" s="19" t="s">
        <v>143</v>
      </c>
      <c r="CD129" s="20"/>
      <c r="CE129" s="20"/>
      <c r="CF129" s="20"/>
      <c r="CG129" s="20"/>
      <c r="CH129" s="20"/>
      <c r="CI129" s="20"/>
      <c r="CJ129" s="20"/>
      <c r="CK129" s="20"/>
      <c r="CL129" s="20"/>
      <c r="CM129" s="20"/>
      <c r="CN129" s="19" t="s">
        <v>107</v>
      </c>
      <c r="CO129" s="19" t="s">
        <v>107</v>
      </c>
      <c r="CP129" s="20"/>
      <c r="CQ129" s="20"/>
      <c r="CR129" s="20"/>
      <c r="CS129" s="20"/>
      <c r="CT129" s="19" t="s">
        <v>93</v>
      </c>
      <c r="CU129" s="20"/>
      <c r="CV129" s="20"/>
      <c r="CW129" s="20"/>
      <c r="CX129" s="20"/>
      <c r="CY129" s="20"/>
      <c r="CZ129" s="20"/>
      <c r="DA129" s="20"/>
      <c r="DB129" s="20"/>
      <c r="DC129" s="20"/>
      <c r="DD129" s="20"/>
    </row>
    <row r="130">
      <c r="A130" s="12">
        <v>45648.48381476852</v>
      </c>
      <c r="B130" s="15">
        <v>131.0</v>
      </c>
      <c r="C130" s="28" t="s">
        <v>149</v>
      </c>
      <c r="D130" s="15"/>
      <c r="E130" s="15"/>
      <c r="F130" s="15"/>
      <c r="G130" s="15" t="s">
        <v>2677</v>
      </c>
      <c r="H130" s="8" t="s">
        <v>2678</v>
      </c>
      <c r="I130" s="8" t="s">
        <v>2679</v>
      </c>
      <c r="J130" s="8" t="s">
        <v>2680</v>
      </c>
      <c r="K130" s="8" t="s">
        <v>2681</v>
      </c>
      <c r="L130" s="8" t="s">
        <v>2682</v>
      </c>
      <c r="M130" s="8" t="s">
        <v>2683</v>
      </c>
      <c r="N130" s="16" t="s">
        <v>2684</v>
      </c>
      <c r="O130" s="15" t="s">
        <v>1584</v>
      </c>
      <c r="P130" s="8" t="s">
        <v>697</v>
      </c>
      <c r="Q130" s="17">
        <v>0.0</v>
      </c>
      <c r="R130" s="18" t="s">
        <v>157</v>
      </c>
      <c r="S130" s="18" t="s">
        <v>91</v>
      </c>
      <c r="T130" s="18" t="s">
        <v>355</v>
      </c>
      <c r="U130" s="18" t="s">
        <v>90</v>
      </c>
      <c r="V130" s="19" t="s">
        <v>107</v>
      </c>
      <c r="W130" s="20"/>
      <c r="X130" s="20"/>
      <c r="Y130" s="19" t="s">
        <v>158</v>
      </c>
      <c r="Z130" s="19" t="s">
        <v>2685</v>
      </c>
      <c r="AA130" s="20"/>
      <c r="AB130" s="19" t="s">
        <v>2678</v>
      </c>
      <c r="AC130" s="19" t="s">
        <v>2686</v>
      </c>
      <c r="AD130" s="19" t="s">
        <v>2679</v>
      </c>
      <c r="AE130" s="19" t="s">
        <v>2680</v>
      </c>
      <c r="AF130" s="19" t="s">
        <v>2681</v>
      </c>
      <c r="AG130" s="19">
        <v>7.083685369E9</v>
      </c>
      <c r="AH130" s="19" t="s">
        <v>2687</v>
      </c>
      <c r="AI130" s="19" t="s">
        <v>93</v>
      </c>
      <c r="AJ130" s="19" t="s">
        <v>2688</v>
      </c>
      <c r="AK130" s="19" t="s">
        <v>2689</v>
      </c>
      <c r="AL130" s="19" t="s">
        <v>2682</v>
      </c>
      <c r="AM130" s="19">
        <v>3.125393196E9</v>
      </c>
      <c r="AN130" s="19" t="s">
        <v>2690</v>
      </c>
      <c r="AO130" s="19" t="s">
        <v>2691</v>
      </c>
      <c r="AP130" s="19" t="s">
        <v>2692</v>
      </c>
      <c r="AQ130" s="19" t="s">
        <v>2683</v>
      </c>
      <c r="AR130" s="19">
        <v>7.735017328E9</v>
      </c>
      <c r="AS130" s="19" t="s">
        <v>2693</v>
      </c>
      <c r="AT130" s="19" t="s">
        <v>187</v>
      </c>
      <c r="AU130" s="19" t="s">
        <v>2694</v>
      </c>
      <c r="AV130" s="19" t="s">
        <v>2695</v>
      </c>
      <c r="AW130" s="19" t="s">
        <v>2696</v>
      </c>
      <c r="AX130" s="20"/>
      <c r="AY130" s="20"/>
      <c r="AZ130" s="19">
        <v>2.0</v>
      </c>
      <c r="BA130" s="19" t="s">
        <v>93</v>
      </c>
      <c r="BB130" s="19" t="s">
        <v>2697</v>
      </c>
      <c r="BC130" s="19" t="s">
        <v>93</v>
      </c>
      <c r="BD130" s="19" t="s">
        <v>2698</v>
      </c>
      <c r="BE130" s="20"/>
      <c r="BF130" s="20"/>
      <c r="BG130" s="22">
        <v>0.0</v>
      </c>
      <c r="BH130" s="19" t="s">
        <v>697</v>
      </c>
      <c r="BI130" s="19" t="s">
        <v>157</v>
      </c>
      <c r="BJ130" s="19" t="s">
        <v>91</v>
      </c>
      <c r="BK130" s="19" t="s">
        <v>355</v>
      </c>
      <c r="BL130" s="19" t="s">
        <v>90</v>
      </c>
      <c r="BM130" s="20"/>
      <c r="BN130" s="20"/>
      <c r="BO130" s="20"/>
      <c r="BP130" s="20"/>
      <c r="BQ130" s="20"/>
      <c r="BR130" s="21" t="s">
        <v>2699</v>
      </c>
      <c r="BS130" s="19" t="s">
        <v>240</v>
      </c>
      <c r="BT130" s="20"/>
      <c r="BU130" s="20"/>
      <c r="BV130" s="20"/>
      <c r="BW130" s="20"/>
      <c r="BX130" s="20"/>
      <c r="BY130" s="20"/>
      <c r="BZ130" s="20"/>
      <c r="CA130" s="20"/>
      <c r="CB130" s="20"/>
      <c r="CC130" s="19" t="s">
        <v>143</v>
      </c>
      <c r="CD130" s="20"/>
      <c r="CE130" s="20"/>
      <c r="CF130" s="20"/>
      <c r="CG130" s="20"/>
      <c r="CH130" s="20"/>
      <c r="CI130" s="20"/>
      <c r="CJ130" s="20"/>
      <c r="CK130" s="20"/>
      <c r="CL130" s="20"/>
      <c r="CM130" s="20"/>
      <c r="CN130" s="19" t="s">
        <v>107</v>
      </c>
      <c r="CO130" s="19" t="s">
        <v>107</v>
      </c>
      <c r="CP130" s="20"/>
      <c r="CQ130" s="19" t="s">
        <v>2700</v>
      </c>
      <c r="CR130" s="20"/>
      <c r="CS130" s="20"/>
      <c r="CT130" s="19" t="s">
        <v>2260</v>
      </c>
      <c r="CU130" s="20"/>
      <c r="CV130" s="20"/>
      <c r="CW130" s="20"/>
      <c r="CX130" s="20"/>
      <c r="CY130" s="20"/>
      <c r="CZ130" s="20"/>
      <c r="DA130" s="20"/>
      <c r="DB130" s="20"/>
      <c r="DC130" s="20"/>
      <c r="DD130" s="20"/>
    </row>
    <row r="131">
      <c r="A131" s="12">
        <v>45648.51223900463</v>
      </c>
      <c r="B131" s="13">
        <v>132.0</v>
      </c>
      <c r="C131" s="14" t="s">
        <v>2604</v>
      </c>
      <c r="D131" s="15"/>
      <c r="E131" s="15"/>
      <c r="F131" s="15"/>
      <c r="G131" s="15" t="s">
        <v>2701</v>
      </c>
      <c r="H131" s="8" t="s">
        <v>2702</v>
      </c>
      <c r="I131" s="8" t="s">
        <v>2703</v>
      </c>
      <c r="J131" s="8" t="s">
        <v>2704</v>
      </c>
      <c r="K131" s="8" t="s">
        <v>2705</v>
      </c>
      <c r="L131" s="8"/>
      <c r="M131" s="8"/>
      <c r="N131" s="16" t="s">
        <v>2706</v>
      </c>
      <c r="O131" s="15" t="s">
        <v>87</v>
      </c>
      <c r="P131" s="32" t="s">
        <v>2707</v>
      </c>
      <c r="Q131" s="17">
        <v>344.43</v>
      </c>
      <c r="R131" s="18" t="s">
        <v>123</v>
      </c>
      <c r="S131" s="18" t="s">
        <v>423</v>
      </c>
      <c r="T131" s="18" t="s">
        <v>92</v>
      </c>
      <c r="U131" s="18" t="s">
        <v>124</v>
      </c>
      <c r="V131" s="19" t="s">
        <v>107</v>
      </c>
      <c r="W131" s="20"/>
      <c r="X131" s="20"/>
      <c r="Y131" s="19" t="s">
        <v>158</v>
      </c>
      <c r="Z131" s="19" t="s">
        <v>2708</v>
      </c>
      <c r="AA131" s="20"/>
      <c r="AB131" s="19" t="s">
        <v>2702</v>
      </c>
      <c r="AC131" s="19" t="s">
        <v>2709</v>
      </c>
      <c r="AD131" s="19" t="s">
        <v>2703</v>
      </c>
      <c r="AE131" s="19" t="s">
        <v>2704</v>
      </c>
      <c r="AF131" s="19" t="s">
        <v>2705</v>
      </c>
      <c r="AG131" s="19">
        <v>2.17904673E9</v>
      </c>
      <c r="AH131" s="19" t="s">
        <v>2710</v>
      </c>
      <c r="AI131" s="19" t="s">
        <v>107</v>
      </c>
      <c r="AJ131" s="20"/>
      <c r="AK131" s="20"/>
      <c r="AL131" s="20"/>
      <c r="AM131" s="20"/>
      <c r="AN131" s="20"/>
      <c r="AO131" s="20"/>
      <c r="AP131" s="20"/>
      <c r="AQ131" s="20"/>
      <c r="AR131" s="20"/>
      <c r="AS131" s="20"/>
      <c r="AT131" s="19" t="s">
        <v>263</v>
      </c>
      <c r="AU131" s="19" t="s">
        <v>263</v>
      </c>
      <c r="AV131" s="20"/>
      <c r="AW131" s="20"/>
      <c r="AX131" s="19" t="s">
        <v>2711</v>
      </c>
      <c r="AY131" s="20"/>
      <c r="AZ131" s="19">
        <v>2.0</v>
      </c>
      <c r="BA131" s="19" t="s">
        <v>93</v>
      </c>
      <c r="BB131" s="19" t="s">
        <v>2712</v>
      </c>
      <c r="BC131" s="19" t="s">
        <v>93</v>
      </c>
      <c r="BD131" s="19" t="s">
        <v>2713</v>
      </c>
      <c r="BE131" s="20"/>
      <c r="BF131" s="20"/>
      <c r="BG131" s="37">
        <v>344.43</v>
      </c>
      <c r="BH131" s="21" t="s">
        <v>2707</v>
      </c>
      <c r="BI131" s="19" t="s">
        <v>123</v>
      </c>
      <c r="BJ131" s="19" t="s">
        <v>423</v>
      </c>
      <c r="BK131" s="19" t="s">
        <v>92</v>
      </c>
      <c r="BL131" s="19" t="s">
        <v>124</v>
      </c>
      <c r="BM131" s="20"/>
      <c r="BN131" s="20"/>
      <c r="BO131" s="20"/>
      <c r="BP131" s="20"/>
      <c r="BQ131" s="20"/>
      <c r="BR131" s="21" t="s">
        <v>2714</v>
      </c>
      <c r="BS131" s="19" t="s">
        <v>142</v>
      </c>
      <c r="BT131" s="20"/>
      <c r="BU131" s="20"/>
      <c r="BV131" s="20"/>
      <c r="BW131" s="20"/>
      <c r="BX131" s="20"/>
      <c r="BY131" s="20"/>
      <c r="BZ131" s="20"/>
      <c r="CA131" s="20"/>
      <c r="CB131" s="20"/>
      <c r="CC131" s="19" t="s">
        <v>143</v>
      </c>
      <c r="CD131" s="20"/>
      <c r="CE131" s="20"/>
      <c r="CF131" s="20"/>
      <c r="CG131" s="20"/>
      <c r="CH131" s="20"/>
      <c r="CI131" s="20"/>
      <c r="CJ131" s="20"/>
      <c r="CK131" s="20"/>
      <c r="CL131" s="20"/>
      <c r="CM131" s="20"/>
      <c r="CN131" s="20"/>
      <c r="CO131" s="20"/>
      <c r="CP131" s="20"/>
      <c r="CQ131" s="19" t="s">
        <v>2715</v>
      </c>
      <c r="CR131" s="20"/>
      <c r="CS131" s="20"/>
      <c r="CT131" s="19" t="s">
        <v>192</v>
      </c>
      <c r="CU131" s="20"/>
      <c r="CV131" s="20"/>
      <c r="CW131" s="20"/>
      <c r="CX131" s="20"/>
      <c r="CY131" s="20"/>
      <c r="CZ131" s="20"/>
      <c r="DA131" s="20"/>
      <c r="DB131" s="20"/>
      <c r="DC131" s="20"/>
      <c r="DD131" s="20"/>
    </row>
    <row r="132">
      <c r="A132" s="12">
        <v>45649.66898177083</v>
      </c>
      <c r="B132" s="13">
        <v>133.0</v>
      </c>
      <c r="C132" s="35" t="s">
        <v>2716</v>
      </c>
      <c r="D132" s="15"/>
      <c r="E132" s="15"/>
      <c r="F132" s="15"/>
      <c r="G132" s="15" t="s">
        <v>2717</v>
      </c>
      <c r="H132" s="8" t="s">
        <v>2718</v>
      </c>
      <c r="I132" s="8" t="s">
        <v>2665</v>
      </c>
      <c r="J132" s="8" t="s">
        <v>2666</v>
      </c>
      <c r="K132" s="8" t="s">
        <v>2667</v>
      </c>
      <c r="L132" s="8" t="s">
        <v>2719</v>
      </c>
      <c r="M132" s="8"/>
      <c r="N132" s="16" t="s">
        <v>2720</v>
      </c>
      <c r="O132" s="15" t="s">
        <v>820</v>
      </c>
      <c r="P132" s="32" t="s">
        <v>2721</v>
      </c>
      <c r="Q132" s="17">
        <v>61.98</v>
      </c>
      <c r="R132" s="18" t="s">
        <v>123</v>
      </c>
      <c r="S132" s="18" t="s">
        <v>126</v>
      </c>
      <c r="T132" s="18" t="s">
        <v>204</v>
      </c>
      <c r="U132" s="18" t="s">
        <v>90</v>
      </c>
      <c r="V132" s="19" t="s">
        <v>107</v>
      </c>
      <c r="W132" s="20"/>
      <c r="X132" s="20"/>
      <c r="Y132" s="19" t="s">
        <v>127</v>
      </c>
      <c r="Z132" s="20"/>
      <c r="AA132" s="20"/>
      <c r="AB132" s="19" t="s">
        <v>2718</v>
      </c>
      <c r="AC132" s="19" t="s">
        <v>2671</v>
      </c>
      <c r="AD132" s="19" t="s">
        <v>2665</v>
      </c>
      <c r="AE132" s="19" t="s">
        <v>2666</v>
      </c>
      <c r="AF132" s="19" t="s">
        <v>2667</v>
      </c>
      <c r="AG132" s="19">
        <v>7.326923876E9</v>
      </c>
      <c r="AH132" s="19" t="s">
        <v>2672</v>
      </c>
      <c r="AI132" s="19" t="s">
        <v>93</v>
      </c>
      <c r="AJ132" s="19" t="s">
        <v>2722</v>
      </c>
      <c r="AK132" s="19" t="s">
        <v>2723</v>
      </c>
      <c r="AL132" s="19" t="s">
        <v>2719</v>
      </c>
      <c r="AM132" s="19">
        <v>2.179912161E9</v>
      </c>
      <c r="AN132" s="19" t="s">
        <v>2724</v>
      </c>
      <c r="AO132" s="20"/>
      <c r="AP132" s="20"/>
      <c r="AQ132" s="20"/>
      <c r="AR132" s="20"/>
      <c r="AS132" s="20"/>
      <c r="AT132" s="19" t="s">
        <v>187</v>
      </c>
      <c r="AU132" s="19" t="s">
        <v>2725</v>
      </c>
      <c r="AV132" s="19" t="s">
        <v>2673</v>
      </c>
      <c r="AW132" s="19" t="s">
        <v>2377</v>
      </c>
      <c r="AX132" s="20"/>
      <c r="AY132" s="20"/>
      <c r="AZ132" s="19" t="s">
        <v>2726</v>
      </c>
      <c r="BA132" s="19" t="s">
        <v>107</v>
      </c>
      <c r="BB132" s="20"/>
      <c r="BC132" s="19" t="s">
        <v>107</v>
      </c>
      <c r="BD132" s="20"/>
      <c r="BE132" s="20"/>
      <c r="BF132" s="19" t="s">
        <v>2727</v>
      </c>
      <c r="BG132" s="22">
        <v>61.98</v>
      </c>
      <c r="BH132" s="21" t="s">
        <v>2721</v>
      </c>
      <c r="BI132" s="19" t="s">
        <v>123</v>
      </c>
      <c r="BJ132" s="19" t="s">
        <v>126</v>
      </c>
      <c r="BK132" s="19" t="s">
        <v>204</v>
      </c>
      <c r="BL132" s="19" t="s">
        <v>90</v>
      </c>
      <c r="BM132" s="20"/>
      <c r="BN132" s="20"/>
      <c r="BO132" s="20"/>
      <c r="BP132" s="20"/>
      <c r="BQ132" s="20"/>
      <c r="BR132" s="19" t="s">
        <v>2728</v>
      </c>
      <c r="BS132" s="19" t="s">
        <v>142</v>
      </c>
      <c r="BT132" s="19" t="s">
        <v>240</v>
      </c>
      <c r="BU132" s="20"/>
      <c r="BV132" s="20"/>
      <c r="BW132" s="20"/>
      <c r="BX132" s="20"/>
      <c r="BY132" s="20"/>
      <c r="BZ132" s="20"/>
      <c r="CA132" s="20"/>
      <c r="CB132" s="20"/>
      <c r="CC132" s="19" t="s">
        <v>143</v>
      </c>
      <c r="CD132" s="19" t="s">
        <v>144</v>
      </c>
      <c r="CE132" s="20"/>
      <c r="CF132" s="20"/>
      <c r="CG132" s="20"/>
      <c r="CH132" s="20"/>
      <c r="CI132" s="20"/>
      <c r="CJ132" s="20"/>
      <c r="CK132" s="20"/>
      <c r="CL132" s="20"/>
      <c r="CM132" s="20"/>
      <c r="CN132" s="19" t="s">
        <v>107</v>
      </c>
      <c r="CO132" s="19" t="s">
        <v>107</v>
      </c>
      <c r="CP132" s="20"/>
      <c r="CQ132" s="20"/>
      <c r="CR132" s="20"/>
      <c r="CS132" s="20"/>
      <c r="CT132" s="19" t="s">
        <v>93</v>
      </c>
      <c r="CU132" s="20"/>
      <c r="CV132" s="20"/>
      <c r="CW132" s="20"/>
      <c r="CX132" s="20"/>
      <c r="CY132" s="20"/>
      <c r="CZ132" s="20"/>
      <c r="DA132" s="20"/>
      <c r="DB132" s="20"/>
      <c r="DC132" s="20"/>
      <c r="DD132" s="20"/>
    </row>
    <row r="133">
      <c r="A133" s="12">
        <v>45648.520112847225</v>
      </c>
      <c r="B133" s="15">
        <v>134.0</v>
      </c>
      <c r="C133" s="36" t="s">
        <v>2581</v>
      </c>
      <c r="D133" s="15"/>
      <c r="E133" s="15"/>
      <c r="F133" s="15"/>
      <c r="G133" s="15" t="s">
        <v>2729</v>
      </c>
      <c r="H133" s="8" t="s">
        <v>2730</v>
      </c>
      <c r="I133" s="8" t="s">
        <v>2731</v>
      </c>
      <c r="J133" s="8" t="s">
        <v>2732</v>
      </c>
      <c r="K133" s="8" t="s">
        <v>2733</v>
      </c>
      <c r="L133" s="8"/>
      <c r="M133" s="8"/>
      <c r="N133" s="16" t="s">
        <v>2734</v>
      </c>
      <c r="O133" s="15" t="s">
        <v>121</v>
      </c>
      <c r="P133" s="32" t="s">
        <v>2735</v>
      </c>
      <c r="Q133" s="17">
        <v>365.04</v>
      </c>
      <c r="R133" s="18" t="s">
        <v>123</v>
      </c>
      <c r="S133" s="18" t="s">
        <v>423</v>
      </c>
      <c r="T133" s="18" t="s">
        <v>1424</v>
      </c>
      <c r="U133" s="18" t="s">
        <v>92</v>
      </c>
      <c r="V133" s="19" t="s">
        <v>107</v>
      </c>
      <c r="W133" s="20"/>
      <c r="X133" s="20"/>
      <c r="Y133" s="19" t="s">
        <v>127</v>
      </c>
      <c r="Z133" s="20"/>
      <c r="AA133" s="20"/>
      <c r="AB133" s="19" t="s">
        <v>2730</v>
      </c>
      <c r="AC133" s="19" t="s">
        <v>2736</v>
      </c>
      <c r="AD133" s="19" t="s">
        <v>2731</v>
      </c>
      <c r="AE133" s="19" t="s">
        <v>2732</v>
      </c>
      <c r="AF133" s="19" t="s">
        <v>2733</v>
      </c>
      <c r="AG133" s="19" t="s">
        <v>2737</v>
      </c>
      <c r="AH133" s="19" t="s">
        <v>2738</v>
      </c>
      <c r="AI133" s="19" t="s">
        <v>107</v>
      </c>
      <c r="AJ133" s="20"/>
      <c r="AK133" s="20"/>
      <c r="AL133" s="20"/>
      <c r="AM133" s="20"/>
      <c r="AN133" s="20"/>
      <c r="AO133" s="20"/>
      <c r="AP133" s="20"/>
      <c r="AQ133" s="20"/>
      <c r="AR133" s="20"/>
      <c r="AS133" s="20"/>
      <c r="AT133" s="19" t="s">
        <v>187</v>
      </c>
      <c r="AU133" s="19" t="s">
        <v>2739</v>
      </c>
      <c r="AV133" s="20"/>
      <c r="AW133" s="20"/>
      <c r="AX133" s="21" t="s">
        <v>2740</v>
      </c>
      <c r="AY133" s="20"/>
      <c r="AZ133" s="19">
        <v>1.0</v>
      </c>
      <c r="BA133" s="19" t="s">
        <v>93</v>
      </c>
      <c r="BB133" s="19" t="s">
        <v>2741</v>
      </c>
      <c r="BC133" s="19" t="s">
        <v>107</v>
      </c>
      <c r="BD133" s="20"/>
      <c r="BE133" s="19" t="s">
        <v>637</v>
      </c>
      <c r="BF133" s="19" t="s">
        <v>637</v>
      </c>
      <c r="BG133" s="22">
        <v>365.04</v>
      </c>
      <c r="BH133" s="21" t="s">
        <v>2735</v>
      </c>
      <c r="BI133" s="19" t="s">
        <v>123</v>
      </c>
      <c r="BJ133" s="19" t="s">
        <v>423</v>
      </c>
      <c r="BK133" s="19" t="s">
        <v>1424</v>
      </c>
      <c r="BL133" s="19" t="s">
        <v>92</v>
      </c>
      <c r="BM133" s="20"/>
      <c r="BN133" s="20"/>
      <c r="BO133" s="20"/>
      <c r="BP133" s="20"/>
      <c r="BQ133" s="20"/>
      <c r="BR133" s="21" t="s">
        <v>2742</v>
      </c>
      <c r="BS133" s="19" t="s">
        <v>142</v>
      </c>
      <c r="BT133" s="20"/>
      <c r="BU133" s="20"/>
      <c r="BV133" s="20"/>
      <c r="BW133" s="20"/>
      <c r="BX133" s="20"/>
      <c r="BY133" s="20"/>
      <c r="BZ133" s="20"/>
      <c r="CA133" s="20"/>
      <c r="CB133" s="20"/>
      <c r="CC133" s="19" t="s">
        <v>143</v>
      </c>
      <c r="CD133" s="20"/>
      <c r="CE133" s="20"/>
      <c r="CF133" s="20"/>
      <c r="CG133" s="20"/>
      <c r="CH133" s="20"/>
      <c r="CI133" s="20"/>
      <c r="CJ133" s="20"/>
      <c r="CK133" s="20"/>
      <c r="CL133" s="20"/>
      <c r="CM133" s="20"/>
      <c r="CN133" s="19" t="s">
        <v>2743</v>
      </c>
      <c r="CO133" s="19" t="s">
        <v>107</v>
      </c>
      <c r="CP133" s="20"/>
      <c r="CQ133" s="20"/>
      <c r="CR133" s="20"/>
      <c r="CS133" s="20"/>
      <c r="CT133" s="19" t="s">
        <v>2744</v>
      </c>
      <c r="CU133" s="20"/>
      <c r="CV133" s="20"/>
      <c r="CW133" s="20"/>
      <c r="CX133" s="20"/>
      <c r="CY133" s="20"/>
      <c r="CZ133" s="20"/>
      <c r="DA133" s="20"/>
      <c r="DB133" s="20"/>
      <c r="DC133" s="20"/>
      <c r="DD133" s="20"/>
    </row>
    <row r="134">
      <c r="A134" s="12">
        <v>45648.55469076389</v>
      </c>
      <c r="B134" s="15">
        <v>135.0</v>
      </c>
      <c r="C134" s="31" t="s">
        <v>247</v>
      </c>
      <c r="D134" s="15"/>
      <c r="E134" s="15" t="s">
        <v>2745</v>
      </c>
      <c r="F134" s="15"/>
      <c r="G134" s="15" t="s">
        <v>2746</v>
      </c>
      <c r="H134" s="8" t="s">
        <v>2747</v>
      </c>
      <c r="I134" s="8" t="s">
        <v>2748</v>
      </c>
      <c r="J134" s="8" t="s">
        <v>2749</v>
      </c>
      <c r="K134" s="8" t="s">
        <v>2750</v>
      </c>
      <c r="L134" s="8"/>
      <c r="M134" s="8"/>
      <c r="N134" s="16" t="s">
        <v>2751</v>
      </c>
      <c r="O134" s="15" t="s">
        <v>121</v>
      </c>
      <c r="P134" s="8" t="s">
        <v>88</v>
      </c>
      <c r="Q134" s="17">
        <v>0.0</v>
      </c>
      <c r="R134" s="18" t="s">
        <v>123</v>
      </c>
      <c r="S134" s="18" t="s">
        <v>124</v>
      </c>
      <c r="T134" s="18" t="s">
        <v>126</v>
      </c>
      <c r="U134" s="18" t="s">
        <v>125</v>
      </c>
      <c r="V134" s="19" t="s">
        <v>107</v>
      </c>
      <c r="W134" s="20"/>
      <c r="X134" s="20"/>
      <c r="Y134" s="19" t="s">
        <v>127</v>
      </c>
      <c r="Z134" s="20"/>
      <c r="AA134" s="20"/>
      <c r="AB134" s="19" t="s">
        <v>2747</v>
      </c>
      <c r="AC134" s="19" t="s">
        <v>2752</v>
      </c>
      <c r="AD134" s="19" t="s">
        <v>2748</v>
      </c>
      <c r="AE134" s="19" t="s">
        <v>2749</v>
      </c>
      <c r="AF134" s="19" t="s">
        <v>2750</v>
      </c>
      <c r="AG134" s="19" t="s">
        <v>2753</v>
      </c>
      <c r="AH134" s="19" t="s">
        <v>2754</v>
      </c>
      <c r="AI134" s="19" t="s">
        <v>107</v>
      </c>
      <c r="AJ134" s="20"/>
      <c r="AK134" s="20"/>
      <c r="AL134" s="20"/>
      <c r="AM134" s="20"/>
      <c r="AN134" s="20"/>
      <c r="AO134" s="20"/>
      <c r="AP134" s="20"/>
      <c r="AQ134" s="20"/>
      <c r="AR134" s="20"/>
      <c r="AS134" s="20"/>
      <c r="AT134" s="19" t="s">
        <v>187</v>
      </c>
      <c r="AU134" s="19" t="s">
        <v>2755</v>
      </c>
      <c r="AV134" s="19" t="s">
        <v>2673</v>
      </c>
      <c r="AW134" s="19" t="s">
        <v>2377</v>
      </c>
      <c r="AX134" s="20"/>
      <c r="AY134" s="20"/>
      <c r="AZ134" s="19" t="s">
        <v>2756</v>
      </c>
      <c r="BA134" s="19" t="s">
        <v>107</v>
      </c>
      <c r="BB134" s="20"/>
      <c r="BC134" s="19" t="s">
        <v>107</v>
      </c>
      <c r="BD134" s="20"/>
      <c r="BE134" s="20"/>
      <c r="BF134" s="19" t="s">
        <v>2757</v>
      </c>
      <c r="BG134" s="22">
        <v>0.0</v>
      </c>
      <c r="BH134" s="19" t="s">
        <v>88</v>
      </c>
      <c r="BI134" s="19" t="s">
        <v>123</v>
      </c>
      <c r="BJ134" s="19" t="s">
        <v>124</v>
      </c>
      <c r="BK134" s="19" t="s">
        <v>126</v>
      </c>
      <c r="BL134" s="19" t="s">
        <v>125</v>
      </c>
      <c r="BM134" s="20"/>
      <c r="BN134" s="20"/>
      <c r="BO134" s="20"/>
      <c r="BP134" s="20"/>
      <c r="BQ134" s="20"/>
      <c r="BR134" s="21" t="s">
        <v>2758</v>
      </c>
      <c r="BS134" s="19" t="s">
        <v>240</v>
      </c>
      <c r="BT134" s="20"/>
      <c r="BU134" s="20"/>
      <c r="BV134" s="20"/>
      <c r="BW134" s="20"/>
      <c r="BX134" s="20"/>
      <c r="BY134" s="20"/>
      <c r="BZ134" s="20"/>
      <c r="CA134" s="20"/>
      <c r="CB134" s="20"/>
      <c r="CC134" s="19" t="s">
        <v>143</v>
      </c>
      <c r="CD134" s="20"/>
      <c r="CE134" s="20"/>
      <c r="CF134" s="20"/>
      <c r="CG134" s="20"/>
      <c r="CH134" s="20"/>
      <c r="CI134" s="20"/>
      <c r="CJ134" s="20"/>
      <c r="CK134" s="20"/>
      <c r="CL134" s="20"/>
      <c r="CM134" s="20"/>
      <c r="CN134" s="20"/>
      <c r="CO134" s="20"/>
      <c r="CP134" s="20"/>
      <c r="CQ134" s="20"/>
      <c r="CR134" s="20"/>
      <c r="CS134" s="20"/>
      <c r="CT134" s="19" t="s">
        <v>1016</v>
      </c>
      <c r="CU134" s="20"/>
      <c r="CV134" s="20"/>
      <c r="CW134" s="20"/>
      <c r="CX134" s="20"/>
      <c r="CY134" s="20"/>
      <c r="CZ134" s="20"/>
      <c r="DA134" s="20"/>
      <c r="DB134" s="20"/>
      <c r="DC134" s="20"/>
      <c r="DD134" s="20"/>
    </row>
    <row r="135">
      <c r="A135" s="12">
        <v>45648.62303949074</v>
      </c>
      <c r="B135" s="13">
        <v>136.0</v>
      </c>
      <c r="C135" s="35" t="s">
        <v>2759</v>
      </c>
      <c r="D135" s="15"/>
      <c r="E135" s="15"/>
      <c r="F135" s="15"/>
      <c r="G135" s="15" t="s">
        <v>2760</v>
      </c>
      <c r="H135" s="8" t="s">
        <v>2761</v>
      </c>
      <c r="I135" s="8" t="s">
        <v>2762</v>
      </c>
      <c r="J135" s="8" t="s">
        <v>915</v>
      </c>
      <c r="K135" s="8" t="s">
        <v>2763</v>
      </c>
      <c r="L135" s="8"/>
      <c r="M135" s="8"/>
      <c r="N135" s="16" t="s">
        <v>2764</v>
      </c>
      <c r="O135" s="15" t="s">
        <v>121</v>
      </c>
      <c r="P135" s="32" t="s">
        <v>2765</v>
      </c>
      <c r="Q135" s="17">
        <v>442.15</v>
      </c>
      <c r="R135" s="18" t="s">
        <v>123</v>
      </c>
      <c r="S135" s="18" t="s">
        <v>125</v>
      </c>
      <c r="T135" s="18" t="s">
        <v>380</v>
      </c>
      <c r="U135" s="18" t="s">
        <v>355</v>
      </c>
      <c r="V135" s="19" t="s">
        <v>107</v>
      </c>
      <c r="W135" s="20"/>
      <c r="X135" s="20"/>
      <c r="Y135" s="19" t="s">
        <v>158</v>
      </c>
      <c r="Z135" s="19" t="s">
        <v>2766</v>
      </c>
      <c r="AA135" s="20"/>
      <c r="AB135" s="19" t="s">
        <v>2761</v>
      </c>
      <c r="AC135" s="19" t="s">
        <v>2767</v>
      </c>
      <c r="AD135" s="19" t="s">
        <v>2762</v>
      </c>
      <c r="AE135" s="19" t="s">
        <v>915</v>
      </c>
      <c r="AF135" s="19" t="s">
        <v>2763</v>
      </c>
      <c r="AG135" s="19" t="s">
        <v>2768</v>
      </c>
      <c r="AH135" s="19" t="s">
        <v>2769</v>
      </c>
      <c r="AI135" s="19" t="s">
        <v>107</v>
      </c>
      <c r="AJ135" s="20"/>
      <c r="AK135" s="20"/>
      <c r="AL135" s="20"/>
      <c r="AM135" s="20"/>
      <c r="AN135" s="20"/>
      <c r="AO135" s="20"/>
      <c r="AP135" s="20"/>
      <c r="AQ135" s="20"/>
      <c r="AR135" s="20"/>
      <c r="AS135" s="20"/>
      <c r="AT135" s="19" t="s">
        <v>187</v>
      </c>
      <c r="AU135" s="19" t="s">
        <v>1039</v>
      </c>
      <c r="AV135" s="20"/>
      <c r="AW135" s="20"/>
      <c r="AX135" s="20"/>
      <c r="AY135" s="20"/>
      <c r="AZ135" s="19">
        <v>1.0</v>
      </c>
      <c r="BA135" s="19" t="s">
        <v>93</v>
      </c>
      <c r="BB135" s="19" t="s">
        <v>2770</v>
      </c>
      <c r="BC135" s="19" t="s">
        <v>107</v>
      </c>
      <c r="BD135" s="20"/>
      <c r="BE135" s="19" t="s">
        <v>2771</v>
      </c>
      <c r="BF135" s="20"/>
      <c r="BG135" s="37">
        <v>442.15</v>
      </c>
      <c r="BH135" s="21" t="s">
        <v>2765</v>
      </c>
      <c r="BI135" s="19" t="s">
        <v>123</v>
      </c>
      <c r="BJ135" s="19" t="s">
        <v>125</v>
      </c>
      <c r="BK135" s="19" t="s">
        <v>380</v>
      </c>
      <c r="BL135" s="19" t="s">
        <v>355</v>
      </c>
      <c r="BM135" s="20"/>
      <c r="BN135" s="20"/>
      <c r="BO135" s="20"/>
      <c r="BP135" s="20"/>
      <c r="BQ135" s="20"/>
      <c r="BR135" s="21" t="s">
        <v>2772</v>
      </c>
      <c r="BS135" s="19" t="s">
        <v>141</v>
      </c>
      <c r="BT135" s="20"/>
      <c r="BU135" s="20"/>
      <c r="BV135" s="20"/>
      <c r="BW135" s="20"/>
      <c r="BX135" s="20"/>
      <c r="BY135" s="20"/>
      <c r="BZ135" s="20"/>
      <c r="CA135" s="20"/>
      <c r="CB135" s="20"/>
      <c r="CC135" s="19" t="s">
        <v>144</v>
      </c>
      <c r="CD135" s="20"/>
      <c r="CE135" s="20"/>
      <c r="CF135" s="20"/>
      <c r="CG135" s="20"/>
      <c r="CH135" s="20"/>
      <c r="CI135" s="20"/>
      <c r="CJ135" s="20"/>
      <c r="CK135" s="20"/>
      <c r="CL135" s="20"/>
      <c r="CM135" s="20"/>
      <c r="CN135" s="20"/>
      <c r="CO135" s="20"/>
      <c r="CP135" s="20"/>
      <c r="CQ135" s="20"/>
      <c r="CR135" s="20"/>
      <c r="CS135" s="20"/>
      <c r="CT135" s="19" t="s">
        <v>410</v>
      </c>
      <c r="CU135" s="20"/>
      <c r="CV135" s="20"/>
      <c r="CW135" s="20"/>
      <c r="CX135" s="20"/>
      <c r="CY135" s="20"/>
      <c r="CZ135" s="20"/>
      <c r="DA135" s="20"/>
      <c r="DB135" s="20"/>
      <c r="DC135" s="20"/>
      <c r="DD135" s="20"/>
    </row>
    <row r="136">
      <c r="A136" s="12">
        <v>45648.63576670139</v>
      </c>
      <c r="B136" s="13">
        <v>137.0</v>
      </c>
      <c r="C136" s="14" t="s">
        <v>1850</v>
      </c>
      <c r="D136" s="15"/>
      <c r="E136" s="15" t="s">
        <v>1851</v>
      </c>
      <c r="F136" s="15"/>
      <c r="G136" s="15" t="s">
        <v>2773</v>
      </c>
      <c r="H136" s="8" t="s">
        <v>2774</v>
      </c>
      <c r="I136" s="8" t="s">
        <v>2398</v>
      </c>
      <c r="J136" s="8" t="s">
        <v>2775</v>
      </c>
      <c r="K136" s="8" t="s">
        <v>2776</v>
      </c>
      <c r="L136" s="8"/>
      <c r="M136" s="8"/>
      <c r="N136" s="16" t="s">
        <v>2777</v>
      </c>
      <c r="O136" s="15" t="s">
        <v>87</v>
      </c>
      <c r="P136" s="38">
        <v>0.0</v>
      </c>
      <c r="Q136" s="17">
        <v>0.0</v>
      </c>
      <c r="R136" s="18" t="s">
        <v>123</v>
      </c>
      <c r="S136" s="18" t="s">
        <v>423</v>
      </c>
      <c r="T136" s="18" t="s">
        <v>125</v>
      </c>
      <c r="U136" s="18" t="s">
        <v>92</v>
      </c>
      <c r="V136" s="19" t="s">
        <v>107</v>
      </c>
      <c r="W136" s="20"/>
      <c r="X136" s="20"/>
      <c r="Y136" s="19" t="s">
        <v>158</v>
      </c>
      <c r="Z136" s="19" t="s">
        <v>2778</v>
      </c>
      <c r="AA136" s="20"/>
      <c r="AB136" s="19" t="s">
        <v>2774</v>
      </c>
      <c r="AC136" s="19" t="s">
        <v>2779</v>
      </c>
      <c r="AD136" s="19" t="s">
        <v>2398</v>
      </c>
      <c r="AE136" s="19" t="s">
        <v>2775</v>
      </c>
      <c r="AF136" s="19" t="s">
        <v>2776</v>
      </c>
      <c r="AG136" s="19">
        <v>2.17257492E9</v>
      </c>
      <c r="AH136" s="19" t="s">
        <v>2780</v>
      </c>
      <c r="AI136" s="19" t="s">
        <v>107</v>
      </c>
      <c r="AJ136" s="20"/>
      <c r="AK136" s="20"/>
      <c r="AL136" s="20"/>
      <c r="AM136" s="20"/>
      <c r="AN136" s="20"/>
      <c r="AO136" s="20"/>
      <c r="AP136" s="20"/>
      <c r="AQ136" s="20"/>
      <c r="AR136" s="20"/>
      <c r="AS136" s="20"/>
      <c r="AT136" s="19" t="s">
        <v>187</v>
      </c>
      <c r="AU136" s="19" t="s">
        <v>1859</v>
      </c>
      <c r="AV136" s="20"/>
      <c r="AW136" s="20"/>
      <c r="AX136" s="21" t="s">
        <v>1860</v>
      </c>
      <c r="AY136" s="20"/>
      <c r="AZ136" s="19" t="s">
        <v>2781</v>
      </c>
      <c r="BA136" s="19" t="s">
        <v>93</v>
      </c>
      <c r="BB136" s="19" t="s">
        <v>2782</v>
      </c>
      <c r="BC136" s="19" t="s">
        <v>93</v>
      </c>
      <c r="BD136" s="19" t="s">
        <v>2783</v>
      </c>
      <c r="BE136" s="20"/>
      <c r="BF136" s="19" t="s">
        <v>1859</v>
      </c>
      <c r="BG136" s="22">
        <v>0.0</v>
      </c>
      <c r="BH136" s="19">
        <v>0.0</v>
      </c>
      <c r="BI136" s="19" t="s">
        <v>123</v>
      </c>
      <c r="BJ136" s="19" t="s">
        <v>423</v>
      </c>
      <c r="BK136" s="19" t="s">
        <v>125</v>
      </c>
      <c r="BL136" s="19" t="s">
        <v>92</v>
      </c>
      <c r="BM136" s="20"/>
      <c r="BN136" s="20"/>
      <c r="BO136" s="20"/>
      <c r="BP136" s="20"/>
      <c r="BQ136" s="20"/>
      <c r="BR136" s="21" t="s">
        <v>2784</v>
      </c>
      <c r="BS136" s="19" t="s">
        <v>240</v>
      </c>
      <c r="BT136" s="20"/>
      <c r="BU136" s="20"/>
      <c r="BV136" s="20"/>
      <c r="BW136" s="20"/>
      <c r="BX136" s="20"/>
      <c r="BY136" s="20"/>
      <c r="BZ136" s="20"/>
      <c r="CA136" s="20"/>
      <c r="CB136" s="20"/>
      <c r="CC136" s="19" t="s">
        <v>143</v>
      </c>
      <c r="CD136" s="20"/>
      <c r="CE136" s="20"/>
      <c r="CF136" s="20"/>
      <c r="CG136" s="20"/>
      <c r="CH136" s="20"/>
      <c r="CI136" s="20"/>
      <c r="CJ136" s="20"/>
      <c r="CK136" s="20"/>
      <c r="CL136" s="20"/>
      <c r="CM136" s="20"/>
      <c r="CN136" s="19" t="s">
        <v>2785</v>
      </c>
      <c r="CO136" s="20"/>
      <c r="CP136" s="20"/>
      <c r="CQ136" s="19" t="s">
        <v>2786</v>
      </c>
      <c r="CR136" s="20"/>
      <c r="CS136" s="20"/>
      <c r="CT136" s="19" t="s">
        <v>1892</v>
      </c>
      <c r="CU136" s="20"/>
      <c r="CV136" s="20"/>
      <c r="CW136" s="20"/>
      <c r="CX136" s="20"/>
      <c r="CY136" s="20"/>
      <c r="CZ136" s="20"/>
      <c r="DA136" s="20"/>
      <c r="DB136" s="20"/>
      <c r="DC136" s="20"/>
      <c r="DD136" s="20"/>
    </row>
    <row r="137">
      <c r="A137" s="12">
        <v>45648.66095158565</v>
      </c>
      <c r="B137" s="15">
        <v>138.0</v>
      </c>
      <c r="C137" s="40" t="s">
        <v>2787</v>
      </c>
      <c r="D137" s="15"/>
      <c r="E137" s="15"/>
      <c r="F137" s="15"/>
      <c r="G137" s="15" t="s">
        <v>2788</v>
      </c>
      <c r="H137" s="8" t="s">
        <v>2789</v>
      </c>
      <c r="I137" s="8" t="s">
        <v>2790</v>
      </c>
      <c r="J137" s="8" t="s">
        <v>2791</v>
      </c>
      <c r="K137" s="8" t="s">
        <v>2792</v>
      </c>
      <c r="L137" s="8" t="s">
        <v>2793</v>
      </c>
      <c r="M137" s="8" t="s">
        <v>2794</v>
      </c>
      <c r="N137" s="16" t="s">
        <v>2795</v>
      </c>
      <c r="O137" s="15" t="s">
        <v>2796</v>
      </c>
      <c r="P137" s="8" t="s">
        <v>88</v>
      </c>
      <c r="Q137" s="17">
        <v>0.0</v>
      </c>
      <c r="R137" s="18" t="s">
        <v>157</v>
      </c>
      <c r="S137" s="18" t="s">
        <v>324</v>
      </c>
      <c r="T137" s="18" t="s">
        <v>204</v>
      </c>
      <c r="U137" s="18" t="s">
        <v>90</v>
      </c>
      <c r="V137" s="19" t="s">
        <v>93</v>
      </c>
      <c r="W137" s="20"/>
      <c r="X137" s="20"/>
      <c r="Y137" s="19" t="s">
        <v>127</v>
      </c>
      <c r="Z137" s="20"/>
      <c r="AA137" s="20"/>
      <c r="AB137" s="19" t="s">
        <v>2789</v>
      </c>
      <c r="AC137" s="19" t="s">
        <v>2797</v>
      </c>
      <c r="AD137" s="19" t="s">
        <v>2790</v>
      </c>
      <c r="AE137" s="19" t="s">
        <v>2791</v>
      </c>
      <c r="AF137" s="19" t="s">
        <v>2792</v>
      </c>
      <c r="AG137" s="19" t="s">
        <v>2798</v>
      </c>
      <c r="AH137" s="19" t="s">
        <v>2799</v>
      </c>
      <c r="AI137" s="19" t="s">
        <v>93</v>
      </c>
      <c r="AJ137" s="19" t="s">
        <v>625</v>
      </c>
      <c r="AK137" s="19" t="s">
        <v>2800</v>
      </c>
      <c r="AL137" s="19" t="s">
        <v>2793</v>
      </c>
      <c r="AM137" s="19" t="s">
        <v>2801</v>
      </c>
      <c r="AN137" s="19" t="s">
        <v>2802</v>
      </c>
      <c r="AO137" s="19" t="s">
        <v>2803</v>
      </c>
      <c r="AP137" s="19" t="s">
        <v>2025</v>
      </c>
      <c r="AQ137" s="19" t="s">
        <v>2794</v>
      </c>
      <c r="AR137" s="19" t="s">
        <v>2804</v>
      </c>
      <c r="AS137" s="19" t="s">
        <v>2805</v>
      </c>
      <c r="AT137" s="19" t="s">
        <v>187</v>
      </c>
      <c r="AU137" s="19" t="s">
        <v>2806</v>
      </c>
      <c r="AV137" s="20"/>
      <c r="AW137" s="20"/>
      <c r="AX137" s="21" t="s">
        <v>2807</v>
      </c>
      <c r="AY137" s="19" t="s">
        <v>107</v>
      </c>
      <c r="AZ137" s="19">
        <v>0.0</v>
      </c>
      <c r="BA137" s="19" t="s">
        <v>107</v>
      </c>
      <c r="BB137" s="20"/>
      <c r="BC137" s="19" t="s">
        <v>107</v>
      </c>
      <c r="BD137" s="20"/>
      <c r="BE137" s="20"/>
      <c r="BF137" s="20"/>
      <c r="BG137" s="22">
        <v>0.0</v>
      </c>
      <c r="BH137" s="19" t="s">
        <v>88</v>
      </c>
      <c r="BI137" s="19" t="s">
        <v>157</v>
      </c>
      <c r="BJ137" s="19" t="s">
        <v>324</v>
      </c>
      <c r="BK137" s="19" t="s">
        <v>204</v>
      </c>
      <c r="BL137" s="19" t="s">
        <v>90</v>
      </c>
      <c r="BM137" s="20"/>
      <c r="BN137" s="20"/>
      <c r="BO137" s="20"/>
      <c r="BP137" s="20"/>
      <c r="BQ137" s="20"/>
      <c r="BR137" s="21" t="s">
        <v>2808</v>
      </c>
      <c r="BS137" s="19" t="s">
        <v>142</v>
      </c>
      <c r="BT137" s="20"/>
      <c r="BU137" s="20"/>
      <c r="BV137" s="20"/>
      <c r="BW137" s="20"/>
      <c r="BX137" s="20"/>
      <c r="BY137" s="20"/>
      <c r="BZ137" s="20"/>
      <c r="CA137" s="20"/>
      <c r="CB137" s="20"/>
      <c r="CC137" s="19" t="s">
        <v>2809</v>
      </c>
      <c r="CD137" s="20"/>
      <c r="CE137" s="20"/>
      <c r="CF137" s="20"/>
      <c r="CG137" s="20"/>
      <c r="CH137" s="20"/>
      <c r="CI137" s="20"/>
      <c r="CJ137" s="20"/>
      <c r="CK137" s="20"/>
      <c r="CL137" s="20"/>
      <c r="CM137" s="20"/>
      <c r="CN137" s="20"/>
      <c r="CO137" s="20"/>
      <c r="CP137" s="19" t="s">
        <v>93</v>
      </c>
      <c r="CQ137" s="20"/>
      <c r="CR137" s="20"/>
      <c r="CS137" s="20"/>
      <c r="CT137" s="19" t="s">
        <v>2810</v>
      </c>
      <c r="CU137" s="19" t="s">
        <v>2811</v>
      </c>
      <c r="CV137" s="19" t="s">
        <v>2812</v>
      </c>
      <c r="CW137" s="20"/>
      <c r="CX137" s="20"/>
      <c r="CY137" s="20"/>
      <c r="CZ137" s="20"/>
      <c r="DA137" s="20"/>
      <c r="DB137" s="20"/>
      <c r="DC137" s="20"/>
      <c r="DD137" s="20"/>
    </row>
    <row r="138">
      <c r="A138" s="12">
        <v>45648.66165804398</v>
      </c>
      <c r="B138" s="15">
        <v>139.0</v>
      </c>
      <c r="C138" s="36" t="s">
        <v>1484</v>
      </c>
      <c r="D138" s="15"/>
      <c r="E138" s="15"/>
      <c r="F138" s="15"/>
      <c r="G138" s="15" t="s">
        <v>2813</v>
      </c>
      <c r="H138" s="8" t="s">
        <v>2814</v>
      </c>
      <c r="I138" s="8" t="s">
        <v>2815</v>
      </c>
      <c r="J138" s="8" t="s">
        <v>2816</v>
      </c>
      <c r="K138" s="8" t="s">
        <v>2817</v>
      </c>
      <c r="L138" s="8"/>
      <c r="M138" s="8"/>
      <c r="N138" s="16" t="s">
        <v>2818</v>
      </c>
      <c r="O138" s="15" t="s">
        <v>532</v>
      </c>
      <c r="P138" s="32" t="s">
        <v>2819</v>
      </c>
      <c r="Q138" s="17">
        <v>345.48</v>
      </c>
      <c r="R138" s="18" t="s">
        <v>89</v>
      </c>
      <c r="S138" s="18" t="s">
        <v>354</v>
      </c>
      <c r="T138" s="18" t="s">
        <v>281</v>
      </c>
      <c r="U138" s="18" t="s">
        <v>355</v>
      </c>
      <c r="V138" s="19" t="s">
        <v>107</v>
      </c>
      <c r="W138" s="20"/>
      <c r="X138" s="20"/>
      <c r="Y138" s="19" t="s">
        <v>127</v>
      </c>
      <c r="Z138" s="20"/>
      <c r="AA138" s="20"/>
      <c r="AB138" s="19" t="s">
        <v>2814</v>
      </c>
      <c r="AC138" s="19" t="s">
        <v>2820</v>
      </c>
      <c r="AD138" s="19" t="s">
        <v>2815</v>
      </c>
      <c r="AE138" s="19" t="s">
        <v>2816</v>
      </c>
      <c r="AF138" s="19" t="s">
        <v>2817</v>
      </c>
      <c r="AG138" s="19">
        <v>9.259970198E9</v>
      </c>
      <c r="AH138" s="19" t="s">
        <v>2821</v>
      </c>
      <c r="AI138" s="19" t="s">
        <v>107</v>
      </c>
      <c r="AJ138" s="20"/>
      <c r="AK138" s="20"/>
      <c r="AL138" s="20"/>
      <c r="AM138" s="20"/>
      <c r="AN138" s="20"/>
      <c r="AO138" s="20"/>
      <c r="AP138" s="20"/>
      <c r="AQ138" s="20"/>
      <c r="AR138" s="20"/>
      <c r="AS138" s="20"/>
      <c r="AT138" s="19" t="s">
        <v>2822</v>
      </c>
      <c r="AU138" s="19" t="s">
        <v>2823</v>
      </c>
      <c r="AV138" s="19" t="s">
        <v>279</v>
      </c>
      <c r="AW138" s="19" t="s">
        <v>279</v>
      </c>
      <c r="AX138" s="21" t="s">
        <v>2824</v>
      </c>
      <c r="AY138" s="20"/>
      <c r="AZ138" s="19">
        <v>1.0</v>
      </c>
      <c r="BA138" s="19" t="s">
        <v>93</v>
      </c>
      <c r="BB138" s="19" t="s">
        <v>2825</v>
      </c>
      <c r="BC138" s="19" t="s">
        <v>93</v>
      </c>
      <c r="BD138" s="19" t="s">
        <v>2826</v>
      </c>
      <c r="BE138" s="20"/>
      <c r="BF138" s="19" t="s">
        <v>2827</v>
      </c>
      <c r="BG138" s="22">
        <v>345.48</v>
      </c>
      <c r="BH138" s="21" t="s">
        <v>2819</v>
      </c>
      <c r="BI138" s="19" t="s">
        <v>89</v>
      </c>
      <c r="BJ138" s="19" t="s">
        <v>354</v>
      </c>
      <c r="BK138" s="19" t="s">
        <v>281</v>
      </c>
      <c r="BL138" s="19" t="s">
        <v>355</v>
      </c>
      <c r="BM138" s="20"/>
      <c r="BN138" s="20"/>
      <c r="BO138" s="20"/>
      <c r="BP138" s="20"/>
      <c r="BQ138" s="20"/>
      <c r="BR138" s="20"/>
      <c r="BS138" s="20"/>
      <c r="BT138" s="20"/>
      <c r="BU138" s="20"/>
      <c r="BV138" s="20"/>
      <c r="BW138" s="20"/>
      <c r="BX138" s="20"/>
      <c r="BY138" s="20"/>
      <c r="BZ138" s="20"/>
      <c r="CA138" s="20"/>
      <c r="CB138" s="20"/>
      <c r="CC138" s="20"/>
      <c r="CD138" s="20"/>
      <c r="CE138" s="20"/>
      <c r="CF138" s="20"/>
      <c r="CG138" s="20"/>
      <c r="CH138" s="20"/>
      <c r="CI138" s="20"/>
      <c r="CJ138" s="20"/>
      <c r="CK138" s="20"/>
      <c r="CL138" s="20"/>
      <c r="CM138" s="20"/>
      <c r="CN138" s="20"/>
      <c r="CO138" s="20"/>
      <c r="CP138" s="20"/>
      <c r="CQ138" s="19" t="s">
        <v>2828</v>
      </c>
      <c r="CR138" s="20"/>
      <c r="CS138" s="20"/>
      <c r="CT138" s="19" t="s">
        <v>410</v>
      </c>
      <c r="CU138" s="20"/>
      <c r="CV138" s="20"/>
      <c r="CW138" s="20"/>
      <c r="CX138" s="20"/>
      <c r="CY138" s="20"/>
      <c r="CZ138" s="20"/>
      <c r="DA138" s="20"/>
      <c r="DB138" s="20"/>
      <c r="DC138" s="20"/>
      <c r="DD138" s="20"/>
    </row>
    <row r="139">
      <c r="A139" s="12">
        <v>45648.74872653935</v>
      </c>
      <c r="B139" s="15">
        <v>140.0</v>
      </c>
      <c r="C139" s="44" t="s">
        <v>1314</v>
      </c>
      <c r="D139" s="15"/>
      <c r="E139" s="15"/>
      <c r="F139" s="15"/>
      <c r="G139" s="15" t="s">
        <v>2829</v>
      </c>
      <c r="H139" s="8" t="s">
        <v>2830</v>
      </c>
      <c r="I139" s="8" t="s">
        <v>2831</v>
      </c>
      <c r="J139" s="8" t="s">
        <v>2312</v>
      </c>
      <c r="K139" s="8" t="s">
        <v>2832</v>
      </c>
      <c r="L139" s="8"/>
      <c r="M139" s="8"/>
      <c r="N139" s="16" t="s">
        <v>2833</v>
      </c>
      <c r="O139" s="15" t="s">
        <v>820</v>
      </c>
      <c r="P139" s="32" t="s">
        <v>2834</v>
      </c>
      <c r="Q139" s="17">
        <v>74.34</v>
      </c>
      <c r="R139" s="18" t="s">
        <v>123</v>
      </c>
      <c r="S139" s="18" t="s">
        <v>233</v>
      </c>
      <c r="T139" s="18" t="s">
        <v>301</v>
      </c>
      <c r="U139" s="18" t="s">
        <v>355</v>
      </c>
      <c r="V139" s="19" t="s">
        <v>93</v>
      </c>
      <c r="W139" s="20"/>
      <c r="X139" s="20"/>
      <c r="Y139" s="19" t="s">
        <v>158</v>
      </c>
      <c r="Z139" s="19" t="s">
        <v>2835</v>
      </c>
      <c r="AA139" s="20"/>
      <c r="AB139" s="19" t="s">
        <v>2830</v>
      </c>
      <c r="AC139" s="19" t="s">
        <v>2836</v>
      </c>
      <c r="AD139" s="19" t="s">
        <v>2831</v>
      </c>
      <c r="AE139" s="19" t="s">
        <v>2312</v>
      </c>
      <c r="AF139" s="19" t="s">
        <v>2832</v>
      </c>
      <c r="AG139" s="19">
        <v>4.044211073E9</v>
      </c>
      <c r="AH139" s="19" t="s">
        <v>2837</v>
      </c>
      <c r="AI139" s="19" t="s">
        <v>107</v>
      </c>
      <c r="AJ139" s="20"/>
      <c r="AK139" s="20"/>
      <c r="AL139" s="20"/>
      <c r="AM139" s="20"/>
      <c r="AN139" s="20"/>
      <c r="AO139" s="20"/>
      <c r="AP139" s="20"/>
      <c r="AQ139" s="20"/>
      <c r="AR139" s="20"/>
      <c r="AS139" s="20"/>
      <c r="AT139" s="19" t="s">
        <v>187</v>
      </c>
      <c r="AU139" s="19" t="s">
        <v>2838</v>
      </c>
      <c r="AV139" s="20"/>
      <c r="AW139" s="20"/>
      <c r="AX139" s="20"/>
      <c r="AY139" s="19" t="s">
        <v>107</v>
      </c>
      <c r="AZ139" s="19">
        <v>1.0</v>
      </c>
      <c r="BA139" s="19" t="s">
        <v>107</v>
      </c>
      <c r="BB139" s="20"/>
      <c r="BC139" s="19" t="s">
        <v>107</v>
      </c>
      <c r="BD139" s="20"/>
      <c r="BE139" s="19" t="s">
        <v>2839</v>
      </c>
      <c r="BF139" s="19" t="s">
        <v>2840</v>
      </c>
      <c r="BG139" s="22">
        <v>74.34</v>
      </c>
      <c r="BH139" s="21" t="s">
        <v>2834</v>
      </c>
      <c r="BI139" s="19" t="s">
        <v>123</v>
      </c>
      <c r="BJ139" s="19" t="s">
        <v>233</v>
      </c>
      <c r="BK139" s="19" t="s">
        <v>301</v>
      </c>
      <c r="BL139" s="19" t="s">
        <v>355</v>
      </c>
      <c r="BM139" s="20"/>
      <c r="BN139" s="20"/>
      <c r="BO139" s="20"/>
      <c r="BP139" s="20"/>
      <c r="BQ139" s="20"/>
      <c r="BR139" s="21" t="s">
        <v>2841</v>
      </c>
      <c r="BS139" s="19" t="s">
        <v>141</v>
      </c>
      <c r="BT139" s="20"/>
      <c r="BU139" s="20"/>
      <c r="BV139" s="20"/>
      <c r="BW139" s="20"/>
      <c r="BX139" s="20"/>
      <c r="BY139" s="20"/>
      <c r="BZ139" s="20"/>
      <c r="CA139" s="20"/>
      <c r="CB139" s="20"/>
      <c r="CC139" s="19" t="s">
        <v>144</v>
      </c>
      <c r="CD139" s="20"/>
      <c r="CE139" s="20"/>
      <c r="CF139" s="20"/>
      <c r="CG139" s="20"/>
      <c r="CH139" s="20"/>
      <c r="CI139" s="20"/>
      <c r="CJ139" s="20"/>
      <c r="CK139" s="20"/>
      <c r="CL139" s="20"/>
      <c r="CM139" s="20"/>
      <c r="CN139" s="20"/>
      <c r="CO139" s="20"/>
      <c r="CP139" s="19" t="s">
        <v>107</v>
      </c>
      <c r="CQ139" s="20"/>
      <c r="CR139" s="20"/>
      <c r="CS139" s="20"/>
      <c r="CT139" s="19" t="s">
        <v>2842</v>
      </c>
      <c r="CU139" s="19" t="s">
        <v>1409</v>
      </c>
      <c r="CV139" s="19" t="s">
        <v>2843</v>
      </c>
      <c r="CW139" s="20"/>
      <c r="CX139" s="20"/>
      <c r="CY139" s="20"/>
      <c r="CZ139" s="20"/>
      <c r="DA139" s="20"/>
      <c r="DB139" s="20"/>
      <c r="DC139" s="20"/>
      <c r="DD139" s="20"/>
    </row>
    <row r="140">
      <c r="A140" s="12">
        <v>45648.75290237268</v>
      </c>
      <c r="B140" s="13">
        <v>141.0</v>
      </c>
      <c r="C140" s="35" t="s">
        <v>2844</v>
      </c>
      <c r="D140" s="15" t="s">
        <v>1822</v>
      </c>
      <c r="E140" s="15"/>
      <c r="F140" s="15"/>
      <c r="G140" s="15" t="s">
        <v>2845</v>
      </c>
      <c r="H140" s="8" t="s">
        <v>2846</v>
      </c>
      <c r="I140" s="8" t="s">
        <v>2153</v>
      </c>
      <c r="J140" s="8" t="s">
        <v>2847</v>
      </c>
      <c r="K140" s="8" t="s">
        <v>2848</v>
      </c>
      <c r="L140" s="8" t="s">
        <v>2849</v>
      </c>
      <c r="M140" s="8" t="s">
        <v>2850</v>
      </c>
      <c r="N140" s="16" t="s">
        <v>2851</v>
      </c>
      <c r="O140" s="15" t="s">
        <v>629</v>
      </c>
      <c r="P140" s="8" t="s">
        <v>88</v>
      </c>
      <c r="Q140" s="17">
        <v>0.0</v>
      </c>
      <c r="R140" s="18" t="s">
        <v>123</v>
      </c>
      <c r="S140" s="18" t="s">
        <v>631</v>
      </c>
      <c r="T140" s="18" t="s">
        <v>301</v>
      </c>
      <c r="U140" s="18" t="s">
        <v>1915</v>
      </c>
      <c r="V140" s="19" t="s">
        <v>107</v>
      </c>
      <c r="W140" s="20"/>
      <c r="X140" s="20"/>
      <c r="Y140" s="19" t="s">
        <v>127</v>
      </c>
      <c r="Z140" s="20"/>
      <c r="AA140" s="20"/>
      <c r="AB140" s="19" t="s">
        <v>2846</v>
      </c>
      <c r="AC140" s="19" t="s">
        <v>2852</v>
      </c>
      <c r="AD140" s="19" t="s">
        <v>2153</v>
      </c>
      <c r="AE140" s="19" t="s">
        <v>2847</v>
      </c>
      <c r="AF140" s="19" t="s">
        <v>2848</v>
      </c>
      <c r="AG140" s="19">
        <v>9.08255737E9</v>
      </c>
      <c r="AH140" s="19" t="s">
        <v>2853</v>
      </c>
      <c r="AI140" s="19" t="s">
        <v>93</v>
      </c>
      <c r="AJ140" s="19" t="s">
        <v>2854</v>
      </c>
      <c r="AK140" s="19" t="s">
        <v>2847</v>
      </c>
      <c r="AL140" s="19" t="s">
        <v>2849</v>
      </c>
      <c r="AM140" s="19">
        <v>6.309403728E9</v>
      </c>
      <c r="AN140" s="19" t="s">
        <v>2855</v>
      </c>
      <c r="AO140" s="19" t="s">
        <v>2432</v>
      </c>
      <c r="AP140" s="19" t="s">
        <v>2856</v>
      </c>
      <c r="AQ140" s="19" t="s">
        <v>2850</v>
      </c>
      <c r="AR140" s="20"/>
      <c r="AS140" s="20"/>
      <c r="AT140" s="19" t="s">
        <v>187</v>
      </c>
      <c r="AU140" s="19" t="s">
        <v>2857</v>
      </c>
      <c r="AV140" s="20"/>
      <c r="AW140" s="20"/>
      <c r="AX140" s="20"/>
      <c r="AY140" s="20"/>
      <c r="AZ140" s="19" t="s">
        <v>2858</v>
      </c>
      <c r="BA140" s="19" t="s">
        <v>93</v>
      </c>
      <c r="BB140" s="19" t="s">
        <v>2859</v>
      </c>
      <c r="BC140" s="19" t="s">
        <v>107</v>
      </c>
      <c r="BD140" s="20"/>
      <c r="BE140" s="20"/>
      <c r="BF140" s="20"/>
      <c r="BG140" s="22">
        <v>0.0</v>
      </c>
      <c r="BH140" s="19" t="s">
        <v>88</v>
      </c>
      <c r="BI140" s="19" t="s">
        <v>123</v>
      </c>
      <c r="BJ140" s="19" t="s">
        <v>631</v>
      </c>
      <c r="BK140" s="19" t="s">
        <v>301</v>
      </c>
      <c r="BL140" s="19" t="s">
        <v>1915</v>
      </c>
      <c r="BM140" s="20"/>
      <c r="BN140" s="20"/>
      <c r="BO140" s="20"/>
      <c r="BP140" s="20"/>
      <c r="BQ140" s="20"/>
      <c r="BR140" s="21" t="s">
        <v>2860</v>
      </c>
      <c r="BS140" s="19" t="s">
        <v>141</v>
      </c>
      <c r="BT140" s="20"/>
      <c r="BU140" s="20"/>
      <c r="BV140" s="20"/>
      <c r="BW140" s="20"/>
      <c r="BX140" s="20"/>
      <c r="BY140" s="20"/>
      <c r="BZ140" s="20"/>
      <c r="CA140" s="20"/>
      <c r="CB140" s="20"/>
      <c r="CC140" s="19" t="s">
        <v>144</v>
      </c>
      <c r="CD140" s="20"/>
      <c r="CE140" s="20"/>
      <c r="CF140" s="20"/>
      <c r="CG140" s="20"/>
      <c r="CH140" s="20"/>
      <c r="CI140" s="20"/>
      <c r="CJ140" s="20"/>
      <c r="CK140" s="20"/>
      <c r="CL140" s="20"/>
      <c r="CM140" s="20"/>
      <c r="CN140" s="20"/>
      <c r="CO140" s="20"/>
      <c r="CP140" s="20"/>
      <c r="CQ140" s="20"/>
      <c r="CR140" s="20"/>
      <c r="CS140" s="20"/>
      <c r="CT140" s="19" t="s">
        <v>2861</v>
      </c>
      <c r="CU140" s="20"/>
      <c r="CV140" s="20"/>
      <c r="CW140" s="20"/>
      <c r="CX140" s="20"/>
      <c r="CY140" s="20"/>
      <c r="CZ140" s="20"/>
      <c r="DA140" s="20"/>
      <c r="DB140" s="20"/>
      <c r="DC140" s="20"/>
      <c r="DD140" s="20"/>
    </row>
    <row r="141">
      <c r="A141" s="12">
        <v>45648.76514524306</v>
      </c>
      <c r="B141" s="13">
        <v>143.0</v>
      </c>
      <c r="C141" s="35" t="s">
        <v>2759</v>
      </c>
      <c r="D141" s="15"/>
      <c r="E141" s="15"/>
      <c r="F141" s="15"/>
      <c r="G141" s="15" t="s">
        <v>2862</v>
      </c>
      <c r="H141" s="8" t="s">
        <v>2863</v>
      </c>
      <c r="I141" s="8" t="s">
        <v>2864</v>
      </c>
      <c r="J141" s="8" t="s">
        <v>2865</v>
      </c>
      <c r="K141" s="8" t="s">
        <v>2866</v>
      </c>
      <c r="L141" s="8" t="s">
        <v>2867</v>
      </c>
      <c r="M141" s="8"/>
      <c r="N141" s="16" t="s">
        <v>2868</v>
      </c>
      <c r="O141" s="15" t="s">
        <v>654</v>
      </c>
      <c r="P141" s="32" t="s">
        <v>2869</v>
      </c>
      <c r="Q141" s="17">
        <v>169.88</v>
      </c>
      <c r="R141" s="18" t="s">
        <v>157</v>
      </c>
      <c r="S141" s="18" t="s">
        <v>233</v>
      </c>
      <c r="T141" s="18" t="s">
        <v>355</v>
      </c>
      <c r="U141" s="18" t="s">
        <v>380</v>
      </c>
      <c r="V141" s="19" t="s">
        <v>107</v>
      </c>
      <c r="W141" s="20"/>
      <c r="X141" s="20"/>
      <c r="Y141" s="19" t="s">
        <v>158</v>
      </c>
      <c r="Z141" s="19" t="s">
        <v>2870</v>
      </c>
      <c r="AA141" s="20"/>
      <c r="AB141" s="19" t="s">
        <v>2863</v>
      </c>
      <c r="AC141" s="19" t="s">
        <v>2871</v>
      </c>
      <c r="AD141" s="19" t="s">
        <v>2864</v>
      </c>
      <c r="AE141" s="19" t="s">
        <v>2865</v>
      </c>
      <c r="AF141" s="19" t="s">
        <v>2866</v>
      </c>
      <c r="AG141" s="19">
        <v>6.29899412E9</v>
      </c>
      <c r="AH141" s="19" t="s">
        <v>2872</v>
      </c>
      <c r="AI141" s="19" t="s">
        <v>93</v>
      </c>
      <c r="AJ141" s="19" t="s">
        <v>2873</v>
      </c>
      <c r="AK141" s="19" t="s">
        <v>2874</v>
      </c>
      <c r="AL141" s="19" t="s">
        <v>2867</v>
      </c>
      <c r="AM141" s="19">
        <v>2.179912408E9</v>
      </c>
      <c r="AN141" s="19" t="s">
        <v>2875</v>
      </c>
      <c r="AO141" s="20"/>
      <c r="AP141" s="20"/>
      <c r="AQ141" s="20"/>
      <c r="AR141" s="20"/>
      <c r="AS141" s="20"/>
      <c r="AT141" s="19" t="s">
        <v>187</v>
      </c>
      <c r="AU141" s="19" t="s">
        <v>2876</v>
      </c>
      <c r="AV141" s="20"/>
      <c r="AW141" s="20"/>
      <c r="AX141" s="20"/>
      <c r="AY141" s="20"/>
      <c r="AZ141" s="19">
        <v>2.0</v>
      </c>
      <c r="BA141" s="19" t="s">
        <v>93</v>
      </c>
      <c r="BB141" s="19" t="s">
        <v>2877</v>
      </c>
      <c r="BC141" s="19" t="s">
        <v>107</v>
      </c>
      <c r="BD141" s="20"/>
      <c r="BE141" s="19" t="s">
        <v>2878</v>
      </c>
      <c r="BF141" s="20"/>
      <c r="BG141" s="22">
        <v>169.88</v>
      </c>
      <c r="BH141" s="21" t="s">
        <v>2869</v>
      </c>
      <c r="BI141" s="19" t="s">
        <v>157</v>
      </c>
      <c r="BJ141" s="19" t="s">
        <v>233</v>
      </c>
      <c r="BK141" s="19" t="s">
        <v>355</v>
      </c>
      <c r="BL141" s="19" t="s">
        <v>380</v>
      </c>
      <c r="BM141" s="20"/>
      <c r="BN141" s="20"/>
      <c r="BO141" s="20"/>
      <c r="BP141" s="20"/>
      <c r="BQ141" s="20"/>
      <c r="BR141" s="21" t="s">
        <v>2879</v>
      </c>
      <c r="BS141" s="19" t="s">
        <v>340</v>
      </c>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19" t="s">
        <v>2880</v>
      </c>
      <c r="CU141" s="20"/>
      <c r="CV141" s="20"/>
      <c r="CW141" s="20"/>
      <c r="CX141" s="20"/>
      <c r="CY141" s="20"/>
      <c r="CZ141" s="20"/>
      <c r="DA141" s="20"/>
      <c r="DB141" s="20"/>
      <c r="DC141" s="20"/>
      <c r="DD141" s="20"/>
    </row>
    <row r="142">
      <c r="A142" s="12">
        <v>45648.79651053241</v>
      </c>
      <c r="B142" s="15">
        <v>144.0</v>
      </c>
      <c r="C142" s="36" t="s">
        <v>1484</v>
      </c>
      <c r="D142" s="15"/>
      <c r="E142" s="15"/>
      <c r="F142" s="15"/>
      <c r="G142" s="15" t="s">
        <v>2881</v>
      </c>
      <c r="H142" s="8" t="s">
        <v>2882</v>
      </c>
      <c r="I142" s="8" t="s">
        <v>2815</v>
      </c>
      <c r="J142" s="8" t="s">
        <v>2816</v>
      </c>
      <c r="K142" s="8" t="s">
        <v>2817</v>
      </c>
      <c r="L142" s="7" t="s">
        <v>2883</v>
      </c>
      <c r="M142" s="7" t="s">
        <v>2884</v>
      </c>
      <c r="N142" s="16" t="s">
        <v>2885</v>
      </c>
      <c r="O142" s="15" t="s">
        <v>532</v>
      </c>
      <c r="P142" s="32" t="s">
        <v>2886</v>
      </c>
      <c r="Q142" s="17">
        <v>50.99</v>
      </c>
      <c r="R142" s="18" t="s">
        <v>89</v>
      </c>
      <c r="S142" s="18" t="s">
        <v>354</v>
      </c>
      <c r="T142" s="18" t="s">
        <v>92</v>
      </c>
      <c r="U142" s="18" t="s">
        <v>233</v>
      </c>
      <c r="V142" s="19" t="s">
        <v>107</v>
      </c>
      <c r="W142" s="20"/>
      <c r="X142" s="20"/>
      <c r="Y142" s="19" t="s">
        <v>158</v>
      </c>
      <c r="Z142" s="19" t="s">
        <v>2887</v>
      </c>
      <c r="AA142" s="20"/>
      <c r="AB142" s="19" t="s">
        <v>2882</v>
      </c>
      <c r="AC142" s="19" t="s">
        <v>2820</v>
      </c>
      <c r="AD142" s="19" t="s">
        <v>2815</v>
      </c>
      <c r="AE142" s="19" t="s">
        <v>2816</v>
      </c>
      <c r="AF142" s="19" t="s">
        <v>2817</v>
      </c>
      <c r="AG142" s="19" t="s">
        <v>2888</v>
      </c>
      <c r="AH142" s="19" t="s">
        <v>2821</v>
      </c>
      <c r="AI142" s="19" t="s">
        <v>93</v>
      </c>
      <c r="AJ142" s="19" t="s">
        <v>2889</v>
      </c>
      <c r="AK142" s="19" t="s">
        <v>2890</v>
      </c>
      <c r="AL142" s="19" t="s">
        <v>2891</v>
      </c>
      <c r="AM142" s="19" t="s">
        <v>279</v>
      </c>
      <c r="AN142" s="19" t="s">
        <v>279</v>
      </c>
      <c r="AO142" s="19" t="s">
        <v>2892</v>
      </c>
      <c r="AP142" s="19" t="s">
        <v>2893</v>
      </c>
      <c r="AQ142" s="19" t="s">
        <v>2894</v>
      </c>
      <c r="AR142" s="19" t="s">
        <v>279</v>
      </c>
      <c r="AS142" s="19" t="s">
        <v>279</v>
      </c>
      <c r="AT142" s="19" t="s">
        <v>187</v>
      </c>
      <c r="AU142" s="19" t="s">
        <v>2200</v>
      </c>
      <c r="AV142" s="19" t="s">
        <v>279</v>
      </c>
      <c r="AW142" s="19" t="s">
        <v>279</v>
      </c>
      <c r="AX142" s="21" t="s">
        <v>963</v>
      </c>
      <c r="AY142" s="20"/>
      <c r="AZ142" s="19">
        <v>1.0</v>
      </c>
      <c r="BA142" s="19" t="s">
        <v>93</v>
      </c>
      <c r="BB142" s="19" t="s">
        <v>2895</v>
      </c>
      <c r="BC142" s="19" t="s">
        <v>93</v>
      </c>
      <c r="BD142" s="19" t="s">
        <v>2895</v>
      </c>
      <c r="BE142" s="20"/>
      <c r="BF142" s="19" t="s">
        <v>2896</v>
      </c>
      <c r="BG142" s="22">
        <v>50.99</v>
      </c>
      <c r="BH142" s="21" t="s">
        <v>2886</v>
      </c>
      <c r="BI142" s="19" t="s">
        <v>89</v>
      </c>
      <c r="BJ142" s="19" t="s">
        <v>354</v>
      </c>
      <c r="BK142" s="19" t="s">
        <v>92</v>
      </c>
      <c r="BL142" s="19" t="s">
        <v>233</v>
      </c>
      <c r="BM142" s="20"/>
      <c r="BN142" s="20"/>
      <c r="BO142" s="20"/>
      <c r="BP142" s="20"/>
      <c r="BQ142" s="20"/>
      <c r="BR142" s="19" t="s">
        <v>2897</v>
      </c>
      <c r="BS142" s="19" t="s">
        <v>240</v>
      </c>
      <c r="BT142" s="19" t="s">
        <v>141</v>
      </c>
      <c r="BU142" s="19" t="s">
        <v>552</v>
      </c>
      <c r="BV142" s="19" t="s">
        <v>552</v>
      </c>
      <c r="BW142" s="20"/>
      <c r="BX142" s="20"/>
      <c r="BY142" s="20"/>
      <c r="BZ142" s="20"/>
      <c r="CA142" s="20"/>
      <c r="CB142" s="20"/>
      <c r="CC142" s="19" t="s">
        <v>144</v>
      </c>
      <c r="CD142" s="19" t="s">
        <v>143</v>
      </c>
      <c r="CE142" s="19" t="s">
        <v>143</v>
      </c>
      <c r="CF142" s="19" t="s">
        <v>144</v>
      </c>
      <c r="CG142" s="20"/>
      <c r="CH142" s="20"/>
      <c r="CI142" s="20"/>
      <c r="CJ142" s="20"/>
      <c r="CK142" s="20"/>
      <c r="CL142" s="20"/>
      <c r="CM142" s="20"/>
      <c r="CN142" s="20"/>
      <c r="CO142" s="20"/>
      <c r="CP142" s="20"/>
      <c r="CQ142" s="19" t="s">
        <v>2898</v>
      </c>
      <c r="CR142" s="20"/>
      <c r="CS142" s="20"/>
      <c r="CT142" s="19" t="s">
        <v>410</v>
      </c>
      <c r="CU142" s="20"/>
      <c r="CV142" s="20"/>
      <c r="CW142" s="20"/>
      <c r="CX142" s="20"/>
      <c r="CY142" s="20"/>
      <c r="CZ142" s="20"/>
      <c r="DA142" s="20"/>
      <c r="DB142" s="20"/>
      <c r="DC142" s="20"/>
      <c r="DD142" s="20"/>
    </row>
    <row r="143">
      <c r="A143" s="12">
        <v>45648.797038680554</v>
      </c>
      <c r="B143" s="15">
        <v>145.0</v>
      </c>
      <c r="C143" s="40" t="s">
        <v>683</v>
      </c>
      <c r="D143" s="15"/>
      <c r="E143" s="15"/>
      <c r="F143" s="15"/>
      <c r="G143" s="15" t="s">
        <v>2899</v>
      </c>
      <c r="H143" s="8" t="s">
        <v>2900</v>
      </c>
      <c r="I143" s="8" t="s">
        <v>2901</v>
      </c>
      <c r="J143" s="8" t="s">
        <v>2902</v>
      </c>
      <c r="K143" s="8" t="s">
        <v>2903</v>
      </c>
      <c r="L143" s="8"/>
      <c r="M143" s="8"/>
      <c r="N143" s="16" t="s">
        <v>2900</v>
      </c>
      <c r="O143" s="15" t="s">
        <v>654</v>
      </c>
      <c r="P143" s="8" t="s">
        <v>177</v>
      </c>
      <c r="Q143" s="17">
        <v>0.0</v>
      </c>
      <c r="R143" s="18" t="s">
        <v>123</v>
      </c>
      <c r="S143" s="18" t="s">
        <v>691</v>
      </c>
      <c r="T143" s="18" t="s">
        <v>2904</v>
      </c>
      <c r="U143" s="18" t="s">
        <v>691</v>
      </c>
      <c r="V143" s="19" t="s">
        <v>93</v>
      </c>
      <c r="W143" s="20"/>
      <c r="X143" s="20"/>
      <c r="Y143" s="19" t="s">
        <v>127</v>
      </c>
      <c r="Z143" s="20"/>
      <c r="AA143" s="20"/>
      <c r="AB143" s="19" t="s">
        <v>2900</v>
      </c>
      <c r="AC143" s="19" t="s">
        <v>2905</v>
      </c>
      <c r="AD143" s="19" t="s">
        <v>2901</v>
      </c>
      <c r="AE143" s="19" t="s">
        <v>2902</v>
      </c>
      <c r="AF143" s="19" t="s">
        <v>2903</v>
      </c>
      <c r="AG143" s="19">
        <v>2.179744788E9</v>
      </c>
      <c r="AH143" s="19" t="s">
        <v>2906</v>
      </c>
      <c r="AI143" s="19" t="s">
        <v>107</v>
      </c>
      <c r="AJ143" s="20"/>
      <c r="AK143" s="20"/>
      <c r="AL143" s="20"/>
      <c r="AM143" s="20"/>
      <c r="AN143" s="20"/>
      <c r="AO143" s="20"/>
      <c r="AP143" s="20"/>
      <c r="AQ143" s="20"/>
      <c r="AR143" s="20"/>
      <c r="AS143" s="20"/>
      <c r="AT143" s="19" t="s">
        <v>187</v>
      </c>
      <c r="AU143" s="19" t="s">
        <v>698</v>
      </c>
      <c r="AV143" s="20"/>
      <c r="AW143" s="20"/>
      <c r="AX143" s="20"/>
      <c r="AY143" s="19" t="s">
        <v>177</v>
      </c>
      <c r="AZ143" s="19">
        <v>1.0</v>
      </c>
      <c r="BA143" s="19" t="s">
        <v>93</v>
      </c>
      <c r="BB143" s="19" t="s">
        <v>2907</v>
      </c>
      <c r="BC143" s="19" t="s">
        <v>107</v>
      </c>
      <c r="BD143" s="20"/>
      <c r="BE143" s="20"/>
      <c r="BF143" s="20"/>
      <c r="BG143" s="22">
        <v>0.0</v>
      </c>
      <c r="BH143" s="19" t="s">
        <v>177</v>
      </c>
      <c r="BI143" s="19" t="s">
        <v>123</v>
      </c>
      <c r="BJ143" s="19" t="s">
        <v>691</v>
      </c>
      <c r="BK143" s="19" t="s">
        <v>2904</v>
      </c>
      <c r="BL143" s="19" t="s">
        <v>691</v>
      </c>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c r="CN143" s="20"/>
      <c r="CO143" s="20"/>
      <c r="CP143" s="19" t="s">
        <v>93</v>
      </c>
      <c r="CQ143" s="20"/>
      <c r="CR143" s="20"/>
      <c r="CS143" s="20"/>
      <c r="CT143" s="19" t="s">
        <v>2908</v>
      </c>
      <c r="CU143" s="19" t="s">
        <v>2909</v>
      </c>
      <c r="CV143" s="19" t="s">
        <v>2909</v>
      </c>
      <c r="CW143" s="20"/>
      <c r="CX143" s="20"/>
      <c r="CY143" s="20"/>
      <c r="CZ143" s="20"/>
      <c r="DA143" s="20"/>
      <c r="DB143" s="20"/>
      <c r="DC143" s="20"/>
      <c r="DD143" s="20"/>
    </row>
    <row r="144">
      <c r="A144" s="12">
        <v>45648.80844898148</v>
      </c>
      <c r="B144" s="15">
        <v>146.0</v>
      </c>
      <c r="C144" s="31" t="s">
        <v>247</v>
      </c>
      <c r="D144" s="15"/>
      <c r="E144" s="15" t="s">
        <v>2745</v>
      </c>
      <c r="F144" s="15"/>
      <c r="G144" s="15" t="s">
        <v>2910</v>
      </c>
      <c r="H144" s="8" t="s">
        <v>2911</v>
      </c>
      <c r="I144" s="8" t="s">
        <v>2912</v>
      </c>
      <c r="J144" s="8" t="s">
        <v>2913</v>
      </c>
      <c r="K144" s="8" t="s">
        <v>2914</v>
      </c>
      <c r="L144" s="8" t="s">
        <v>2915</v>
      </c>
      <c r="M144" s="8"/>
      <c r="N144" s="16" t="s">
        <v>2916</v>
      </c>
      <c r="O144" s="15" t="s">
        <v>121</v>
      </c>
      <c r="P144" s="8" t="s">
        <v>88</v>
      </c>
      <c r="Q144" s="17">
        <v>0.0</v>
      </c>
      <c r="R144" s="18" t="s">
        <v>123</v>
      </c>
      <c r="S144" s="18" t="s">
        <v>301</v>
      </c>
      <c r="T144" s="18" t="s">
        <v>126</v>
      </c>
      <c r="U144" s="18" t="s">
        <v>479</v>
      </c>
      <c r="V144" s="19" t="s">
        <v>107</v>
      </c>
      <c r="W144" s="20"/>
      <c r="X144" s="20"/>
      <c r="Y144" s="19" t="s">
        <v>127</v>
      </c>
      <c r="Z144" s="20"/>
      <c r="AA144" s="20"/>
      <c r="AB144" s="19" t="s">
        <v>2911</v>
      </c>
      <c r="AC144" s="19" t="s">
        <v>2917</v>
      </c>
      <c r="AD144" s="19" t="s">
        <v>2912</v>
      </c>
      <c r="AE144" s="19" t="s">
        <v>2913</v>
      </c>
      <c r="AF144" s="19" t="s">
        <v>2914</v>
      </c>
      <c r="AG144" s="19">
        <v>6.147067575E9</v>
      </c>
      <c r="AH144" s="19" t="s">
        <v>2918</v>
      </c>
      <c r="AI144" s="19" t="s">
        <v>93</v>
      </c>
      <c r="AJ144" s="19" t="s">
        <v>472</v>
      </c>
      <c r="AK144" s="19" t="s">
        <v>2919</v>
      </c>
      <c r="AL144" s="19" t="s">
        <v>2915</v>
      </c>
      <c r="AM144" s="19">
        <v>3.392240105E9</v>
      </c>
      <c r="AN144" s="19" t="s">
        <v>2920</v>
      </c>
      <c r="AO144" s="20"/>
      <c r="AP144" s="20"/>
      <c r="AQ144" s="20"/>
      <c r="AR144" s="20"/>
      <c r="AS144" s="20"/>
      <c r="AT144" s="19" t="s">
        <v>187</v>
      </c>
      <c r="AU144" s="19" t="s">
        <v>2921</v>
      </c>
      <c r="AV144" s="19" t="s">
        <v>2922</v>
      </c>
      <c r="AW144" s="19" t="s">
        <v>2923</v>
      </c>
      <c r="AX144" s="19" t="s">
        <v>2924</v>
      </c>
      <c r="AY144" s="20"/>
      <c r="AZ144" s="19">
        <v>1.0</v>
      </c>
      <c r="BA144" s="19" t="s">
        <v>93</v>
      </c>
      <c r="BB144" s="19" t="s">
        <v>2925</v>
      </c>
      <c r="BC144" s="19" t="s">
        <v>107</v>
      </c>
      <c r="BD144" s="20"/>
      <c r="BE144" s="20"/>
      <c r="BF144" s="20"/>
      <c r="BG144" s="22">
        <v>0.0</v>
      </c>
      <c r="BH144" s="19" t="s">
        <v>88</v>
      </c>
      <c r="BI144" s="19" t="s">
        <v>123</v>
      </c>
      <c r="BJ144" s="19" t="s">
        <v>301</v>
      </c>
      <c r="BK144" s="19" t="s">
        <v>126</v>
      </c>
      <c r="BL144" s="19" t="s">
        <v>479</v>
      </c>
      <c r="BM144" s="20"/>
      <c r="BN144" s="20"/>
      <c r="BO144" s="20"/>
      <c r="BP144" s="20"/>
      <c r="BQ144" s="20"/>
      <c r="BR144" s="19" t="s">
        <v>2926</v>
      </c>
      <c r="BS144" s="19" t="s">
        <v>142</v>
      </c>
      <c r="BT144" s="19" t="s">
        <v>142</v>
      </c>
      <c r="BU144" s="19" t="s">
        <v>552</v>
      </c>
      <c r="BV144" s="20"/>
      <c r="BW144" s="20"/>
      <c r="BX144" s="20"/>
      <c r="BY144" s="20"/>
      <c r="BZ144" s="20"/>
      <c r="CA144" s="20"/>
      <c r="CB144" s="20"/>
      <c r="CC144" s="19" t="s">
        <v>144</v>
      </c>
      <c r="CD144" s="19" t="s">
        <v>144</v>
      </c>
      <c r="CE144" s="19" t="s">
        <v>143</v>
      </c>
      <c r="CF144" s="20"/>
      <c r="CG144" s="20"/>
      <c r="CH144" s="20"/>
      <c r="CI144" s="20"/>
      <c r="CJ144" s="20"/>
      <c r="CK144" s="20"/>
      <c r="CL144" s="20"/>
      <c r="CM144" s="20"/>
      <c r="CN144" s="20"/>
      <c r="CO144" s="20"/>
      <c r="CP144" s="20"/>
      <c r="CQ144" s="20"/>
      <c r="CR144" s="20"/>
      <c r="CS144" s="20"/>
      <c r="CT144" s="19" t="s">
        <v>2927</v>
      </c>
      <c r="CU144" s="20"/>
      <c r="CV144" s="20"/>
      <c r="CW144" s="20"/>
      <c r="CX144" s="20"/>
      <c r="CY144" s="20"/>
      <c r="CZ144" s="20"/>
      <c r="DA144" s="20"/>
      <c r="DB144" s="20"/>
      <c r="DC144" s="20"/>
      <c r="DD144" s="20"/>
    </row>
    <row r="145">
      <c r="A145" s="12">
        <v>45648.814721840274</v>
      </c>
      <c r="B145" s="15">
        <v>147.0</v>
      </c>
      <c r="C145" s="36" t="s">
        <v>2185</v>
      </c>
      <c r="D145" s="15"/>
      <c r="E145" s="15"/>
      <c r="F145" s="15"/>
      <c r="G145" s="15" t="s">
        <v>2928</v>
      </c>
      <c r="H145" s="8" t="s">
        <v>2929</v>
      </c>
      <c r="I145" s="8" t="s">
        <v>2930</v>
      </c>
      <c r="J145" s="8" t="s">
        <v>2931</v>
      </c>
      <c r="K145" s="8" t="s">
        <v>2932</v>
      </c>
      <c r="L145" s="8" t="s">
        <v>2933</v>
      </c>
      <c r="M145" s="8" t="s">
        <v>2934</v>
      </c>
      <c r="N145" s="16" t="s">
        <v>2935</v>
      </c>
      <c r="O145" s="15" t="s">
        <v>532</v>
      </c>
      <c r="P145" s="32" t="s">
        <v>2936</v>
      </c>
      <c r="Q145" s="17">
        <v>23.5</v>
      </c>
      <c r="R145" s="18" t="s">
        <v>157</v>
      </c>
      <c r="S145" s="18" t="s">
        <v>354</v>
      </c>
      <c r="T145" s="18" t="s">
        <v>125</v>
      </c>
      <c r="U145" s="18" t="s">
        <v>403</v>
      </c>
      <c r="V145" s="19" t="s">
        <v>107</v>
      </c>
      <c r="W145" s="20"/>
      <c r="X145" s="20"/>
      <c r="Y145" s="19" t="s">
        <v>158</v>
      </c>
      <c r="Z145" s="19" t="s">
        <v>2937</v>
      </c>
      <c r="AA145" s="20"/>
      <c r="AB145" s="19" t="s">
        <v>2929</v>
      </c>
      <c r="AC145" s="19" t="s">
        <v>2938</v>
      </c>
      <c r="AD145" s="19" t="s">
        <v>2930</v>
      </c>
      <c r="AE145" s="19" t="s">
        <v>2931</v>
      </c>
      <c r="AF145" s="19" t="s">
        <v>2932</v>
      </c>
      <c r="AG145" s="19">
        <v>4.086671362E9</v>
      </c>
      <c r="AH145" s="19" t="s">
        <v>2939</v>
      </c>
      <c r="AI145" s="19" t="s">
        <v>93</v>
      </c>
      <c r="AJ145" s="19" t="s">
        <v>798</v>
      </c>
      <c r="AK145" s="19" t="s">
        <v>2940</v>
      </c>
      <c r="AL145" s="19" t="s">
        <v>2933</v>
      </c>
      <c r="AM145" s="19">
        <v>6.305615139E9</v>
      </c>
      <c r="AN145" s="19" t="s">
        <v>2941</v>
      </c>
      <c r="AO145" s="19" t="s">
        <v>2942</v>
      </c>
      <c r="AP145" s="19" t="s">
        <v>737</v>
      </c>
      <c r="AQ145" s="19" t="s">
        <v>2934</v>
      </c>
      <c r="AR145" s="19">
        <v>6.304632201E9</v>
      </c>
      <c r="AS145" s="19" t="s">
        <v>2943</v>
      </c>
      <c r="AT145" s="19" t="s">
        <v>187</v>
      </c>
      <c r="AU145" s="19" t="s">
        <v>2944</v>
      </c>
      <c r="AV145" s="20"/>
      <c r="AW145" s="20"/>
      <c r="AX145" s="21" t="s">
        <v>2945</v>
      </c>
      <c r="AY145" s="20"/>
      <c r="AZ145" s="19">
        <v>2.0</v>
      </c>
      <c r="BA145" s="19" t="s">
        <v>93</v>
      </c>
      <c r="BB145" s="19" t="s">
        <v>2946</v>
      </c>
      <c r="BC145" s="19" t="s">
        <v>93</v>
      </c>
      <c r="BD145" s="19" t="s">
        <v>2947</v>
      </c>
      <c r="BE145" s="20"/>
      <c r="BF145" s="20"/>
      <c r="BG145" s="22">
        <v>23.5</v>
      </c>
      <c r="BH145" s="21" t="s">
        <v>2936</v>
      </c>
      <c r="BI145" s="19" t="s">
        <v>157</v>
      </c>
      <c r="BJ145" s="19" t="s">
        <v>354</v>
      </c>
      <c r="BK145" s="19" t="s">
        <v>125</v>
      </c>
      <c r="BL145" s="19" t="s">
        <v>403</v>
      </c>
      <c r="BM145" s="20"/>
      <c r="BN145" s="20"/>
      <c r="BO145" s="20"/>
      <c r="BP145" s="20"/>
      <c r="BQ145" s="20"/>
      <c r="BR145" s="19" t="s">
        <v>2948</v>
      </c>
      <c r="BS145" s="19" t="s">
        <v>240</v>
      </c>
      <c r="BT145" s="19" t="s">
        <v>142</v>
      </c>
      <c r="BU145" s="19" t="s">
        <v>141</v>
      </c>
      <c r="BV145" s="20"/>
      <c r="BW145" s="20"/>
      <c r="BX145" s="20"/>
      <c r="BY145" s="20"/>
      <c r="BZ145" s="20"/>
      <c r="CA145" s="20"/>
      <c r="CB145" s="20"/>
      <c r="CC145" s="19" t="s">
        <v>144</v>
      </c>
      <c r="CD145" s="19" t="s">
        <v>143</v>
      </c>
      <c r="CE145" s="19" t="s">
        <v>143</v>
      </c>
      <c r="CF145" s="20"/>
      <c r="CG145" s="20"/>
      <c r="CH145" s="20"/>
      <c r="CI145" s="20"/>
      <c r="CJ145" s="20"/>
      <c r="CK145" s="20"/>
      <c r="CL145" s="20"/>
      <c r="CM145" s="20"/>
      <c r="CN145" s="20"/>
      <c r="CO145" s="20"/>
      <c r="CP145" s="20"/>
      <c r="CQ145" s="19" t="s">
        <v>2949</v>
      </c>
      <c r="CR145" s="20"/>
      <c r="CS145" s="20"/>
      <c r="CT145" s="19" t="s">
        <v>2950</v>
      </c>
      <c r="CU145" s="20"/>
      <c r="CV145" s="20"/>
      <c r="CW145" s="20"/>
      <c r="CX145" s="20"/>
      <c r="CY145" s="20"/>
      <c r="CZ145" s="20"/>
      <c r="DA145" s="20"/>
      <c r="DB145" s="20"/>
      <c r="DC145" s="20"/>
      <c r="DD145" s="20"/>
    </row>
    <row r="146">
      <c r="A146" s="12">
        <v>45648.82114059028</v>
      </c>
      <c r="B146" s="15">
        <v>148.0</v>
      </c>
      <c r="C146" s="51" t="s">
        <v>1557</v>
      </c>
      <c r="D146" s="15"/>
      <c r="E146" s="15"/>
      <c r="F146" s="15"/>
      <c r="G146" s="15" t="s">
        <v>2951</v>
      </c>
      <c r="H146" s="8" t="s">
        <v>2952</v>
      </c>
      <c r="I146" s="8" t="s">
        <v>2953</v>
      </c>
      <c r="J146" s="8" t="s">
        <v>2954</v>
      </c>
      <c r="K146" s="8" t="s">
        <v>2955</v>
      </c>
      <c r="L146" s="8" t="s">
        <v>2956</v>
      </c>
      <c r="M146" s="8" t="s">
        <v>2957</v>
      </c>
      <c r="N146" s="16" t="s">
        <v>2958</v>
      </c>
      <c r="O146" s="15" t="s">
        <v>654</v>
      </c>
      <c r="P146" s="32" t="s">
        <v>2959</v>
      </c>
      <c r="Q146" s="17">
        <v>377.46</v>
      </c>
      <c r="R146" s="18" t="s">
        <v>157</v>
      </c>
      <c r="S146" s="18" t="s">
        <v>301</v>
      </c>
      <c r="T146" s="18" t="s">
        <v>691</v>
      </c>
      <c r="U146" s="18" t="s">
        <v>355</v>
      </c>
      <c r="V146" s="19" t="s">
        <v>107</v>
      </c>
      <c r="W146" s="20"/>
      <c r="X146" s="20"/>
      <c r="Y146" s="19" t="s">
        <v>158</v>
      </c>
      <c r="Z146" s="19" t="s">
        <v>2960</v>
      </c>
      <c r="AA146" s="20"/>
      <c r="AB146" s="19" t="s">
        <v>2952</v>
      </c>
      <c r="AC146" s="19" t="s">
        <v>2961</v>
      </c>
      <c r="AD146" s="19" t="s">
        <v>2953</v>
      </c>
      <c r="AE146" s="19" t="s">
        <v>2954</v>
      </c>
      <c r="AF146" s="19" t="s">
        <v>2955</v>
      </c>
      <c r="AG146" s="19">
        <v>7.738490014E9</v>
      </c>
      <c r="AH146" s="19" t="s">
        <v>2962</v>
      </c>
      <c r="AI146" s="19" t="s">
        <v>93</v>
      </c>
      <c r="AJ146" s="19" t="s">
        <v>2963</v>
      </c>
      <c r="AK146" s="19" t="s">
        <v>2964</v>
      </c>
      <c r="AL146" s="19" t="s">
        <v>2956</v>
      </c>
      <c r="AM146" s="19">
        <v>8.472843892E9</v>
      </c>
      <c r="AN146" s="19" t="s">
        <v>2965</v>
      </c>
      <c r="AO146" s="19" t="s">
        <v>2966</v>
      </c>
      <c r="AP146" s="19" t="s">
        <v>2703</v>
      </c>
      <c r="AQ146" s="19" t="s">
        <v>2957</v>
      </c>
      <c r="AR146" s="19">
        <v>4.479021688E9</v>
      </c>
      <c r="AS146" s="19" t="s">
        <v>2967</v>
      </c>
      <c r="AT146" s="19" t="s">
        <v>187</v>
      </c>
      <c r="AU146" s="19" t="s">
        <v>2968</v>
      </c>
      <c r="AV146" s="19" t="s">
        <v>2969</v>
      </c>
      <c r="AW146" s="19" t="s">
        <v>2970</v>
      </c>
      <c r="AX146" s="21" t="s">
        <v>2971</v>
      </c>
      <c r="AY146" s="20"/>
      <c r="AZ146" s="19">
        <v>2.0</v>
      </c>
      <c r="BA146" s="19" t="s">
        <v>107</v>
      </c>
      <c r="BB146" s="20"/>
      <c r="BC146" s="19" t="s">
        <v>107</v>
      </c>
      <c r="BD146" s="20"/>
      <c r="BE146" s="20"/>
      <c r="BF146" s="20"/>
      <c r="BG146" s="37">
        <v>377.46</v>
      </c>
      <c r="BH146" s="21" t="s">
        <v>2959</v>
      </c>
      <c r="BI146" s="19" t="s">
        <v>157</v>
      </c>
      <c r="BJ146" s="19" t="s">
        <v>301</v>
      </c>
      <c r="BK146" s="19" t="s">
        <v>691</v>
      </c>
      <c r="BL146" s="19" t="s">
        <v>355</v>
      </c>
      <c r="BM146" s="20"/>
      <c r="BN146" s="20"/>
      <c r="BO146" s="20"/>
      <c r="BP146" s="20"/>
      <c r="BQ146" s="20"/>
      <c r="BR146" s="19" t="s">
        <v>2972</v>
      </c>
      <c r="BS146" s="19" t="s">
        <v>240</v>
      </c>
      <c r="BT146" s="20"/>
      <c r="BU146" s="19" t="s">
        <v>240</v>
      </c>
      <c r="BV146" s="19" t="s">
        <v>240</v>
      </c>
      <c r="BW146" s="19" t="s">
        <v>141</v>
      </c>
      <c r="BX146" s="20"/>
      <c r="BY146" s="20"/>
      <c r="BZ146" s="20"/>
      <c r="CA146" s="20"/>
      <c r="CB146" s="20"/>
      <c r="CC146" s="19" t="s">
        <v>144</v>
      </c>
      <c r="CD146" s="20"/>
      <c r="CE146" s="19" t="s">
        <v>144</v>
      </c>
      <c r="CF146" s="19" t="s">
        <v>144</v>
      </c>
      <c r="CG146" s="19" t="s">
        <v>144</v>
      </c>
      <c r="CH146" s="20"/>
      <c r="CI146" s="20"/>
      <c r="CJ146" s="20"/>
      <c r="CK146" s="20"/>
      <c r="CL146" s="20"/>
      <c r="CM146" s="20"/>
      <c r="CN146" s="20"/>
      <c r="CO146" s="20"/>
      <c r="CP146" s="20"/>
      <c r="CQ146" s="20"/>
      <c r="CR146" s="20"/>
      <c r="CS146" s="20"/>
      <c r="CT146" s="19" t="s">
        <v>2973</v>
      </c>
      <c r="CU146" s="20"/>
      <c r="CV146" s="20"/>
      <c r="CW146" s="20"/>
      <c r="CX146" s="20"/>
      <c r="CY146" s="20"/>
      <c r="CZ146" s="20"/>
      <c r="DA146" s="20"/>
      <c r="DB146" s="20"/>
      <c r="DC146" s="20"/>
      <c r="DD146" s="20"/>
    </row>
    <row r="147">
      <c r="A147" s="12">
        <v>45648.87209533565</v>
      </c>
      <c r="B147" s="13">
        <v>149.0</v>
      </c>
      <c r="C147" s="14" t="s">
        <v>2362</v>
      </c>
      <c r="D147" s="15"/>
      <c r="E147" s="15"/>
      <c r="F147" s="15"/>
      <c r="G147" s="15" t="s">
        <v>2974</v>
      </c>
      <c r="H147" s="8" t="s">
        <v>2975</v>
      </c>
      <c r="I147" s="8" t="s">
        <v>2976</v>
      </c>
      <c r="J147" s="8" t="s">
        <v>2977</v>
      </c>
      <c r="K147" s="8" t="s">
        <v>2978</v>
      </c>
      <c r="L147" s="8" t="s">
        <v>2979</v>
      </c>
      <c r="M147" s="8" t="s">
        <v>2980</v>
      </c>
      <c r="N147" s="16" t="s">
        <v>2981</v>
      </c>
      <c r="O147" s="15" t="s">
        <v>87</v>
      </c>
      <c r="P147" s="8" t="s">
        <v>88</v>
      </c>
      <c r="Q147" s="17">
        <v>0.0</v>
      </c>
      <c r="R147" s="18" t="s">
        <v>89</v>
      </c>
      <c r="S147" s="18" t="s">
        <v>125</v>
      </c>
      <c r="T147" s="18" t="s">
        <v>423</v>
      </c>
      <c r="U147" s="18" t="s">
        <v>90</v>
      </c>
      <c r="V147" s="19" t="s">
        <v>107</v>
      </c>
      <c r="W147" s="20"/>
      <c r="X147" s="20"/>
      <c r="Y147" s="19" t="s">
        <v>127</v>
      </c>
      <c r="Z147" s="20"/>
      <c r="AA147" s="20"/>
      <c r="AB147" s="19" t="s">
        <v>2975</v>
      </c>
      <c r="AC147" s="19" t="s">
        <v>2982</v>
      </c>
      <c r="AD147" s="19" t="s">
        <v>2976</v>
      </c>
      <c r="AE147" s="19" t="s">
        <v>2977</v>
      </c>
      <c r="AF147" s="19" t="s">
        <v>2978</v>
      </c>
      <c r="AG147" s="19">
        <v>7.083787701E9</v>
      </c>
      <c r="AH147" s="19" t="s">
        <v>2983</v>
      </c>
      <c r="AI147" s="19" t="s">
        <v>93</v>
      </c>
      <c r="AJ147" s="19" t="s">
        <v>2984</v>
      </c>
      <c r="AK147" s="19" t="s">
        <v>527</v>
      </c>
      <c r="AL147" s="19" t="s">
        <v>2979</v>
      </c>
      <c r="AM147" s="19">
        <v>2.244327036E9</v>
      </c>
      <c r="AN147" s="19" t="s">
        <v>2985</v>
      </c>
      <c r="AO147" s="19" t="s">
        <v>2986</v>
      </c>
      <c r="AP147" s="19" t="s">
        <v>2987</v>
      </c>
      <c r="AQ147" s="19" t="s">
        <v>2980</v>
      </c>
      <c r="AR147" s="19">
        <v>9.178470955E9</v>
      </c>
      <c r="AS147" s="19" t="s">
        <v>2982</v>
      </c>
      <c r="AT147" s="19" t="s">
        <v>187</v>
      </c>
      <c r="AU147" s="19" t="s">
        <v>2988</v>
      </c>
      <c r="AV147" s="20"/>
      <c r="AW147" s="20"/>
      <c r="AX147" s="19" t="s">
        <v>2989</v>
      </c>
      <c r="AY147" s="20"/>
      <c r="AZ147" s="19" t="s">
        <v>2990</v>
      </c>
      <c r="BA147" s="19" t="s">
        <v>93</v>
      </c>
      <c r="BB147" s="19" t="s">
        <v>2991</v>
      </c>
      <c r="BC147" s="19" t="s">
        <v>93</v>
      </c>
      <c r="BD147" s="19" t="s">
        <v>2992</v>
      </c>
      <c r="BE147" s="20"/>
      <c r="BF147" s="20"/>
      <c r="BG147" s="22">
        <v>0.0</v>
      </c>
      <c r="BH147" s="19" t="s">
        <v>88</v>
      </c>
      <c r="BI147" s="19" t="s">
        <v>89</v>
      </c>
      <c r="BJ147" s="19" t="s">
        <v>125</v>
      </c>
      <c r="BK147" s="19" t="s">
        <v>423</v>
      </c>
      <c r="BL147" s="19" t="s">
        <v>90</v>
      </c>
      <c r="BM147" s="20"/>
      <c r="BN147" s="20"/>
      <c r="BO147" s="20"/>
      <c r="BP147" s="20"/>
      <c r="BQ147" s="20"/>
      <c r="BR147" s="19" t="s">
        <v>2993</v>
      </c>
      <c r="BS147" s="19" t="s">
        <v>240</v>
      </c>
      <c r="BT147" s="19" t="s">
        <v>240</v>
      </c>
      <c r="BU147" s="19" t="s">
        <v>141</v>
      </c>
      <c r="BV147" s="20"/>
      <c r="BW147" s="20"/>
      <c r="BX147" s="20"/>
      <c r="BY147" s="20"/>
      <c r="BZ147" s="20"/>
      <c r="CA147" s="20"/>
      <c r="CB147" s="20"/>
      <c r="CC147" s="19" t="s">
        <v>144</v>
      </c>
      <c r="CD147" s="19" t="s">
        <v>144</v>
      </c>
      <c r="CE147" s="19" t="s">
        <v>144</v>
      </c>
      <c r="CF147" s="20"/>
      <c r="CG147" s="20"/>
      <c r="CH147" s="20"/>
      <c r="CI147" s="20"/>
      <c r="CJ147" s="20"/>
      <c r="CK147" s="20"/>
      <c r="CL147" s="20"/>
      <c r="CM147" s="20"/>
      <c r="CN147" s="19" t="s">
        <v>88</v>
      </c>
      <c r="CO147" s="20"/>
      <c r="CP147" s="20"/>
      <c r="CQ147" s="20"/>
      <c r="CR147" s="20"/>
      <c r="CS147" s="20"/>
      <c r="CT147" s="19" t="s">
        <v>2994</v>
      </c>
      <c r="CU147" s="20"/>
      <c r="CV147" s="20"/>
      <c r="CW147" s="20"/>
      <c r="CX147" s="20"/>
      <c r="CY147" s="20"/>
      <c r="CZ147" s="20"/>
      <c r="DA147" s="20"/>
      <c r="DB147" s="20"/>
      <c r="DC147" s="20"/>
      <c r="DD147" s="20"/>
    </row>
    <row r="148">
      <c r="A148" s="12">
        <v>45648.87653721064</v>
      </c>
      <c r="B148" s="15">
        <v>150.0</v>
      </c>
      <c r="C148" s="36" t="s">
        <v>2995</v>
      </c>
      <c r="D148" s="15"/>
      <c r="E148" s="15"/>
      <c r="F148" s="15"/>
      <c r="G148" s="15" t="s">
        <v>2996</v>
      </c>
      <c r="H148" s="8" t="s">
        <v>2997</v>
      </c>
      <c r="I148" s="8" t="s">
        <v>2998</v>
      </c>
      <c r="J148" s="8" t="s">
        <v>2999</v>
      </c>
      <c r="K148" s="8" t="s">
        <v>3000</v>
      </c>
      <c r="L148" s="8"/>
      <c r="M148" s="8"/>
      <c r="N148" s="16" t="s">
        <v>3001</v>
      </c>
      <c r="O148" s="15" t="s">
        <v>323</v>
      </c>
      <c r="P148" s="8" t="s">
        <v>88</v>
      </c>
      <c r="Q148" s="17">
        <v>0.0</v>
      </c>
      <c r="R148" s="18" t="s">
        <v>123</v>
      </c>
      <c r="S148" s="18" t="s">
        <v>126</v>
      </c>
      <c r="T148" s="18" t="s">
        <v>92</v>
      </c>
      <c r="U148" s="18" t="s">
        <v>204</v>
      </c>
      <c r="V148" s="19" t="s">
        <v>107</v>
      </c>
      <c r="W148" s="20"/>
      <c r="X148" s="20"/>
      <c r="Y148" s="19" t="s">
        <v>127</v>
      </c>
      <c r="Z148" s="20"/>
      <c r="AA148" s="20"/>
      <c r="AB148" s="19" t="s">
        <v>2997</v>
      </c>
      <c r="AC148" s="19" t="s">
        <v>3002</v>
      </c>
      <c r="AD148" s="19" t="s">
        <v>2998</v>
      </c>
      <c r="AE148" s="19" t="s">
        <v>2999</v>
      </c>
      <c r="AF148" s="19" t="s">
        <v>3000</v>
      </c>
      <c r="AG148" s="19">
        <v>3.314313953E9</v>
      </c>
      <c r="AH148" s="19" t="s">
        <v>3003</v>
      </c>
      <c r="AI148" s="19" t="s">
        <v>107</v>
      </c>
      <c r="AJ148" s="20"/>
      <c r="AK148" s="20"/>
      <c r="AL148" s="20"/>
      <c r="AM148" s="20"/>
      <c r="AN148" s="20"/>
      <c r="AO148" s="20"/>
      <c r="AP148" s="20"/>
      <c r="AQ148" s="20"/>
      <c r="AR148" s="20"/>
      <c r="AS148" s="20"/>
      <c r="AT148" s="19" t="s">
        <v>187</v>
      </c>
      <c r="AU148" s="19" t="s">
        <v>3004</v>
      </c>
      <c r="AV148" s="20"/>
      <c r="AW148" s="20"/>
      <c r="AX148" s="21" t="s">
        <v>3005</v>
      </c>
      <c r="AY148" s="20"/>
      <c r="AZ148" s="19">
        <v>2.0</v>
      </c>
      <c r="BA148" s="19" t="s">
        <v>93</v>
      </c>
      <c r="BB148" s="19" t="s">
        <v>3006</v>
      </c>
      <c r="BC148" s="19" t="s">
        <v>93</v>
      </c>
      <c r="BD148" s="19" t="s">
        <v>3007</v>
      </c>
      <c r="BE148" s="20"/>
      <c r="BF148" s="19" t="s">
        <v>3008</v>
      </c>
      <c r="BG148" s="22">
        <v>0.0</v>
      </c>
      <c r="BH148" s="19" t="s">
        <v>88</v>
      </c>
      <c r="BI148" s="19" t="s">
        <v>123</v>
      </c>
      <c r="BJ148" s="19" t="s">
        <v>126</v>
      </c>
      <c r="BK148" s="19" t="s">
        <v>92</v>
      </c>
      <c r="BL148" s="19" t="s">
        <v>204</v>
      </c>
      <c r="BM148" s="20"/>
      <c r="BN148" s="20"/>
      <c r="BO148" s="20"/>
      <c r="BP148" s="20"/>
      <c r="BQ148" s="20"/>
      <c r="BR148" s="21" t="s">
        <v>3009</v>
      </c>
      <c r="BS148" s="19" t="s">
        <v>240</v>
      </c>
      <c r="BT148" s="20"/>
      <c r="BU148" s="20"/>
      <c r="BV148" s="20"/>
      <c r="BW148" s="20"/>
      <c r="BX148" s="20"/>
      <c r="BY148" s="20"/>
      <c r="BZ148" s="20"/>
      <c r="CA148" s="20"/>
      <c r="CB148" s="20"/>
      <c r="CC148" s="19" t="s">
        <v>143</v>
      </c>
      <c r="CD148" s="20"/>
      <c r="CE148" s="20"/>
      <c r="CF148" s="20"/>
      <c r="CG148" s="20"/>
      <c r="CH148" s="20"/>
      <c r="CI148" s="20"/>
      <c r="CJ148" s="20"/>
      <c r="CK148" s="20"/>
      <c r="CL148" s="20"/>
      <c r="CM148" s="20"/>
      <c r="CN148" s="19" t="s">
        <v>107</v>
      </c>
      <c r="CO148" s="19" t="s">
        <v>107</v>
      </c>
      <c r="CP148" s="20"/>
      <c r="CQ148" s="19" t="s">
        <v>3010</v>
      </c>
      <c r="CR148" s="20"/>
      <c r="CS148" s="20"/>
      <c r="CT148" s="19" t="s">
        <v>267</v>
      </c>
      <c r="CU148" s="20"/>
      <c r="CV148" s="20"/>
      <c r="CW148" s="20"/>
      <c r="CX148" s="20"/>
      <c r="CY148" s="20"/>
      <c r="CZ148" s="20"/>
      <c r="DA148" s="20"/>
      <c r="DB148" s="20"/>
      <c r="DC148" s="20"/>
      <c r="DD148" s="20"/>
    </row>
    <row r="149">
      <c r="A149" s="12">
        <v>45648.87795226852</v>
      </c>
      <c r="B149" s="34">
        <v>151.0</v>
      </c>
      <c r="C149" s="36" t="s">
        <v>3011</v>
      </c>
      <c r="D149" s="15"/>
      <c r="E149" s="15"/>
      <c r="F149" s="15"/>
      <c r="G149" s="15" t="s">
        <v>3012</v>
      </c>
      <c r="H149" s="8" t="s">
        <v>3013</v>
      </c>
      <c r="I149" s="8" t="s">
        <v>3014</v>
      </c>
      <c r="J149" s="8" t="s">
        <v>3015</v>
      </c>
      <c r="K149" s="8" t="s">
        <v>3016</v>
      </c>
      <c r="L149" s="8" t="s">
        <v>3017</v>
      </c>
      <c r="M149" s="8" t="s">
        <v>3018</v>
      </c>
      <c r="N149" s="16" t="s">
        <v>3019</v>
      </c>
      <c r="O149" s="15" t="s">
        <v>323</v>
      </c>
      <c r="P149" s="32" t="s">
        <v>3020</v>
      </c>
      <c r="Q149" s="17">
        <v>430.32</v>
      </c>
      <c r="R149" s="18" t="s">
        <v>123</v>
      </c>
      <c r="S149" s="18" t="s">
        <v>423</v>
      </c>
      <c r="T149" s="18" t="s">
        <v>91</v>
      </c>
      <c r="U149" s="18" t="s">
        <v>92</v>
      </c>
      <c r="V149" s="19" t="s">
        <v>107</v>
      </c>
      <c r="W149" s="20"/>
      <c r="X149" s="20"/>
      <c r="Y149" s="19" t="s">
        <v>158</v>
      </c>
      <c r="Z149" s="19" t="s">
        <v>3021</v>
      </c>
      <c r="AA149" s="19" t="s">
        <v>3022</v>
      </c>
      <c r="AB149" s="19" t="s">
        <v>3013</v>
      </c>
      <c r="AC149" s="19" t="s">
        <v>3023</v>
      </c>
      <c r="AD149" s="19" t="s">
        <v>3014</v>
      </c>
      <c r="AE149" s="19" t="s">
        <v>3015</v>
      </c>
      <c r="AF149" s="19" t="s">
        <v>3016</v>
      </c>
      <c r="AG149" s="19">
        <v>6.30699566E9</v>
      </c>
      <c r="AH149" s="19" t="s">
        <v>3024</v>
      </c>
      <c r="AI149" s="19" t="s">
        <v>93</v>
      </c>
      <c r="AJ149" s="19" t="s">
        <v>3025</v>
      </c>
      <c r="AK149" s="19" t="s">
        <v>3026</v>
      </c>
      <c r="AL149" s="19" t="s">
        <v>3017</v>
      </c>
      <c r="AM149" s="19">
        <v>5.714716363E9</v>
      </c>
      <c r="AN149" s="19" t="s">
        <v>3027</v>
      </c>
      <c r="AO149" s="19" t="s">
        <v>3028</v>
      </c>
      <c r="AP149" s="19" t="s">
        <v>3029</v>
      </c>
      <c r="AQ149" s="19" t="s">
        <v>3018</v>
      </c>
      <c r="AR149" s="19">
        <v>6.306399995E9</v>
      </c>
      <c r="AS149" s="19" t="s">
        <v>3030</v>
      </c>
      <c r="AT149" s="19" t="s">
        <v>263</v>
      </c>
      <c r="AU149" s="19" t="s">
        <v>637</v>
      </c>
      <c r="AV149" s="20"/>
      <c r="AW149" s="20"/>
      <c r="AX149" s="20"/>
      <c r="AY149" s="20"/>
      <c r="AZ149" s="19">
        <v>2.0</v>
      </c>
      <c r="BA149" s="19" t="s">
        <v>93</v>
      </c>
      <c r="BB149" s="19" t="s">
        <v>3031</v>
      </c>
      <c r="BC149" s="19" t="s">
        <v>93</v>
      </c>
      <c r="BD149" s="19" t="s">
        <v>3032</v>
      </c>
      <c r="BE149" s="20"/>
      <c r="BF149" s="20"/>
      <c r="BG149" s="22">
        <v>430.32</v>
      </c>
      <c r="BH149" s="21" t="s">
        <v>3020</v>
      </c>
      <c r="BI149" s="19" t="s">
        <v>123</v>
      </c>
      <c r="BJ149" s="19" t="s">
        <v>423</v>
      </c>
      <c r="BK149" s="19" t="s">
        <v>91</v>
      </c>
      <c r="BL149" s="19" t="s">
        <v>92</v>
      </c>
      <c r="BM149" s="20"/>
      <c r="BN149" s="20"/>
      <c r="BO149" s="20"/>
      <c r="BP149" s="20"/>
      <c r="BQ149" s="20"/>
      <c r="BR149" s="19" t="s">
        <v>3033</v>
      </c>
      <c r="BS149" s="19" t="s">
        <v>142</v>
      </c>
      <c r="BT149" s="19" t="s">
        <v>142</v>
      </c>
      <c r="BU149" s="19" t="s">
        <v>142</v>
      </c>
      <c r="BV149" s="20"/>
      <c r="BW149" s="20"/>
      <c r="BX149" s="20"/>
      <c r="BY149" s="20"/>
      <c r="BZ149" s="20"/>
      <c r="CA149" s="20"/>
      <c r="CB149" s="20"/>
      <c r="CC149" s="19" t="s">
        <v>143</v>
      </c>
      <c r="CD149" s="19" t="s">
        <v>144</v>
      </c>
      <c r="CE149" s="19" t="s">
        <v>143</v>
      </c>
      <c r="CF149" s="20"/>
      <c r="CG149" s="20"/>
      <c r="CH149" s="20"/>
      <c r="CI149" s="20"/>
      <c r="CJ149" s="20"/>
      <c r="CK149" s="20"/>
      <c r="CL149" s="20"/>
      <c r="CM149" s="20"/>
      <c r="CN149" s="20"/>
      <c r="CO149" s="20"/>
      <c r="CP149" s="20"/>
      <c r="CQ149" s="20"/>
      <c r="CR149" s="20"/>
      <c r="CS149" s="20"/>
      <c r="CT149" s="19" t="s">
        <v>3034</v>
      </c>
      <c r="CU149" s="20"/>
      <c r="CV149" s="20"/>
      <c r="CW149" s="20"/>
      <c r="CX149" s="20"/>
      <c r="CY149" s="20"/>
      <c r="CZ149" s="20"/>
      <c r="DA149" s="20"/>
      <c r="DB149" s="20"/>
      <c r="DC149" s="20"/>
      <c r="DD149" s="20"/>
    </row>
    <row r="150">
      <c r="A150" s="12">
        <v>45648.88179387731</v>
      </c>
      <c r="B150" s="13">
        <v>152.0</v>
      </c>
      <c r="C150" s="14" t="s">
        <v>2362</v>
      </c>
      <c r="D150" s="15"/>
      <c r="E150" s="15"/>
      <c r="F150" s="15"/>
      <c r="G150" s="15" t="s">
        <v>3035</v>
      </c>
      <c r="H150" s="8" t="s">
        <v>3036</v>
      </c>
      <c r="I150" s="8" t="s">
        <v>3037</v>
      </c>
      <c r="J150" s="8" t="s">
        <v>3038</v>
      </c>
      <c r="K150" s="8" t="s">
        <v>3039</v>
      </c>
      <c r="L150" s="8" t="s">
        <v>3040</v>
      </c>
      <c r="M150" s="8"/>
      <c r="N150" s="16" t="s">
        <v>3041</v>
      </c>
      <c r="O150" s="15" t="s">
        <v>1584</v>
      </c>
      <c r="P150" s="32" t="s">
        <v>3042</v>
      </c>
      <c r="Q150" s="17">
        <v>159.58</v>
      </c>
      <c r="R150" s="18" t="s">
        <v>123</v>
      </c>
      <c r="S150" s="18" t="s">
        <v>91</v>
      </c>
      <c r="T150" s="18" t="s">
        <v>233</v>
      </c>
      <c r="U150" s="18" t="s">
        <v>92</v>
      </c>
      <c r="V150" s="19" t="s">
        <v>107</v>
      </c>
      <c r="W150" s="20"/>
      <c r="X150" s="20"/>
      <c r="Y150" s="19" t="s">
        <v>158</v>
      </c>
      <c r="Z150" s="19" t="s">
        <v>3043</v>
      </c>
      <c r="AA150" s="20"/>
      <c r="AB150" s="19" t="s">
        <v>3036</v>
      </c>
      <c r="AC150" s="19" t="s">
        <v>3044</v>
      </c>
      <c r="AD150" s="19" t="s">
        <v>3037</v>
      </c>
      <c r="AE150" s="19" t="s">
        <v>3038</v>
      </c>
      <c r="AF150" s="19" t="s">
        <v>3039</v>
      </c>
      <c r="AG150" s="19">
        <v>9.784736578E9</v>
      </c>
      <c r="AH150" s="19" t="s">
        <v>3045</v>
      </c>
      <c r="AI150" s="19" t="s">
        <v>93</v>
      </c>
      <c r="AJ150" s="19" t="s">
        <v>3046</v>
      </c>
      <c r="AK150" s="19" t="s">
        <v>3047</v>
      </c>
      <c r="AL150" s="19" t="s">
        <v>3040</v>
      </c>
      <c r="AM150" s="19" t="s">
        <v>3048</v>
      </c>
      <c r="AN150" s="19" t="s">
        <v>3049</v>
      </c>
      <c r="AO150" s="20"/>
      <c r="AP150" s="20"/>
      <c r="AQ150" s="20"/>
      <c r="AR150" s="20"/>
      <c r="AS150" s="20"/>
      <c r="AT150" s="19" t="s">
        <v>285</v>
      </c>
      <c r="AU150" s="19" t="s">
        <v>3050</v>
      </c>
      <c r="AV150" s="19" t="s">
        <v>3051</v>
      </c>
      <c r="AW150" s="19" t="s">
        <v>3049</v>
      </c>
      <c r="AX150" s="21" t="s">
        <v>3052</v>
      </c>
      <c r="AY150" s="20"/>
      <c r="AZ150" s="19">
        <v>1.0</v>
      </c>
      <c r="BA150" s="19" t="s">
        <v>93</v>
      </c>
      <c r="BB150" s="19" t="s">
        <v>3053</v>
      </c>
      <c r="BC150" s="19" t="s">
        <v>93</v>
      </c>
      <c r="BD150" s="19" t="s">
        <v>3054</v>
      </c>
      <c r="BE150" s="19" t="s">
        <v>637</v>
      </c>
      <c r="BF150" s="19" t="s">
        <v>637</v>
      </c>
      <c r="BG150" s="22">
        <v>159.58</v>
      </c>
      <c r="BH150" s="21" t="s">
        <v>3042</v>
      </c>
      <c r="BI150" s="19" t="s">
        <v>123</v>
      </c>
      <c r="BJ150" s="19" t="s">
        <v>91</v>
      </c>
      <c r="BK150" s="19" t="s">
        <v>233</v>
      </c>
      <c r="BL150" s="19" t="s">
        <v>92</v>
      </c>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c r="CN150" s="19" t="s">
        <v>3055</v>
      </c>
      <c r="CO150" s="20"/>
      <c r="CP150" s="20"/>
      <c r="CQ150" s="19" t="s">
        <v>88</v>
      </c>
      <c r="CR150" s="20"/>
      <c r="CS150" s="20"/>
      <c r="CT150" s="19" t="s">
        <v>3056</v>
      </c>
      <c r="CU150" s="20"/>
      <c r="CV150" s="20"/>
      <c r="CW150" s="20"/>
      <c r="CX150" s="20"/>
      <c r="CY150" s="20"/>
      <c r="CZ150" s="20"/>
      <c r="DA150" s="20"/>
      <c r="DB150" s="20"/>
      <c r="DC150" s="20"/>
      <c r="DD150" s="20"/>
    </row>
    <row r="151">
      <c r="A151" s="12">
        <v>45648.88202394676</v>
      </c>
      <c r="B151" s="15">
        <v>153.0</v>
      </c>
      <c r="C151" s="35" t="s">
        <v>2328</v>
      </c>
      <c r="D151" s="15"/>
      <c r="E151" s="15"/>
      <c r="F151" s="15"/>
      <c r="G151" s="15" t="s">
        <v>3057</v>
      </c>
      <c r="H151" s="8" t="s">
        <v>3058</v>
      </c>
      <c r="I151" s="8" t="s">
        <v>1225</v>
      </c>
      <c r="J151" s="8" t="s">
        <v>3059</v>
      </c>
      <c r="K151" s="8" t="s">
        <v>3060</v>
      </c>
      <c r="L151" s="8"/>
      <c r="M151" s="8"/>
      <c r="N151" s="16" t="s">
        <v>3061</v>
      </c>
      <c r="O151" s="15" t="s">
        <v>121</v>
      </c>
      <c r="P151" s="32" t="s">
        <v>3062</v>
      </c>
      <c r="Q151" s="17">
        <v>119.25</v>
      </c>
      <c r="R151" s="18" t="s">
        <v>123</v>
      </c>
      <c r="S151" s="18" t="s">
        <v>126</v>
      </c>
      <c r="T151" s="18" t="s">
        <v>92</v>
      </c>
      <c r="U151" s="18" t="s">
        <v>281</v>
      </c>
      <c r="V151" s="19" t="s">
        <v>107</v>
      </c>
      <c r="W151" s="20"/>
      <c r="X151" s="20"/>
      <c r="Y151" s="19" t="s">
        <v>158</v>
      </c>
      <c r="Z151" s="19" t="s">
        <v>3063</v>
      </c>
      <c r="AA151" s="20"/>
      <c r="AB151" s="19" t="s">
        <v>3058</v>
      </c>
      <c r="AC151" s="19" t="s">
        <v>3064</v>
      </c>
      <c r="AD151" s="19" t="s">
        <v>1225</v>
      </c>
      <c r="AE151" s="19" t="s">
        <v>3059</v>
      </c>
      <c r="AF151" s="19" t="s">
        <v>3060</v>
      </c>
      <c r="AG151" s="19">
        <v>4.078640957E9</v>
      </c>
      <c r="AH151" s="19" t="s">
        <v>3065</v>
      </c>
      <c r="AI151" s="19" t="s">
        <v>107</v>
      </c>
      <c r="AJ151" s="20"/>
      <c r="AK151" s="20"/>
      <c r="AL151" s="20"/>
      <c r="AM151" s="20"/>
      <c r="AN151" s="20"/>
      <c r="AO151" s="20"/>
      <c r="AP151" s="20"/>
      <c r="AQ151" s="20"/>
      <c r="AR151" s="20"/>
      <c r="AS151" s="20"/>
      <c r="AT151" s="19" t="s">
        <v>187</v>
      </c>
      <c r="AU151" s="19" t="s">
        <v>3066</v>
      </c>
      <c r="AV151" s="20"/>
      <c r="AW151" s="20"/>
      <c r="AX151" s="20"/>
      <c r="AY151" s="20"/>
      <c r="AZ151" s="19">
        <v>2.0</v>
      </c>
      <c r="BA151" s="19" t="s">
        <v>93</v>
      </c>
      <c r="BB151" s="19" t="s">
        <v>3067</v>
      </c>
      <c r="BC151" s="19" t="s">
        <v>107</v>
      </c>
      <c r="BD151" s="20"/>
      <c r="BE151" s="20"/>
      <c r="BF151" s="20"/>
      <c r="BG151" s="22">
        <v>119.25</v>
      </c>
      <c r="BH151" s="21" t="s">
        <v>3062</v>
      </c>
      <c r="BI151" s="19" t="s">
        <v>123</v>
      </c>
      <c r="BJ151" s="19" t="s">
        <v>126</v>
      </c>
      <c r="BK151" s="19" t="s">
        <v>92</v>
      </c>
      <c r="BL151" s="19" t="s">
        <v>281</v>
      </c>
      <c r="BM151" s="20"/>
      <c r="BN151" s="20"/>
      <c r="BO151" s="20"/>
      <c r="BP151" s="20"/>
      <c r="BQ151" s="20"/>
      <c r="BR151" s="20"/>
      <c r="BS151" s="19" t="s">
        <v>142</v>
      </c>
      <c r="BT151" s="20"/>
      <c r="BU151" s="20"/>
      <c r="BV151" s="20"/>
      <c r="BW151" s="20"/>
      <c r="BX151" s="20"/>
      <c r="BY151" s="20"/>
      <c r="BZ151" s="20"/>
      <c r="CA151" s="20"/>
      <c r="CB151" s="20"/>
      <c r="CC151" s="19" t="s">
        <v>143</v>
      </c>
      <c r="CD151" s="20"/>
      <c r="CE151" s="20"/>
      <c r="CF151" s="20"/>
      <c r="CG151" s="20"/>
      <c r="CH151" s="20"/>
      <c r="CI151" s="20"/>
      <c r="CJ151" s="20"/>
      <c r="CK151" s="20"/>
      <c r="CL151" s="20"/>
      <c r="CM151" s="20"/>
      <c r="CN151" s="20"/>
      <c r="CO151" s="20"/>
      <c r="CP151" s="20"/>
      <c r="CQ151" s="20"/>
      <c r="CR151" s="20"/>
      <c r="CS151" s="20"/>
      <c r="CT151" s="19" t="s">
        <v>223</v>
      </c>
      <c r="CU151" s="20"/>
      <c r="CV151" s="20"/>
      <c r="CW151" s="20"/>
      <c r="CX151" s="20"/>
      <c r="CY151" s="20"/>
      <c r="CZ151" s="20"/>
      <c r="DA151" s="20"/>
      <c r="DB151" s="20"/>
      <c r="DC151" s="20"/>
      <c r="DD151" s="20"/>
    </row>
    <row r="152">
      <c r="A152" s="12">
        <v>45648.896547094904</v>
      </c>
      <c r="B152" s="15">
        <v>154.0</v>
      </c>
      <c r="C152" s="31" t="s">
        <v>247</v>
      </c>
      <c r="D152" s="15"/>
      <c r="E152" s="15" t="s">
        <v>2745</v>
      </c>
      <c r="F152" s="15"/>
      <c r="G152" s="15" t="s">
        <v>3068</v>
      </c>
      <c r="H152" s="8" t="s">
        <v>3069</v>
      </c>
      <c r="I152" s="8" t="s">
        <v>2998</v>
      </c>
      <c r="J152" s="8" t="s">
        <v>2999</v>
      </c>
      <c r="K152" s="8" t="s">
        <v>3000</v>
      </c>
      <c r="L152" s="8"/>
      <c r="M152" s="8"/>
      <c r="N152" s="16" t="s">
        <v>3070</v>
      </c>
      <c r="O152" s="15" t="s">
        <v>323</v>
      </c>
      <c r="P152" s="32" t="s">
        <v>3071</v>
      </c>
      <c r="Q152" s="17">
        <v>15.04</v>
      </c>
      <c r="R152" s="18" t="s">
        <v>123</v>
      </c>
      <c r="S152" s="18" t="s">
        <v>631</v>
      </c>
      <c r="T152" s="18" t="s">
        <v>3072</v>
      </c>
      <c r="U152" s="18" t="s">
        <v>204</v>
      </c>
      <c r="V152" s="19" t="s">
        <v>107</v>
      </c>
      <c r="W152" s="20"/>
      <c r="X152" s="20"/>
      <c r="Y152" s="19" t="s">
        <v>127</v>
      </c>
      <c r="Z152" s="20"/>
      <c r="AA152" s="20"/>
      <c r="AB152" s="19" t="s">
        <v>3069</v>
      </c>
      <c r="AC152" s="19" t="s">
        <v>3002</v>
      </c>
      <c r="AD152" s="19" t="s">
        <v>2998</v>
      </c>
      <c r="AE152" s="19" t="s">
        <v>2999</v>
      </c>
      <c r="AF152" s="19" t="s">
        <v>3000</v>
      </c>
      <c r="AG152" s="19">
        <v>3.314313953E9</v>
      </c>
      <c r="AH152" s="19" t="s">
        <v>3003</v>
      </c>
      <c r="AI152" s="19" t="s">
        <v>107</v>
      </c>
      <c r="AJ152" s="20"/>
      <c r="AK152" s="20"/>
      <c r="AL152" s="20"/>
      <c r="AM152" s="20"/>
      <c r="AN152" s="20"/>
      <c r="AO152" s="20"/>
      <c r="AP152" s="20"/>
      <c r="AQ152" s="20"/>
      <c r="AR152" s="20"/>
      <c r="AS152" s="20"/>
      <c r="AT152" s="19" t="s">
        <v>187</v>
      </c>
      <c r="AU152" s="19" t="s">
        <v>3004</v>
      </c>
      <c r="AV152" s="20"/>
      <c r="AW152" s="20"/>
      <c r="AX152" s="21" t="s">
        <v>3005</v>
      </c>
      <c r="AY152" s="20"/>
      <c r="AZ152" s="19">
        <v>2.0</v>
      </c>
      <c r="BA152" s="19" t="s">
        <v>107</v>
      </c>
      <c r="BB152" s="20"/>
      <c r="BC152" s="19" t="s">
        <v>107</v>
      </c>
      <c r="BD152" s="20"/>
      <c r="BE152" s="19" t="s">
        <v>3073</v>
      </c>
      <c r="BF152" s="19" t="s">
        <v>3074</v>
      </c>
      <c r="BG152" s="22">
        <v>15.04</v>
      </c>
      <c r="BH152" s="21" t="s">
        <v>3071</v>
      </c>
      <c r="BI152" s="19" t="s">
        <v>123</v>
      </c>
      <c r="BJ152" s="19" t="s">
        <v>631</v>
      </c>
      <c r="BK152" s="19" t="s">
        <v>3072</v>
      </c>
      <c r="BL152" s="19" t="s">
        <v>204</v>
      </c>
      <c r="BM152" s="20"/>
      <c r="BN152" s="20"/>
      <c r="BO152" s="20"/>
      <c r="BP152" s="20"/>
      <c r="BQ152" s="20"/>
      <c r="BR152" s="21" t="s">
        <v>3075</v>
      </c>
      <c r="BS152" s="19" t="s">
        <v>240</v>
      </c>
      <c r="BT152" s="20"/>
      <c r="BU152" s="20"/>
      <c r="BV152" s="20"/>
      <c r="BW152" s="20"/>
      <c r="BX152" s="20"/>
      <c r="BY152" s="20"/>
      <c r="BZ152" s="20"/>
      <c r="CA152" s="20"/>
      <c r="CB152" s="20"/>
      <c r="CC152" s="19" t="s">
        <v>143</v>
      </c>
      <c r="CD152" s="20"/>
      <c r="CE152" s="20"/>
      <c r="CF152" s="20"/>
      <c r="CG152" s="20"/>
      <c r="CH152" s="20"/>
      <c r="CI152" s="20"/>
      <c r="CJ152" s="20"/>
      <c r="CK152" s="20"/>
      <c r="CL152" s="20"/>
      <c r="CM152" s="20"/>
      <c r="CN152" s="19" t="s">
        <v>107</v>
      </c>
      <c r="CO152" s="19" t="s">
        <v>107</v>
      </c>
      <c r="CP152" s="20"/>
      <c r="CQ152" s="20"/>
      <c r="CR152" s="20"/>
      <c r="CS152" s="20"/>
      <c r="CT152" s="19" t="s">
        <v>267</v>
      </c>
      <c r="CU152" s="20"/>
      <c r="CV152" s="20"/>
      <c r="CW152" s="20"/>
      <c r="CX152" s="20"/>
      <c r="CY152" s="20"/>
      <c r="CZ152" s="20"/>
      <c r="DA152" s="20"/>
      <c r="DB152" s="20"/>
      <c r="DC152" s="20"/>
      <c r="DD152" s="20"/>
    </row>
    <row r="153">
      <c r="A153" s="12">
        <v>45648.900199525466</v>
      </c>
      <c r="B153" s="15">
        <v>155.0</v>
      </c>
      <c r="C153" s="35" t="s">
        <v>2627</v>
      </c>
      <c r="D153" s="15"/>
      <c r="E153" s="15"/>
      <c r="F153" s="15"/>
      <c r="G153" s="15" t="s">
        <v>3076</v>
      </c>
      <c r="H153" s="8" t="s">
        <v>3077</v>
      </c>
      <c r="I153" s="8" t="s">
        <v>3078</v>
      </c>
      <c r="J153" s="8" t="s">
        <v>3079</v>
      </c>
      <c r="K153" s="8" t="s">
        <v>3080</v>
      </c>
      <c r="L153" s="8" t="s">
        <v>3081</v>
      </c>
      <c r="M153" s="8" t="s">
        <v>3082</v>
      </c>
      <c r="N153" s="16" t="s">
        <v>3083</v>
      </c>
      <c r="O153" s="15" t="s">
        <v>121</v>
      </c>
      <c r="P153" s="32" t="s">
        <v>3084</v>
      </c>
      <c r="Q153" s="17">
        <v>253.39</v>
      </c>
      <c r="R153" s="18" t="s">
        <v>157</v>
      </c>
      <c r="S153" s="18" t="s">
        <v>301</v>
      </c>
      <c r="T153" s="18" t="s">
        <v>479</v>
      </c>
      <c r="U153" s="18" t="s">
        <v>90</v>
      </c>
      <c r="V153" s="19" t="s">
        <v>107</v>
      </c>
      <c r="W153" s="20"/>
      <c r="X153" s="20"/>
      <c r="Y153" s="19" t="s">
        <v>158</v>
      </c>
      <c r="Z153" s="19" t="s">
        <v>3085</v>
      </c>
      <c r="AA153" s="20"/>
      <c r="AB153" s="19" t="s">
        <v>3077</v>
      </c>
      <c r="AC153" s="19" t="s">
        <v>3086</v>
      </c>
      <c r="AD153" s="19" t="s">
        <v>3078</v>
      </c>
      <c r="AE153" s="19" t="s">
        <v>3079</v>
      </c>
      <c r="AF153" s="19" t="s">
        <v>3080</v>
      </c>
      <c r="AG153" s="19" t="s">
        <v>3087</v>
      </c>
      <c r="AH153" s="19" t="s">
        <v>3088</v>
      </c>
      <c r="AI153" s="19" t="s">
        <v>93</v>
      </c>
      <c r="AJ153" s="19" t="s">
        <v>3089</v>
      </c>
      <c r="AK153" s="19" t="s">
        <v>3079</v>
      </c>
      <c r="AL153" s="19" t="s">
        <v>3081</v>
      </c>
      <c r="AM153" s="19" t="s">
        <v>3090</v>
      </c>
      <c r="AN153" s="19" t="s">
        <v>3091</v>
      </c>
      <c r="AO153" s="19" t="s">
        <v>3092</v>
      </c>
      <c r="AP153" s="19" t="s">
        <v>3093</v>
      </c>
      <c r="AQ153" s="19" t="s">
        <v>3082</v>
      </c>
      <c r="AR153" s="20"/>
      <c r="AS153" s="20"/>
      <c r="AT153" s="19" t="s">
        <v>187</v>
      </c>
      <c r="AU153" s="19" t="s">
        <v>3094</v>
      </c>
      <c r="AV153" s="19" t="s">
        <v>751</v>
      </c>
      <c r="AW153" s="19" t="s">
        <v>752</v>
      </c>
      <c r="AX153" s="21" t="s">
        <v>1042</v>
      </c>
      <c r="AY153" s="20"/>
      <c r="AZ153" s="19">
        <v>2.0</v>
      </c>
      <c r="BA153" s="19" t="s">
        <v>93</v>
      </c>
      <c r="BB153" s="19" t="s">
        <v>3095</v>
      </c>
      <c r="BC153" s="19" t="s">
        <v>107</v>
      </c>
      <c r="BD153" s="20"/>
      <c r="BE153" s="19" t="s">
        <v>3096</v>
      </c>
      <c r="BF153" s="20"/>
      <c r="BG153" s="22">
        <v>253.39</v>
      </c>
      <c r="BH153" s="21" t="s">
        <v>3084</v>
      </c>
      <c r="BI153" s="19" t="s">
        <v>157</v>
      </c>
      <c r="BJ153" s="19" t="s">
        <v>301</v>
      </c>
      <c r="BK153" s="19" t="s">
        <v>479</v>
      </c>
      <c r="BL153" s="19" t="s">
        <v>90</v>
      </c>
      <c r="BM153" s="20"/>
      <c r="BN153" s="20"/>
      <c r="BO153" s="20"/>
      <c r="BP153" s="20"/>
      <c r="BQ153" s="20"/>
      <c r="BR153" s="21" t="s">
        <v>3097</v>
      </c>
      <c r="BS153" s="19" t="s">
        <v>240</v>
      </c>
      <c r="BT153" s="20"/>
      <c r="BU153" s="20"/>
      <c r="BV153" s="20"/>
      <c r="BW153" s="20"/>
      <c r="BX153" s="20"/>
      <c r="BY153" s="20"/>
      <c r="BZ153" s="20"/>
      <c r="CA153" s="20"/>
      <c r="CB153" s="20"/>
      <c r="CC153" s="19" t="s">
        <v>144</v>
      </c>
      <c r="CD153" s="20"/>
      <c r="CE153" s="20"/>
      <c r="CF153" s="20"/>
      <c r="CG153" s="20"/>
      <c r="CH153" s="20"/>
      <c r="CI153" s="20"/>
      <c r="CJ153" s="20"/>
      <c r="CK153" s="20"/>
      <c r="CL153" s="20"/>
      <c r="CM153" s="20"/>
      <c r="CN153" s="20"/>
      <c r="CO153" s="20"/>
      <c r="CP153" s="20"/>
      <c r="CQ153" s="20"/>
      <c r="CR153" s="20"/>
      <c r="CS153" s="20"/>
      <c r="CT153" s="19" t="s">
        <v>410</v>
      </c>
      <c r="CU153" s="20"/>
      <c r="CV153" s="20"/>
      <c r="CW153" s="20"/>
      <c r="CX153" s="20"/>
      <c r="CY153" s="20"/>
      <c r="CZ153" s="20"/>
      <c r="DA153" s="20"/>
      <c r="DB153" s="20"/>
      <c r="DC153" s="20"/>
      <c r="DD153" s="20"/>
    </row>
    <row r="154">
      <c r="A154" s="12">
        <v>45648.90636226852</v>
      </c>
      <c r="B154" s="15">
        <v>156.0</v>
      </c>
      <c r="C154" s="36" t="s">
        <v>2995</v>
      </c>
      <c r="D154" s="15"/>
      <c r="E154" s="15"/>
      <c r="F154" s="15"/>
      <c r="G154" s="15" t="s">
        <v>3098</v>
      </c>
      <c r="H154" s="8" t="s">
        <v>3099</v>
      </c>
      <c r="I154" s="8" t="s">
        <v>2998</v>
      </c>
      <c r="J154" s="8" t="s">
        <v>2999</v>
      </c>
      <c r="K154" s="8" t="s">
        <v>3000</v>
      </c>
      <c r="L154" s="8"/>
      <c r="M154" s="8"/>
      <c r="N154" s="16" t="s">
        <v>3100</v>
      </c>
      <c r="O154" s="15" t="s">
        <v>323</v>
      </c>
      <c r="P154" s="32" t="s">
        <v>3101</v>
      </c>
      <c r="Q154" s="17">
        <v>57.74</v>
      </c>
      <c r="R154" s="18" t="s">
        <v>123</v>
      </c>
      <c r="S154" s="18" t="s">
        <v>324</v>
      </c>
      <c r="T154" s="18" t="s">
        <v>126</v>
      </c>
      <c r="U154" s="18" t="s">
        <v>204</v>
      </c>
      <c r="V154" s="19" t="s">
        <v>107</v>
      </c>
      <c r="W154" s="20"/>
      <c r="X154" s="20"/>
      <c r="Y154" s="19" t="s">
        <v>127</v>
      </c>
      <c r="Z154" s="20"/>
      <c r="AA154" s="20"/>
      <c r="AB154" s="19" t="s">
        <v>3099</v>
      </c>
      <c r="AC154" s="19" t="s">
        <v>3002</v>
      </c>
      <c r="AD154" s="19" t="s">
        <v>2998</v>
      </c>
      <c r="AE154" s="19" t="s">
        <v>2999</v>
      </c>
      <c r="AF154" s="19" t="s">
        <v>3000</v>
      </c>
      <c r="AG154" s="19">
        <v>3.314313953E9</v>
      </c>
      <c r="AH154" s="19" t="s">
        <v>3003</v>
      </c>
      <c r="AI154" s="19" t="s">
        <v>107</v>
      </c>
      <c r="AJ154" s="20"/>
      <c r="AK154" s="20"/>
      <c r="AL154" s="20"/>
      <c r="AM154" s="20"/>
      <c r="AN154" s="20"/>
      <c r="AO154" s="20"/>
      <c r="AP154" s="20"/>
      <c r="AQ154" s="20"/>
      <c r="AR154" s="20"/>
      <c r="AS154" s="20"/>
      <c r="AT154" s="19" t="s">
        <v>187</v>
      </c>
      <c r="AU154" s="19" t="s">
        <v>3004</v>
      </c>
      <c r="AV154" s="20"/>
      <c r="AW154" s="20"/>
      <c r="AX154" s="21" t="s">
        <v>3005</v>
      </c>
      <c r="AY154" s="20"/>
      <c r="AZ154" s="19">
        <v>2.0</v>
      </c>
      <c r="BA154" s="19" t="s">
        <v>107</v>
      </c>
      <c r="BB154" s="20"/>
      <c r="BC154" s="19" t="s">
        <v>107</v>
      </c>
      <c r="BD154" s="20"/>
      <c r="BE154" s="20"/>
      <c r="BF154" s="19" t="s">
        <v>3102</v>
      </c>
      <c r="BG154" s="22">
        <v>57.74</v>
      </c>
      <c r="BH154" s="21" t="s">
        <v>3101</v>
      </c>
      <c r="BI154" s="19" t="s">
        <v>123</v>
      </c>
      <c r="BJ154" s="19" t="s">
        <v>324</v>
      </c>
      <c r="BK154" s="19" t="s">
        <v>126</v>
      </c>
      <c r="BL154" s="19" t="s">
        <v>204</v>
      </c>
      <c r="BM154" s="20"/>
      <c r="BN154" s="20"/>
      <c r="BO154" s="20"/>
      <c r="BP154" s="20"/>
      <c r="BQ154" s="20"/>
      <c r="BR154" s="21" t="s">
        <v>3103</v>
      </c>
      <c r="BS154" s="19" t="s">
        <v>240</v>
      </c>
      <c r="BT154" s="20"/>
      <c r="BU154" s="20"/>
      <c r="BV154" s="20"/>
      <c r="BW154" s="20"/>
      <c r="BX154" s="20"/>
      <c r="BY154" s="20"/>
      <c r="BZ154" s="20"/>
      <c r="CA154" s="20"/>
      <c r="CB154" s="20"/>
      <c r="CC154" s="19" t="s">
        <v>143</v>
      </c>
      <c r="CD154" s="20"/>
      <c r="CE154" s="20"/>
      <c r="CF154" s="20"/>
      <c r="CG154" s="20"/>
      <c r="CH154" s="20"/>
      <c r="CI154" s="20"/>
      <c r="CJ154" s="20"/>
      <c r="CK154" s="20"/>
      <c r="CL154" s="20"/>
      <c r="CM154" s="20"/>
      <c r="CN154" s="19" t="s">
        <v>107</v>
      </c>
      <c r="CO154" s="19" t="s">
        <v>107</v>
      </c>
      <c r="CP154" s="20"/>
      <c r="CQ154" s="20"/>
      <c r="CR154" s="20"/>
      <c r="CS154" s="20"/>
      <c r="CT154" s="19" t="s">
        <v>267</v>
      </c>
      <c r="CU154" s="20"/>
      <c r="CV154" s="20"/>
      <c r="CW154" s="20"/>
      <c r="CX154" s="20"/>
      <c r="CY154" s="20"/>
      <c r="CZ154" s="20"/>
      <c r="DA154" s="20"/>
      <c r="DB154" s="20"/>
      <c r="DC154" s="20"/>
      <c r="DD154" s="20"/>
    </row>
    <row r="155">
      <c r="A155" s="12">
        <v>45648.90717451389</v>
      </c>
      <c r="B155" s="15">
        <v>157.0</v>
      </c>
      <c r="C155" s="31" t="s">
        <v>247</v>
      </c>
      <c r="D155" s="15"/>
      <c r="E155" s="15" t="s">
        <v>2745</v>
      </c>
      <c r="F155" s="15"/>
      <c r="G155" s="15" t="s">
        <v>3104</v>
      </c>
      <c r="H155" s="8" t="s">
        <v>3105</v>
      </c>
      <c r="I155" s="8" t="s">
        <v>455</v>
      </c>
      <c r="J155" s="8" t="s">
        <v>456</v>
      </c>
      <c r="K155" s="7" t="s">
        <v>3106</v>
      </c>
      <c r="L155" s="7" t="s">
        <v>3107</v>
      </c>
      <c r="M155" s="8"/>
      <c r="N155" s="16" t="s">
        <v>3108</v>
      </c>
      <c r="O155" s="15" t="s">
        <v>323</v>
      </c>
      <c r="P155" s="32" t="s">
        <v>3109</v>
      </c>
      <c r="Q155" s="17">
        <v>320.25</v>
      </c>
      <c r="R155" s="18" t="s">
        <v>157</v>
      </c>
      <c r="S155" s="18" t="s">
        <v>423</v>
      </c>
      <c r="T155" s="18" t="s">
        <v>324</v>
      </c>
      <c r="U155" s="18" t="s">
        <v>1060</v>
      </c>
      <c r="V155" s="19" t="s">
        <v>107</v>
      </c>
      <c r="W155" s="20"/>
      <c r="X155" s="20"/>
      <c r="Y155" s="19" t="s">
        <v>127</v>
      </c>
      <c r="Z155" s="20"/>
      <c r="AA155" s="20"/>
      <c r="AB155" s="19" t="s">
        <v>3105</v>
      </c>
      <c r="AC155" s="19" t="s">
        <v>3110</v>
      </c>
      <c r="AD155" s="19" t="s">
        <v>455</v>
      </c>
      <c r="AE155" s="19" t="s">
        <v>456</v>
      </c>
      <c r="AF155" s="19" t="s">
        <v>3111</v>
      </c>
      <c r="AG155" s="19" t="s">
        <v>3112</v>
      </c>
      <c r="AH155" s="19" t="s">
        <v>88</v>
      </c>
      <c r="AI155" s="19" t="s">
        <v>93</v>
      </c>
      <c r="AJ155" s="19" t="s">
        <v>385</v>
      </c>
      <c r="AK155" s="19" t="s">
        <v>3113</v>
      </c>
      <c r="AL155" s="19" t="s">
        <v>3114</v>
      </c>
      <c r="AM155" s="19">
        <v>8.722223362E9</v>
      </c>
      <c r="AN155" s="19" t="s">
        <v>88</v>
      </c>
      <c r="AO155" s="20"/>
      <c r="AP155" s="20"/>
      <c r="AQ155" s="20"/>
      <c r="AR155" s="20"/>
      <c r="AS155" s="20"/>
      <c r="AT155" s="19" t="s">
        <v>187</v>
      </c>
      <c r="AU155" s="19" t="s">
        <v>3115</v>
      </c>
      <c r="AV155" s="20"/>
      <c r="AW155" s="20"/>
      <c r="AX155" s="20"/>
      <c r="AY155" s="20"/>
      <c r="AZ155" s="19">
        <v>2.0</v>
      </c>
      <c r="BA155" s="19" t="s">
        <v>107</v>
      </c>
      <c r="BB155" s="20"/>
      <c r="BC155" s="19" t="s">
        <v>107</v>
      </c>
      <c r="BD155" s="20"/>
      <c r="BE155" s="20"/>
      <c r="BF155" s="19" t="s">
        <v>458</v>
      </c>
      <c r="BG155" s="22">
        <v>320.25</v>
      </c>
      <c r="BH155" s="21" t="s">
        <v>3109</v>
      </c>
      <c r="BI155" s="19" t="s">
        <v>157</v>
      </c>
      <c r="BJ155" s="19" t="s">
        <v>423</v>
      </c>
      <c r="BK155" s="19" t="s">
        <v>324</v>
      </c>
      <c r="BL155" s="19" t="s">
        <v>1060</v>
      </c>
      <c r="BM155" s="20"/>
      <c r="BN155" s="20"/>
      <c r="BO155" s="20"/>
      <c r="BP155" s="20"/>
      <c r="BQ155" s="20"/>
      <c r="BR155" s="21" t="s">
        <v>3116</v>
      </c>
      <c r="BS155" s="19" t="s">
        <v>240</v>
      </c>
      <c r="BT155" s="20"/>
      <c r="BU155" s="20"/>
      <c r="BV155" s="20"/>
      <c r="BW155" s="20"/>
      <c r="BX155" s="20"/>
      <c r="BY155" s="20"/>
      <c r="BZ155" s="20"/>
      <c r="CA155" s="20"/>
      <c r="CB155" s="20"/>
      <c r="CC155" s="19" t="s">
        <v>143</v>
      </c>
      <c r="CD155" s="20"/>
      <c r="CE155" s="20"/>
      <c r="CF155" s="20"/>
      <c r="CG155" s="20"/>
      <c r="CH155" s="20"/>
      <c r="CI155" s="20"/>
      <c r="CJ155" s="20"/>
      <c r="CK155" s="20"/>
      <c r="CL155" s="20"/>
      <c r="CM155" s="20"/>
      <c r="CN155" s="20"/>
      <c r="CO155" s="20"/>
      <c r="CP155" s="20"/>
      <c r="CQ155" s="20"/>
      <c r="CR155" s="20"/>
      <c r="CS155" s="20"/>
      <c r="CT155" s="19" t="s">
        <v>3117</v>
      </c>
      <c r="CU155" s="20"/>
      <c r="CV155" s="20"/>
      <c r="CW155" s="20"/>
      <c r="CX155" s="20"/>
      <c r="CY155" s="20"/>
      <c r="CZ155" s="20"/>
      <c r="DA155" s="20"/>
      <c r="DB155" s="20"/>
      <c r="DC155" s="20"/>
      <c r="DD155" s="20"/>
    </row>
    <row r="156">
      <c r="A156" s="12">
        <v>45648.90891857639</v>
      </c>
      <c r="B156" s="34">
        <v>158.0</v>
      </c>
      <c r="C156" s="36" t="s">
        <v>3118</v>
      </c>
      <c r="D156" s="15"/>
      <c r="E156" s="15"/>
      <c r="F156" s="15"/>
      <c r="G156" s="15" t="s">
        <v>3119</v>
      </c>
      <c r="H156" s="8" t="s">
        <v>3120</v>
      </c>
      <c r="I156" s="8" t="s">
        <v>3121</v>
      </c>
      <c r="J156" s="8" t="s">
        <v>3079</v>
      </c>
      <c r="K156" s="8" t="s">
        <v>3122</v>
      </c>
      <c r="L156" s="8" t="s">
        <v>3123</v>
      </c>
      <c r="M156" s="8"/>
      <c r="N156" s="16" t="s">
        <v>3124</v>
      </c>
      <c r="O156" s="15" t="s">
        <v>532</v>
      </c>
      <c r="P156" s="32" t="s">
        <v>3125</v>
      </c>
      <c r="Q156" s="17">
        <v>189.94</v>
      </c>
      <c r="R156" s="18" t="s">
        <v>123</v>
      </c>
      <c r="S156" s="18" t="s">
        <v>354</v>
      </c>
      <c r="T156" s="18" t="s">
        <v>256</v>
      </c>
      <c r="U156" s="18" t="s">
        <v>126</v>
      </c>
      <c r="V156" s="19" t="s">
        <v>93</v>
      </c>
      <c r="W156" s="20"/>
      <c r="X156" s="20"/>
      <c r="Y156" s="19" t="s">
        <v>127</v>
      </c>
      <c r="Z156" s="20"/>
      <c r="AA156" s="20"/>
      <c r="AB156" s="19" t="s">
        <v>3120</v>
      </c>
      <c r="AC156" s="19" t="s">
        <v>3126</v>
      </c>
      <c r="AD156" s="19" t="s">
        <v>3121</v>
      </c>
      <c r="AE156" s="19" t="s">
        <v>3079</v>
      </c>
      <c r="AF156" s="19" t="s">
        <v>3122</v>
      </c>
      <c r="AG156" s="19">
        <v>3.096135937E9</v>
      </c>
      <c r="AH156" s="19" t="s">
        <v>3127</v>
      </c>
      <c r="AI156" s="19" t="s">
        <v>93</v>
      </c>
      <c r="AJ156" s="19" t="s">
        <v>3128</v>
      </c>
      <c r="AK156" s="19" t="s">
        <v>3129</v>
      </c>
      <c r="AL156" s="19" t="s">
        <v>3123</v>
      </c>
      <c r="AM156" s="19" t="s">
        <v>3130</v>
      </c>
      <c r="AN156" s="19" t="s">
        <v>3131</v>
      </c>
      <c r="AO156" s="20"/>
      <c r="AP156" s="20"/>
      <c r="AQ156" s="20"/>
      <c r="AR156" s="20"/>
      <c r="AS156" s="20"/>
      <c r="AT156" s="19" t="s">
        <v>285</v>
      </c>
      <c r="AU156" s="19" t="s">
        <v>3132</v>
      </c>
      <c r="AV156" s="19" t="s">
        <v>3133</v>
      </c>
      <c r="AW156" s="19" t="s">
        <v>3134</v>
      </c>
      <c r="AX156" s="21" t="s">
        <v>3135</v>
      </c>
      <c r="AY156" s="19" t="s">
        <v>3136</v>
      </c>
      <c r="AZ156" s="19" t="s">
        <v>3137</v>
      </c>
      <c r="BA156" s="19" t="s">
        <v>107</v>
      </c>
      <c r="BB156" s="20"/>
      <c r="BC156" s="19" t="s">
        <v>107</v>
      </c>
      <c r="BD156" s="20"/>
      <c r="BE156" s="20"/>
      <c r="BF156" s="20"/>
      <c r="BG156" s="22">
        <v>189.94</v>
      </c>
      <c r="BH156" s="21" t="s">
        <v>3125</v>
      </c>
      <c r="BI156" s="19" t="s">
        <v>123</v>
      </c>
      <c r="BJ156" s="19" t="s">
        <v>354</v>
      </c>
      <c r="BK156" s="19" t="s">
        <v>256</v>
      </c>
      <c r="BL156" s="19" t="s">
        <v>126</v>
      </c>
      <c r="BM156" s="20"/>
      <c r="BN156" s="20"/>
      <c r="BO156" s="20"/>
      <c r="BP156" s="20"/>
      <c r="BQ156" s="20"/>
      <c r="BR156" s="21" t="s">
        <v>3138</v>
      </c>
      <c r="BS156" s="19" t="s">
        <v>340</v>
      </c>
      <c r="BT156" s="19" t="s">
        <v>288</v>
      </c>
      <c r="BU156" s="20"/>
      <c r="BV156" s="20"/>
      <c r="BW156" s="20"/>
      <c r="BX156" s="20"/>
      <c r="BY156" s="20"/>
      <c r="BZ156" s="20"/>
      <c r="CA156" s="20"/>
      <c r="CB156" s="20"/>
      <c r="CC156" s="19" t="s">
        <v>144</v>
      </c>
      <c r="CD156" s="19" t="s">
        <v>143</v>
      </c>
      <c r="CE156" s="20"/>
      <c r="CF156" s="20"/>
      <c r="CG156" s="20"/>
      <c r="CH156" s="20"/>
      <c r="CI156" s="20"/>
      <c r="CJ156" s="20"/>
      <c r="CK156" s="20"/>
      <c r="CL156" s="20"/>
      <c r="CM156" s="20"/>
      <c r="CN156" s="19" t="s">
        <v>849</v>
      </c>
      <c r="CO156" s="19" t="s">
        <v>849</v>
      </c>
      <c r="CP156" s="19" t="s">
        <v>93</v>
      </c>
      <c r="CQ156" s="20"/>
      <c r="CR156" s="20"/>
      <c r="CS156" s="20"/>
      <c r="CT156" s="19" t="s">
        <v>410</v>
      </c>
      <c r="CU156" s="19" t="s">
        <v>366</v>
      </c>
      <c r="CV156" s="19" t="s">
        <v>3139</v>
      </c>
      <c r="CW156" s="20"/>
      <c r="CX156" s="20"/>
      <c r="CY156" s="20"/>
      <c r="CZ156" s="20"/>
      <c r="DA156" s="20"/>
      <c r="DB156" s="20"/>
      <c r="DC156" s="20"/>
      <c r="DD156" s="20"/>
    </row>
    <row r="157">
      <c r="A157" s="12">
        <v>45648.925028495374</v>
      </c>
      <c r="B157" s="15">
        <v>159.0</v>
      </c>
      <c r="C157" s="31" t="s">
        <v>247</v>
      </c>
      <c r="D157" s="15"/>
      <c r="E157" s="15" t="s">
        <v>3140</v>
      </c>
      <c r="F157" s="15"/>
      <c r="G157" s="15" t="s">
        <v>3141</v>
      </c>
      <c r="H157" s="7" t="s">
        <v>3142</v>
      </c>
      <c r="I157" s="8" t="s">
        <v>2998</v>
      </c>
      <c r="J157" s="8" t="s">
        <v>2999</v>
      </c>
      <c r="K157" s="8" t="s">
        <v>3000</v>
      </c>
      <c r="L157" s="8"/>
      <c r="M157" s="8"/>
      <c r="N157" s="16" t="s">
        <v>3143</v>
      </c>
      <c r="O157" s="15" t="s">
        <v>323</v>
      </c>
      <c r="P157" s="8" t="s">
        <v>88</v>
      </c>
      <c r="Q157" s="17">
        <v>0.0</v>
      </c>
      <c r="R157" s="18" t="s">
        <v>123</v>
      </c>
      <c r="S157" s="18" t="s">
        <v>1915</v>
      </c>
      <c r="T157" s="18" t="s">
        <v>355</v>
      </c>
      <c r="U157" s="18" t="s">
        <v>631</v>
      </c>
      <c r="V157" s="19" t="s">
        <v>107</v>
      </c>
      <c r="W157" s="20"/>
      <c r="X157" s="20"/>
      <c r="Y157" s="19" t="s">
        <v>127</v>
      </c>
      <c r="Z157" s="20"/>
      <c r="AA157" s="20"/>
      <c r="AB157" s="19" t="s">
        <v>3144</v>
      </c>
      <c r="AC157" s="19" t="s">
        <v>3002</v>
      </c>
      <c r="AD157" s="19" t="s">
        <v>2998</v>
      </c>
      <c r="AE157" s="19" t="s">
        <v>2999</v>
      </c>
      <c r="AF157" s="19" t="s">
        <v>3000</v>
      </c>
      <c r="AG157" s="19">
        <v>3.314313953E9</v>
      </c>
      <c r="AH157" s="19" t="s">
        <v>3003</v>
      </c>
      <c r="AI157" s="19" t="s">
        <v>107</v>
      </c>
      <c r="AJ157" s="20"/>
      <c r="AK157" s="20"/>
      <c r="AL157" s="20"/>
      <c r="AM157" s="20"/>
      <c r="AN157" s="20"/>
      <c r="AO157" s="20"/>
      <c r="AP157" s="20"/>
      <c r="AQ157" s="20"/>
      <c r="AR157" s="20"/>
      <c r="AS157" s="20"/>
      <c r="AT157" s="19" t="s">
        <v>187</v>
      </c>
      <c r="AU157" s="19" t="s">
        <v>3004</v>
      </c>
      <c r="AV157" s="20"/>
      <c r="AW157" s="20"/>
      <c r="AX157" s="21" t="s">
        <v>3005</v>
      </c>
      <c r="AY157" s="20"/>
      <c r="AZ157" s="19">
        <v>2.0</v>
      </c>
      <c r="BA157" s="19" t="s">
        <v>107</v>
      </c>
      <c r="BB157" s="20"/>
      <c r="BC157" s="19" t="s">
        <v>107</v>
      </c>
      <c r="BD157" s="20"/>
      <c r="BE157" s="20"/>
      <c r="BF157" s="19" t="s">
        <v>3145</v>
      </c>
      <c r="BG157" s="22">
        <v>0.0</v>
      </c>
      <c r="BH157" s="19" t="s">
        <v>88</v>
      </c>
      <c r="BI157" s="19" t="s">
        <v>123</v>
      </c>
      <c r="BJ157" s="19" t="s">
        <v>1915</v>
      </c>
      <c r="BK157" s="19" t="s">
        <v>355</v>
      </c>
      <c r="BL157" s="19" t="s">
        <v>631</v>
      </c>
      <c r="BM157" s="20"/>
      <c r="BN157" s="20"/>
      <c r="BO157" s="20"/>
      <c r="BP157" s="20"/>
      <c r="BQ157" s="20"/>
      <c r="BR157" s="21" t="s">
        <v>3146</v>
      </c>
      <c r="BS157" s="19" t="s">
        <v>240</v>
      </c>
      <c r="BT157" s="20"/>
      <c r="BU157" s="20"/>
      <c r="BV157" s="20"/>
      <c r="BW157" s="20"/>
      <c r="BX157" s="20"/>
      <c r="BY157" s="20"/>
      <c r="BZ157" s="20"/>
      <c r="CA157" s="20"/>
      <c r="CB157" s="20"/>
      <c r="CC157" s="19" t="s">
        <v>143</v>
      </c>
      <c r="CD157" s="20"/>
      <c r="CE157" s="20"/>
      <c r="CF157" s="20"/>
      <c r="CG157" s="20"/>
      <c r="CH157" s="20"/>
      <c r="CI157" s="20"/>
      <c r="CJ157" s="20"/>
      <c r="CK157" s="20"/>
      <c r="CL157" s="20"/>
      <c r="CM157" s="20"/>
      <c r="CN157" s="19" t="s">
        <v>107</v>
      </c>
      <c r="CO157" s="19" t="s">
        <v>107</v>
      </c>
      <c r="CP157" s="20"/>
      <c r="CQ157" s="20"/>
      <c r="CR157" s="20"/>
      <c r="CS157" s="20"/>
      <c r="CT157" s="19" t="s">
        <v>267</v>
      </c>
      <c r="CU157" s="20"/>
      <c r="CV157" s="20"/>
      <c r="CW157" s="20"/>
      <c r="CX157" s="20"/>
      <c r="CY157" s="20"/>
      <c r="CZ157" s="20"/>
      <c r="DA157" s="20"/>
      <c r="DB157" s="20"/>
      <c r="DC157" s="20"/>
      <c r="DD157" s="20"/>
    </row>
    <row r="158">
      <c r="A158" s="12">
        <v>45648.92721335648</v>
      </c>
      <c r="B158" s="15">
        <v>160.0</v>
      </c>
      <c r="C158" s="36" t="s">
        <v>3118</v>
      </c>
      <c r="D158" s="15"/>
      <c r="E158" s="15"/>
      <c r="F158" s="15"/>
      <c r="G158" s="15" t="s">
        <v>3147</v>
      </c>
      <c r="H158" s="8" t="s">
        <v>3148</v>
      </c>
      <c r="I158" s="8" t="s">
        <v>3149</v>
      </c>
      <c r="J158" s="8" t="s">
        <v>3150</v>
      </c>
      <c r="K158" s="8" t="s">
        <v>3151</v>
      </c>
      <c r="L158" s="7" t="s">
        <v>3152</v>
      </c>
      <c r="M158" s="8" t="s">
        <v>3153</v>
      </c>
      <c r="N158" s="16" t="s">
        <v>3154</v>
      </c>
      <c r="O158" s="15" t="s">
        <v>532</v>
      </c>
      <c r="P158" s="32" t="s">
        <v>3155</v>
      </c>
      <c r="Q158" s="17">
        <v>70.53</v>
      </c>
      <c r="R158" s="18" t="s">
        <v>123</v>
      </c>
      <c r="S158" s="18" t="s">
        <v>354</v>
      </c>
      <c r="T158" s="18" t="s">
        <v>256</v>
      </c>
      <c r="U158" s="18" t="s">
        <v>233</v>
      </c>
      <c r="V158" s="19" t="s">
        <v>107</v>
      </c>
      <c r="W158" s="20"/>
      <c r="X158" s="20"/>
      <c r="Y158" s="19" t="s">
        <v>127</v>
      </c>
      <c r="Z158" s="20"/>
      <c r="AA158" s="20"/>
      <c r="AB158" s="19" t="s">
        <v>3148</v>
      </c>
      <c r="AC158" s="19" t="s">
        <v>3156</v>
      </c>
      <c r="AD158" s="19" t="s">
        <v>3149</v>
      </c>
      <c r="AE158" s="19" t="s">
        <v>3150</v>
      </c>
      <c r="AF158" s="19" t="s">
        <v>3151</v>
      </c>
      <c r="AG158" s="19">
        <v>2.242971427E9</v>
      </c>
      <c r="AH158" s="19" t="s">
        <v>3157</v>
      </c>
      <c r="AI158" s="19" t="s">
        <v>93</v>
      </c>
      <c r="AJ158" s="19" t="s">
        <v>3158</v>
      </c>
      <c r="AK158" s="19" t="s">
        <v>915</v>
      </c>
      <c r="AL158" s="19" t="s">
        <v>3159</v>
      </c>
      <c r="AM158" s="19">
        <v>6.303630221E9</v>
      </c>
      <c r="AN158" s="19" t="s">
        <v>3160</v>
      </c>
      <c r="AO158" s="19" t="s">
        <v>3161</v>
      </c>
      <c r="AP158" s="19" t="s">
        <v>3162</v>
      </c>
      <c r="AQ158" s="19" t="s">
        <v>3153</v>
      </c>
      <c r="AR158" s="20"/>
      <c r="AS158" s="20"/>
      <c r="AT158" s="19" t="s">
        <v>187</v>
      </c>
      <c r="AU158" s="19" t="s">
        <v>3163</v>
      </c>
      <c r="AV158" s="19" t="s">
        <v>3164</v>
      </c>
      <c r="AW158" s="19" t="s">
        <v>3165</v>
      </c>
      <c r="AX158" s="21" t="s">
        <v>546</v>
      </c>
      <c r="AY158" s="20"/>
      <c r="AZ158" s="19">
        <v>2.0</v>
      </c>
      <c r="BA158" s="19" t="s">
        <v>93</v>
      </c>
      <c r="BB158" s="19" t="s">
        <v>3166</v>
      </c>
      <c r="BC158" s="19" t="s">
        <v>93</v>
      </c>
      <c r="BD158" s="19" t="s">
        <v>3167</v>
      </c>
      <c r="BE158" s="20"/>
      <c r="BF158" s="19" t="s">
        <v>3168</v>
      </c>
      <c r="BG158" s="22">
        <v>70.53</v>
      </c>
      <c r="BH158" s="21" t="s">
        <v>3155</v>
      </c>
      <c r="BI158" s="19" t="s">
        <v>123</v>
      </c>
      <c r="BJ158" s="19" t="s">
        <v>354</v>
      </c>
      <c r="BK158" s="19" t="s">
        <v>256</v>
      </c>
      <c r="BL158" s="19" t="s">
        <v>233</v>
      </c>
      <c r="BM158" s="20"/>
      <c r="BN158" s="20"/>
      <c r="BO158" s="20"/>
      <c r="BP158" s="20"/>
      <c r="BQ158" s="20"/>
      <c r="BR158" s="19" t="s">
        <v>3169</v>
      </c>
      <c r="BS158" s="19" t="s">
        <v>240</v>
      </c>
      <c r="BT158" s="19" t="s">
        <v>141</v>
      </c>
      <c r="BU158" s="19" t="s">
        <v>552</v>
      </c>
      <c r="BV158" s="19" t="s">
        <v>552</v>
      </c>
      <c r="BW158" s="19" t="s">
        <v>552</v>
      </c>
      <c r="BX158" s="19" t="s">
        <v>552</v>
      </c>
      <c r="BY158" s="20"/>
      <c r="BZ158" s="20"/>
      <c r="CA158" s="20"/>
      <c r="CB158" s="20"/>
      <c r="CC158" s="19" t="s">
        <v>144</v>
      </c>
      <c r="CD158" s="19" t="s">
        <v>144</v>
      </c>
      <c r="CE158" s="19" t="s">
        <v>143</v>
      </c>
      <c r="CF158" s="19" t="s">
        <v>143</v>
      </c>
      <c r="CG158" s="19" t="s">
        <v>143</v>
      </c>
      <c r="CH158" s="19" t="s">
        <v>144</v>
      </c>
      <c r="CI158" s="20"/>
      <c r="CJ158" s="20"/>
      <c r="CK158" s="20"/>
      <c r="CL158" s="20"/>
      <c r="CM158" s="20"/>
      <c r="CN158" s="20"/>
      <c r="CO158" s="20"/>
      <c r="CP158" s="20"/>
      <c r="CQ158" s="19" t="s">
        <v>3170</v>
      </c>
      <c r="CR158" s="20"/>
      <c r="CS158" s="20"/>
      <c r="CT158" s="19" t="s">
        <v>571</v>
      </c>
      <c r="CU158" s="20"/>
      <c r="CV158" s="20"/>
      <c r="CW158" s="20"/>
      <c r="CX158" s="20"/>
      <c r="CY158" s="20"/>
      <c r="CZ158" s="20"/>
      <c r="DA158" s="20"/>
      <c r="DB158" s="20"/>
      <c r="DC158" s="20"/>
      <c r="DD158" s="20"/>
    </row>
    <row r="159">
      <c r="A159" s="12">
        <v>45648.932577141204</v>
      </c>
      <c r="B159" s="15">
        <v>161.0</v>
      </c>
      <c r="C159" s="36" t="s">
        <v>1484</v>
      </c>
      <c r="D159" s="15"/>
      <c r="E159" s="15"/>
      <c r="F159" s="15"/>
      <c r="G159" s="15" t="s">
        <v>3171</v>
      </c>
      <c r="H159" s="8" t="s">
        <v>3172</v>
      </c>
      <c r="I159" s="8" t="s">
        <v>198</v>
      </c>
      <c r="J159" s="8" t="s">
        <v>3173</v>
      </c>
      <c r="K159" s="8" t="s">
        <v>3174</v>
      </c>
      <c r="L159" s="8" t="s">
        <v>3175</v>
      </c>
      <c r="M159" s="8" t="s">
        <v>3176</v>
      </c>
      <c r="N159" s="16" t="s">
        <v>3177</v>
      </c>
      <c r="O159" s="15" t="s">
        <v>323</v>
      </c>
      <c r="P159" s="8" t="s">
        <v>88</v>
      </c>
      <c r="Q159" s="17">
        <v>0.0</v>
      </c>
      <c r="R159" s="18" t="s">
        <v>89</v>
      </c>
      <c r="S159" s="18" t="s">
        <v>91</v>
      </c>
      <c r="T159" s="18" t="s">
        <v>126</v>
      </c>
      <c r="U159" s="18" t="s">
        <v>355</v>
      </c>
      <c r="V159" s="19" t="s">
        <v>107</v>
      </c>
      <c r="W159" s="20"/>
      <c r="X159" s="20"/>
      <c r="Y159" s="19" t="s">
        <v>127</v>
      </c>
      <c r="Z159" s="20"/>
      <c r="AA159" s="20"/>
      <c r="AB159" s="19" t="s">
        <v>3172</v>
      </c>
      <c r="AC159" s="19" t="s">
        <v>3178</v>
      </c>
      <c r="AD159" s="19" t="s">
        <v>198</v>
      </c>
      <c r="AE159" s="19" t="s">
        <v>3173</v>
      </c>
      <c r="AF159" s="19" t="s">
        <v>3174</v>
      </c>
      <c r="AG159" s="19">
        <v>3.313306408E9</v>
      </c>
      <c r="AH159" s="19" t="s">
        <v>3178</v>
      </c>
      <c r="AI159" s="19" t="s">
        <v>93</v>
      </c>
      <c r="AJ159" s="19" t="s">
        <v>3179</v>
      </c>
      <c r="AK159" s="19" t="s">
        <v>3180</v>
      </c>
      <c r="AL159" s="19" t="s">
        <v>3175</v>
      </c>
      <c r="AM159" s="19" t="s">
        <v>3181</v>
      </c>
      <c r="AN159" s="19" t="s">
        <v>3182</v>
      </c>
      <c r="AO159" s="19" t="s">
        <v>2432</v>
      </c>
      <c r="AP159" s="19" t="s">
        <v>3183</v>
      </c>
      <c r="AQ159" s="19" t="s">
        <v>3176</v>
      </c>
      <c r="AR159" s="19" t="s">
        <v>3184</v>
      </c>
      <c r="AS159" s="19" t="s">
        <v>3185</v>
      </c>
      <c r="AT159" s="19" t="s">
        <v>876</v>
      </c>
      <c r="AU159" s="19" t="s">
        <v>3186</v>
      </c>
      <c r="AV159" s="20"/>
      <c r="AW159" s="20"/>
      <c r="AX159" s="20"/>
      <c r="AY159" s="20"/>
      <c r="AZ159" s="19" t="s">
        <v>3187</v>
      </c>
      <c r="BA159" s="19" t="s">
        <v>107</v>
      </c>
      <c r="BB159" s="20"/>
      <c r="BC159" s="19" t="s">
        <v>107</v>
      </c>
      <c r="BD159" s="20"/>
      <c r="BE159" s="20"/>
      <c r="BF159" s="20"/>
      <c r="BG159" s="22">
        <v>0.0</v>
      </c>
      <c r="BH159" s="19" t="s">
        <v>88</v>
      </c>
      <c r="BI159" s="19" t="s">
        <v>89</v>
      </c>
      <c r="BJ159" s="19" t="s">
        <v>91</v>
      </c>
      <c r="BK159" s="19" t="s">
        <v>126</v>
      </c>
      <c r="BL159" s="19" t="s">
        <v>355</v>
      </c>
      <c r="BM159" s="20"/>
      <c r="BN159" s="20"/>
      <c r="BO159" s="20"/>
      <c r="BP159" s="20"/>
      <c r="BQ159" s="20"/>
      <c r="BR159" s="19" t="s">
        <v>3188</v>
      </c>
      <c r="BS159" s="19" t="s">
        <v>142</v>
      </c>
      <c r="BT159" s="19" t="s">
        <v>142</v>
      </c>
      <c r="BU159" s="19" t="s">
        <v>142</v>
      </c>
      <c r="BV159" s="20"/>
      <c r="BW159" s="20"/>
      <c r="BX159" s="20"/>
      <c r="BY159" s="20"/>
      <c r="BZ159" s="20"/>
      <c r="CA159" s="20"/>
      <c r="CB159" s="20"/>
      <c r="CC159" s="19" t="s">
        <v>143</v>
      </c>
      <c r="CD159" s="19" t="s">
        <v>143</v>
      </c>
      <c r="CE159" s="19" t="s">
        <v>143</v>
      </c>
      <c r="CF159" s="20"/>
      <c r="CG159" s="20"/>
      <c r="CH159" s="20"/>
      <c r="CI159" s="20"/>
      <c r="CJ159" s="20"/>
      <c r="CK159" s="20"/>
      <c r="CL159" s="20"/>
      <c r="CM159" s="20"/>
      <c r="CN159" s="19" t="s">
        <v>3189</v>
      </c>
      <c r="CO159" s="19" t="s">
        <v>3190</v>
      </c>
      <c r="CP159" s="20"/>
      <c r="CQ159" s="20"/>
      <c r="CR159" s="20"/>
      <c r="CS159" s="20"/>
      <c r="CT159" s="19" t="s">
        <v>3191</v>
      </c>
      <c r="CU159" s="20"/>
      <c r="CV159" s="20"/>
      <c r="CW159" s="20"/>
      <c r="CX159" s="20"/>
      <c r="CY159" s="20"/>
      <c r="CZ159" s="20"/>
      <c r="DA159" s="20"/>
      <c r="DB159" s="20"/>
      <c r="DC159" s="20"/>
      <c r="DD159" s="20"/>
    </row>
    <row r="160">
      <c r="A160" s="12">
        <v>45648.933962905096</v>
      </c>
      <c r="B160" s="13">
        <v>162.0</v>
      </c>
      <c r="C160" s="14" t="s">
        <v>1850</v>
      </c>
      <c r="D160" s="15"/>
      <c r="E160" s="15" t="s">
        <v>1851</v>
      </c>
      <c r="F160" s="15"/>
      <c r="G160" s="15" t="s">
        <v>3192</v>
      </c>
      <c r="H160" s="8" t="s">
        <v>3193</v>
      </c>
      <c r="I160" s="8" t="s">
        <v>3194</v>
      </c>
      <c r="J160" s="8" t="s">
        <v>428</v>
      </c>
      <c r="K160" s="8" t="s">
        <v>3195</v>
      </c>
      <c r="L160" s="8" t="s">
        <v>3196</v>
      </c>
      <c r="M160" s="8"/>
      <c r="N160" s="16" t="s">
        <v>3197</v>
      </c>
      <c r="O160" s="15" t="s">
        <v>87</v>
      </c>
      <c r="P160" s="8" t="s">
        <v>88</v>
      </c>
      <c r="Q160" s="17">
        <v>0.0</v>
      </c>
      <c r="R160" s="18" t="s">
        <v>157</v>
      </c>
      <c r="S160" s="18" t="s">
        <v>423</v>
      </c>
      <c r="T160" s="18" t="s">
        <v>90</v>
      </c>
      <c r="U160" s="18" t="s">
        <v>126</v>
      </c>
      <c r="V160" s="19" t="s">
        <v>107</v>
      </c>
      <c r="W160" s="20"/>
      <c r="X160" s="20"/>
      <c r="Y160" s="19" t="s">
        <v>158</v>
      </c>
      <c r="Z160" s="19" t="s">
        <v>3198</v>
      </c>
      <c r="AA160" s="20"/>
      <c r="AB160" s="19" t="s">
        <v>3193</v>
      </c>
      <c r="AC160" s="19" t="s">
        <v>3199</v>
      </c>
      <c r="AD160" s="19" t="s">
        <v>3194</v>
      </c>
      <c r="AE160" s="19" t="s">
        <v>428</v>
      </c>
      <c r="AF160" s="19" t="s">
        <v>3195</v>
      </c>
      <c r="AG160" s="19">
        <v>8.728013015E9</v>
      </c>
      <c r="AH160" s="19" t="s">
        <v>3200</v>
      </c>
      <c r="AI160" s="19" t="s">
        <v>93</v>
      </c>
      <c r="AJ160" s="19" t="s">
        <v>3201</v>
      </c>
      <c r="AK160" s="19" t="s">
        <v>3202</v>
      </c>
      <c r="AL160" s="19" t="s">
        <v>3196</v>
      </c>
      <c r="AM160" s="19">
        <v>8.079292172E9</v>
      </c>
      <c r="AN160" s="19" t="s">
        <v>3203</v>
      </c>
      <c r="AO160" s="20"/>
      <c r="AP160" s="20"/>
      <c r="AQ160" s="20"/>
      <c r="AR160" s="20"/>
      <c r="AS160" s="20"/>
      <c r="AT160" s="19" t="s">
        <v>187</v>
      </c>
      <c r="AU160" s="19" t="s">
        <v>3192</v>
      </c>
      <c r="AV160" s="19" t="s">
        <v>3204</v>
      </c>
      <c r="AW160" s="19" t="s">
        <v>3205</v>
      </c>
      <c r="AX160" s="21" t="s">
        <v>1860</v>
      </c>
      <c r="AY160" s="20"/>
      <c r="AZ160" s="19">
        <v>2.0</v>
      </c>
      <c r="BA160" s="19" t="s">
        <v>93</v>
      </c>
      <c r="BB160" s="19" t="s">
        <v>3206</v>
      </c>
      <c r="BC160" s="19" t="s">
        <v>107</v>
      </c>
      <c r="BD160" s="20"/>
      <c r="BE160" s="20"/>
      <c r="BF160" s="20"/>
      <c r="BG160" s="22">
        <v>0.0</v>
      </c>
      <c r="BH160" s="19" t="s">
        <v>88</v>
      </c>
      <c r="BI160" s="19" t="s">
        <v>157</v>
      </c>
      <c r="BJ160" s="19" t="s">
        <v>423</v>
      </c>
      <c r="BK160" s="19" t="s">
        <v>90</v>
      </c>
      <c r="BL160" s="19" t="s">
        <v>126</v>
      </c>
      <c r="BM160" s="20"/>
      <c r="BN160" s="20"/>
      <c r="BO160" s="20"/>
      <c r="BP160" s="20"/>
      <c r="BQ160" s="20"/>
      <c r="BR160" s="19" t="s">
        <v>3207</v>
      </c>
      <c r="BS160" s="19" t="s">
        <v>240</v>
      </c>
      <c r="BT160" s="19" t="s">
        <v>552</v>
      </c>
      <c r="BU160" s="19" t="s">
        <v>141</v>
      </c>
      <c r="BV160" s="19" t="s">
        <v>141</v>
      </c>
      <c r="BW160" s="19" t="s">
        <v>141</v>
      </c>
      <c r="BX160" s="19" t="s">
        <v>142</v>
      </c>
      <c r="BY160" s="19" t="s">
        <v>142</v>
      </c>
      <c r="BZ160" s="19" t="s">
        <v>240</v>
      </c>
      <c r="CA160" s="20"/>
      <c r="CB160" s="20"/>
      <c r="CC160" s="19" t="s">
        <v>143</v>
      </c>
      <c r="CD160" s="19" t="s">
        <v>143</v>
      </c>
      <c r="CE160" s="19" t="s">
        <v>143</v>
      </c>
      <c r="CF160" s="19" t="s">
        <v>143</v>
      </c>
      <c r="CG160" s="19" t="s">
        <v>143</v>
      </c>
      <c r="CH160" s="19" t="s">
        <v>143</v>
      </c>
      <c r="CI160" s="19" t="s">
        <v>143</v>
      </c>
      <c r="CJ160" s="19" t="s">
        <v>143</v>
      </c>
      <c r="CK160" s="20"/>
      <c r="CL160" s="20"/>
      <c r="CM160" s="20"/>
      <c r="CN160" s="20"/>
      <c r="CO160" s="20"/>
      <c r="CP160" s="20"/>
      <c r="CQ160" s="20"/>
      <c r="CR160" s="20"/>
      <c r="CS160" s="20"/>
      <c r="CT160" s="19" t="s">
        <v>223</v>
      </c>
      <c r="CU160" s="20"/>
      <c r="CV160" s="20"/>
      <c r="CW160" s="20"/>
      <c r="CX160" s="20"/>
      <c r="CY160" s="20"/>
      <c r="CZ160" s="20"/>
      <c r="DA160" s="20"/>
      <c r="DB160" s="20"/>
      <c r="DC160" s="20"/>
      <c r="DD160" s="20"/>
    </row>
    <row r="161">
      <c r="A161" s="12">
        <v>45648.944441238425</v>
      </c>
      <c r="B161" s="13">
        <v>163.0</v>
      </c>
      <c r="C161" s="35" t="s">
        <v>2716</v>
      </c>
      <c r="D161" s="15"/>
      <c r="E161" s="15"/>
      <c r="F161" s="15"/>
      <c r="G161" s="15" t="s">
        <v>3208</v>
      </c>
      <c r="H161" s="8" t="s">
        <v>3209</v>
      </c>
      <c r="I161" s="8" t="s">
        <v>3149</v>
      </c>
      <c r="J161" s="8" t="s">
        <v>3150</v>
      </c>
      <c r="K161" s="8" t="s">
        <v>3151</v>
      </c>
      <c r="L161" s="7" t="s">
        <v>3210</v>
      </c>
      <c r="M161" s="8" t="s">
        <v>3211</v>
      </c>
      <c r="N161" s="16" t="s">
        <v>3212</v>
      </c>
      <c r="O161" s="15" t="s">
        <v>121</v>
      </c>
      <c r="P161" s="32" t="s">
        <v>3213</v>
      </c>
      <c r="Q161" s="17">
        <v>88.22</v>
      </c>
      <c r="R161" s="18" t="s">
        <v>157</v>
      </c>
      <c r="S161" s="18" t="s">
        <v>125</v>
      </c>
      <c r="T161" s="18" t="s">
        <v>204</v>
      </c>
      <c r="U161" s="18" t="s">
        <v>126</v>
      </c>
      <c r="V161" s="19" t="s">
        <v>107</v>
      </c>
      <c r="W161" s="20"/>
      <c r="X161" s="20"/>
      <c r="Y161" s="19" t="s">
        <v>158</v>
      </c>
      <c r="Z161" s="19" t="s">
        <v>3214</v>
      </c>
      <c r="AA161" s="20"/>
      <c r="AB161" s="19" t="s">
        <v>3209</v>
      </c>
      <c r="AC161" s="19" t="s">
        <v>3156</v>
      </c>
      <c r="AD161" s="19" t="s">
        <v>3149</v>
      </c>
      <c r="AE161" s="19" t="s">
        <v>3150</v>
      </c>
      <c r="AF161" s="19" t="s">
        <v>3151</v>
      </c>
      <c r="AG161" s="19">
        <v>2.242971427E9</v>
      </c>
      <c r="AH161" s="19" t="s">
        <v>3157</v>
      </c>
      <c r="AI161" s="19" t="s">
        <v>93</v>
      </c>
      <c r="AJ161" s="19" t="s">
        <v>3215</v>
      </c>
      <c r="AK161" s="19" t="s">
        <v>3216</v>
      </c>
      <c r="AL161" s="19" t="s">
        <v>3217</v>
      </c>
      <c r="AM161" s="19">
        <v>8.722344051E9</v>
      </c>
      <c r="AN161" s="19" t="s">
        <v>3218</v>
      </c>
      <c r="AO161" s="19" t="s">
        <v>3219</v>
      </c>
      <c r="AP161" s="19" t="s">
        <v>3220</v>
      </c>
      <c r="AQ161" s="19" t="s">
        <v>3211</v>
      </c>
      <c r="AR161" s="19">
        <v>3.399704497E9</v>
      </c>
      <c r="AS161" s="20"/>
      <c r="AT161" s="19" t="s">
        <v>187</v>
      </c>
      <c r="AU161" s="19" t="s">
        <v>3208</v>
      </c>
      <c r="AV161" s="19" t="s">
        <v>3221</v>
      </c>
      <c r="AW161" s="19" t="s">
        <v>3222</v>
      </c>
      <c r="AX161" s="21" t="s">
        <v>3223</v>
      </c>
      <c r="AY161" s="20"/>
      <c r="AZ161" s="19" t="s">
        <v>3224</v>
      </c>
      <c r="BA161" s="19" t="s">
        <v>93</v>
      </c>
      <c r="BB161" s="19" t="s">
        <v>3225</v>
      </c>
      <c r="BC161" s="19" t="s">
        <v>93</v>
      </c>
      <c r="BD161" s="19" t="s">
        <v>3226</v>
      </c>
      <c r="BE161" s="20"/>
      <c r="BF161" s="20"/>
      <c r="BG161" s="22">
        <v>88.22</v>
      </c>
      <c r="BH161" s="21" t="s">
        <v>3213</v>
      </c>
      <c r="BI161" s="19" t="s">
        <v>157</v>
      </c>
      <c r="BJ161" s="19" t="s">
        <v>125</v>
      </c>
      <c r="BK161" s="19" t="s">
        <v>204</v>
      </c>
      <c r="BL161" s="19" t="s">
        <v>126</v>
      </c>
      <c r="BM161" s="20"/>
      <c r="BN161" s="20"/>
      <c r="BO161" s="20"/>
      <c r="BP161" s="20"/>
      <c r="BQ161" s="20"/>
      <c r="BR161" s="21" t="s">
        <v>3227</v>
      </c>
      <c r="BS161" s="19" t="s">
        <v>240</v>
      </c>
      <c r="BT161" s="19" t="s">
        <v>240</v>
      </c>
      <c r="BU161" s="19" t="s">
        <v>141</v>
      </c>
      <c r="BV161" s="19" t="s">
        <v>141</v>
      </c>
      <c r="BW161" s="19" t="s">
        <v>240</v>
      </c>
      <c r="BX161" s="19" t="s">
        <v>240</v>
      </c>
      <c r="BY161" s="19" t="s">
        <v>552</v>
      </c>
      <c r="BZ161" s="19" t="s">
        <v>552</v>
      </c>
      <c r="CA161" s="20"/>
      <c r="CB161" s="20"/>
      <c r="CC161" s="19" t="s">
        <v>144</v>
      </c>
      <c r="CD161" s="20"/>
      <c r="CE161" s="20"/>
      <c r="CF161" s="20"/>
      <c r="CG161" s="20"/>
      <c r="CH161" s="20"/>
      <c r="CI161" s="20"/>
      <c r="CJ161" s="20"/>
      <c r="CK161" s="20"/>
      <c r="CL161" s="20"/>
      <c r="CM161" s="20"/>
      <c r="CN161" s="20"/>
      <c r="CO161" s="20"/>
      <c r="CP161" s="20"/>
      <c r="CQ161" s="19" t="s">
        <v>3228</v>
      </c>
      <c r="CR161" s="20"/>
      <c r="CS161" s="20"/>
      <c r="CT161" s="19" t="s">
        <v>571</v>
      </c>
      <c r="CU161" s="20"/>
      <c r="CV161" s="20"/>
      <c r="CW161" s="20"/>
      <c r="CX161" s="20"/>
      <c r="CY161" s="20"/>
      <c r="CZ161" s="20"/>
      <c r="DA161" s="20"/>
      <c r="DB161" s="20"/>
      <c r="DC161" s="20"/>
      <c r="DD161" s="20"/>
    </row>
    <row r="162">
      <c r="A162" s="12">
        <v>45648.947930636576</v>
      </c>
      <c r="B162" s="15">
        <v>164.0</v>
      </c>
      <c r="C162" s="36" t="s">
        <v>2995</v>
      </c>
      <c r="D162" s="15"/>
      <c r="E162" s="15"/>
      <c r="F162" s="15"/>
      <c r="G162" s="15" t="s">
        <v>3229</v>
      </c>
      <c r="H162" s="8" t="s">
        <v>3230</v>
      </c>
      <c r="I162" s="8" t="s">
        <v>3231</v>
      </c>
      <c r="J162" s="8" t="s">
        <v>3232</v>
      </c>
      <c r="K162" s="8" t="s">
        <v>3233</v>
      </c>
      <c r="L162" s="8"/>
      <c r="M162" s="8"/>
      <c r="N162" s="16" t="s">
        <v>3234</v>
      </c>
      <c r="O162" s="15" t="s">
        <v>532</v>
      </c>
      <c r="P162" s="32" t="s">
        <v>3235</v>
      </c>
      <c r="Q162" s="17">
        <v>235.34</v>
      </c>
      <c r="R162" s="18" t="s">
        <v>123</v>
      </c>
      <c r="S162" s="18" t="s">
        <v>354</v>
      </c>
      <c r="T162" s="18" t="s">
        <v>631</v>
      </c>
      <c r="U162" s="18" t="s">
        <v>301</v>
      </c>
      <c r="V162" s="19" t="s">
        <v>107</v>
      </c>
      <c r="W162" s="20"/>
      <c r="X162" s="20"/>
      <c r="Y162" s="19" t="s">
        <v>127</v>
      </c>
      <c r="Z162" s="20"/>
      <c r="AA162" s="20"/>
      <c r="AB162" s="19" t="s">
        <v>3230</v>
      </c>
      <c r="AC162" s="19" t="s">
        <v>3236</v>
      </c>
      <c r="AD162" s="19" t="s">
        <v>3231</v>
      </c>
      <c r="AE162" s="19" t="s">
        <v>3232</v>
      </c>
      <c r="AF162" s="19" t="s">
        <v>3233</v>
      </c>
      <c r="AG162" s="19">
        <v>2.173779446E9</v>
      </c>
      <c r="AH162" s="19" t="s">
        <v>3237</v>
      </c>
      <c r="AI162" s="19" t="s">
        <v>107</v>
      </c>
      <c r="AJ162" s="20"/>
      <c r="AK162" s="20"/>
      <c r="AL162" s="20"/>
      <c r="AM162" s="20"/>
      <c r="AN162" s="20"/>
      <c r="AO162" s="20"/>
      <c r="AP162" s="20"/>
      <c r="AQ162" s="20"/>
      <c r="AR162" s="20"/>
      <c r="AS162" s="20"/>
      <c r="AT162" s="19" t="s">
        <v>187</v>
      </c>
      <c r="AU162" s="19" t="s">
        <v>2200</v>
      </c>
      <c r="AV162" s="19" t="s">
        <v>3238</v>
      </c>
      <c r="AW162" s="19" t="s">
        <v>3239</v>
      </c>
      <c r="AX162" s="20"/>
      <c r="AY162" s="20"/>
      <c r="AZ162" s="19" t="s">
        <v>3240</v>
      </c>
      <c r="BA162" s="19" t="s">
        <v>107</v>
      </c>
      <c r="BB162" s="20"/>
      <c r="BC162" s="19" t="s">
        <v>107</v>
      </c>
      <c r="BD162" s="20"/>
      <c r="BE162" s="19" t="s">
        <v>88</v>
      </c>
      <c r="BF162" s="19" t="s">
        <v>3241</v>
      </c>
      <c r="BG162" s="22">
        <v>235.34</v>
      </c>
      <c r="BH162" s="21" t="s">
        <v>3235</v>
      </c>
      <c r="BI162" s="19" t="s">
        <v>123</v>
      </c>
      <c r="BJ162" s="19" t="s">
        <v>354</v>
      </c>
      <c r="BK162" s="19" t="s">
        <v>631</v>
      </c>
      <c r="BL162" s="19" t="s">
        <v>301</v>
      </c>
      <c r="BM162" s="20"/>
      <c r="BN162" s="20"/>
      <c r="BO162" s="20"/>
      <c r="BP162" s="20"/>
      <c r="BQ162" s="20"/>
      <c r="BR162" s="21" t="s">
        <v>3242</v>
      </c>
      <c r="BS162" s="19" t="s">
        <v>552</v>
      </c>
      <c r="BT162" s="20"/>
      <c r="BU162" s="20"/>
      <c r="BV162" s="20"/>
      <c r="BW162" s="20"/>
      <c r="BX162" s="20"/>
      <c r="BY162" s="20"/>
      <c r="BZ162" s="20"/>
      <c r="CA162" s="20"/>
      <c r="CB162" s="20"/>
      <c r="CC162" s="19" t="s">
        <v>143</v>
      </c>
      <c r="CD162" s="20"/>
      <c r="CE162" s="20"/>
      <c r="CF162" s="20"/>
      <c r="CG162" s="20"/>
      <c r="CH162" s="20"/>
      <c r="CI162" s="20"/>
      <c r="CJ162" s="20"/>
      <c r="CK162" s="20"/>
      <c r="CL162" s="20"/>
      <c r="CM162" s="20"/>
      <c r="CN162" s="20"/>
      <c r="CO162" s="20"/>
      <c r="CP162" s="20"/>
      <c r="CQ162" s="20"/>
      <c r="CR162" s="20"/>
      <c r="CS162" s="20"/>
      <c r="CT162" s="19" t="s">
        <v>3243</v>
      </c>
      <c r="CU162" s="20"/>
      <c r="CV162" s="20"/>
      <c r="CW162" s="20"/>
      <c r="CX162" s="20"/>
      <c r="CY162" s="20"/>
      <c r="CZ162" s="20"/>
      <c r="DA162" s="20"/>
      <c r="DB162" s="20"/>
      <c r="DC162" s="20"/>
      <c r="DD162" s="20"/>
    </row>
    <row r="163">
      <c r="A163" s="12">
        <v>45648.956769386576</v>
      </c>
      <c r="B163" s="15">
        <v>165.0</v>
      </c>
      <c r="C163" s="36" t="s">
        <v>1484</v>
      </c>
      <c r="D163" s="15"/>
      <c r="E163" s="15"/>
      <c r="F163" s="15"/>
      <c r="G163" s="15" t="s">
        <v>3244</v>
      </c>
      <c r="H163" s="8" t="s">
        <v>3245</v>
      </c>
      <c r="I163" s="8" t="s">
        <v>3246</v>
      </c>
      <c r="J163" s="8" t="s">
        <v>3247</v>
      </c>
      <c r="K163" s="8" t="s">
        <v>3248</v>
      </c>
      <c r="L163" s="8" t="s">
        <v>3151</v>
      </c>
      <c r="M163" s="8" t="s">
        <v>3249</v>
      </c>
      <c r="N163" s="16" t="s">
        <v>3250</v>
      </c>
      <c r="O163" s="15" t="s">
        <v>532</v>
      </c>
      <c r="P163" s="32" t="s">
        <v>3251</v>
      </c>
      <c r="Q163" s="17">
        <v>175.34</v>
      </c>
      <c r="R163" s="18" t="s">
        <v>123</v>
      </c>
      <c r="S163" s="18" t="s">
        <v>354</v>
      </c>
      <c r="T163" s="18" t="s">
        <v>92</v>
      </c>
      <c r="U163" s="18" t="s">
        <v>233</v>
      </c>
      <c r="V163" s="19" t="s">
        <v>107</v>
      </c>
      <c r="W163" s="20"/>
      <c r="X163" s="20"/>
      <c r="Y163" s="19" t="s">
        <v>127</v>
      </c>
      <c r="Z163" s="20"/>
      <c r="AA163" s="20"/>
      <c r="AB163" s="19" t="s">
        <v>3245</v>
      </c>
      <c r="AC163" s="19" t="s">
        <v>3252</v>
      </c>
      <c r="AD163" s="19" t="s">
        <v>3246</v>
      </c>
      <c r="AE163" s="19" t="s">
        <v>3247</v>
      </c>
      <c r="AF163" s="19" t="s">
        <v>3248</v>
      </c>
      <c r="AG163" s="19">
        <v>4.47902072E9</v>
      </c>
      <c r="AH163" s="19" t="s">
        <v>3253</v>
      </c>
      <c r="AI163" s="19" t="s">
        <v>93</v>
      </c>
      <c r="AJ163" s="19" t="s">
        <v>3149</v>
      </c>
      <c r="AK163" s="19" t="s">
        <v>3150</v>
      </c>
      <c r="AL163" s="19" t="s">
        <v>3151</v>
      </c>
      <c r="AM163" s="19">
        <v>2.242971427E9</v>
      </c>
      <c r="AN163" s="19" t="s">
        <v>3157</v>
      </c>
      <c r="AO163" s="19" t="s">
        <v>3254</v>
      </c>
      <c r="AP163" s="19" t="s">
        <v>3255</v>
      </c>
      <c r="AQ163" s="19" t="s">
        <v>3249</v>
      </c>
      <c r="AR163" s="19">
        <v>7.329862415E9</v>
      </c>
      <c r="AS163" s="19" t="s">
        <v>3256</v>
      </c>
      <c r="AT163" s="19" t="s">
        <v>187</v>
      </c>
      <c r="AU163" s="19" t="s">
        <v>3257</v>
      </c>
      <c r="AV163" s="19" t="s">
        <v>3258</v>
      </c>
      <c r="AW163" s="20"/>
      <c r="AX163" s="21" t="s">
        <v>546</v>
      </c>
      <c r="AY163" s="20"/>
      <c r="AZ163" s="19">
        <v>1.0</v>
      </c>
      <c r="BA163" s="19" t="s">
        <v>93</v>
      </c>
      <c r="BB163" s="19" t="s">
        <v>3259</v>
      </c>
      <c r="BC163" s="19" t="s">
        <v>93</v>
      </c>
      <c r="BD163" s="19" t="s">
        <v>3260</v>
      </c>
      <c r="BE163" s="19" t="s">
        <v>697</v>
      </c>
      <c r="BF163" s="19" t="s">
        <v>3261</v>
      </c>
      <c r="BG163" s="22">
        <v>175.34</v>
      </c>
      <c r="BH163" s="21" t="s">
        <v>3251</v>
      </c>
      <c r="BI163" s="19" t="s">
        <v>123</v>
      </c>
      <c r="BJ163" s="19" t="s">
        <v>354</v>
      </c>
      <c r="BK163" s="19" t="s">
        <v>92</v>
      </c>
      <c r="BL163" s="19" t="s">
        <v>233</v>
      </c>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19" t="s">
        <v>3262</v>
      </c>
      <c r="CR163" s="20"/>
      <c r="CS163" s="20"/>
      <c r="CT163" s="19" t="s">
        <v>3263</v>
      </c>
      <c r="CU163" s="20"/>
      <c r="CV163" s="20"/>
      <c r="CW163" s="20"/>
      <c r="CX163" s="20"/>
      <c r="CY163" s="20"/>
      <c r="CZ163" s="20"/>
      <c r="DA163" s="20"/>
      <c r="DB163" s="20"/>
      <c r="DC163" s="20"/>
      <c r="DD163" s="20"/>
    </row>
    <row r="164">
      <c r="A164" s="12">
        <v>45648.9578765162</v>
      </c>
      <c r="B164" s="15">
        <v>166.0</v>
      </c>
      <c r="C164" s="31" t="s">
        <v>247</v>
      </c>
      <c r="D164" s="15"/>
      <c r="E164" s="15" t="s">
        <v>3140</v>
      </c>
      <c r="F164" s="15"/>
      <c r="G164" s="15" t="s">
        <v>3264</v>
      </c>
      <c r="H164" s="8" t="s">
        <v>3265</v>
      </c>
      <c r="I164" s="8" t="s">
        <v>2998</v>
      </c>
      <c r="J164" s="8" t="s">
        <v>2999</v>
      </c>
      <c r="K164" s="8" t="s">
        <v>3000</v>
      </c>
      <c r="L164" s="8"/>
      <c r="M164" s="8"/>
      <c r="N164" s="16" t="s">
        <v>3266</v>
      </c>
      <c r="O164" s="15" t="s">
        <v>323</v>
      </c>
      <c r="P164" s="8" t="s">
        <v>88</v>
      </c>
      <c r="Q164" s="17">
        <v>0.0</v>
      </c>
      <c r="R164" s="18" t="s">
        <v>123</v>
      </c>
      <c r="S164" s="18" t="s">
        <v>324</v>
      </c>
      <c r="T164" s="18" t="s">
        <v>281</v>
      </c>
      <c r="U164" s="18" t="s">
        <v>204</v>
      </c>
      <c r="V164" s="19" t="s">
        <v>107</v>
      </c>
      <c r="W164" s="20"/>
      <c r="X164" s="20"/>
      <c r="Y164" s="19" t="s">
        <v>127</v>
      </c>
      <c r="Z164" s="20"/>
      <c r="AA164" s="20"/>
      <c r="AB164" s="19" t="s">
        <v>3265</v>
      </c>
      <c r="AC164" s="19" t="s">
        <v>3002</v>
      </c>
      <c r="AD164" s="19" t="s">
        <v>2998</v>
      </c>
      <c r="AE164" s="19" t="s">
        <v>2999</v>
      </c>
      <c r="AF164" s="19" t="s">
        <v>3000</v>
      </c>
      <c r="AG164" s="19">
        <v>3.314313953E9</v>
      </c>
      <c r="AH164" s="19" t="s">
        <v>3003</v>
      </c>
      <c r="AI164" s="19" t="s">
        <v>107</v>
      </c>
      <c r="AJ164" s="20"/>
      <c r="AK164" s="20"/>
      <c r="AL164" s="20"/>
      <c r="AM164" s="20"/>
      <c r="AN164" s="20"/>
      <c r="AO164" s="20"/>
      <c r="AP164" s="20"/>
      <c r="AQ164" s="20"/>
      <c r="AR164" s="20"/>
      <c r="AS164" s="20"/>
      <c r="AT164" s="19" t="s">
        <v>187</v>
      </c>
      <c r="AU164" s="19" t="s">
        <v>3004</v>
      </c>
      <c r="AV164" s="20"/>
      <c r="AW164" s="20"/>
      <c r="AX164" s="21" t="s">
        <v>3005</v>
      </c>
      <c r="AY164" s="20"/>
      <c r="AZ164" s="19">
        <v>2.0</v>
      </c>
      <c r="BA164" s="19" t="s">
        <v>107</v>
      </c>
      <c r="BB164" s="20"/>
      <c r="BC164" s="19" t="s">
        <v>107</v>
      </c>
      <c r="BD164" s="20"/>
      <c r="BE164" s="20"/>
      <c r="BF164" s="19" t="s">
        <v>3267</v>
      </c>
      <c r="BG164" s="22">
        <v>0.0</v>
      </c>
      <c r="BH164" s="19" t="s">
        <v>88</v>
      </c>
      <c r="BI164" s="19" t="s">
        <v>123</v>
      </c>
      <c r="BJ164" s="19" t="s">
        <v>324</v>
      </c>
      <c r="BK164" s="19" t="s">
        <v>281</v>
      </c>
      <c r="BL164" s="19" t="s">
        <v>204</v>
      </c>
      <c r="BM164" s="20"/>
      <c r="BN164" s="20"/>
      <c r="BO164" s="20"/>
      <c r="BP164" s="20"/>
      <c r="BQ164" s="20"/>
      <c r="BR164" s="21" t="s">
        <v>3268</v>
      </c>
      <c r="BS164" s="19" t="s">
        <v>240</v>
      </c>
      <c r="BT164" s="20"/>
      <c r="BU164" s="20"/>
      <c r="BV164" s="20"/>
      <c r="BW164" s="20"/>
      <c r="BX164" s="20"/>
      <c r="BY164" s="20"/>
      <c r="BZ164" s="20"/>
      <c r="CA164" s="20"/>
      <c r="CB164" s="20"/>
      <c r="CC164" s="19" t="s">
        <v>143</v>
      </c>
      <c r="CD164" s="20"/>
      <c r="CE164" s="20"/>
      <c r="CF164" s="20"/>
      <c r="CG164" s="20"/>
      <c r="CH164" s="20"/>
      <c r="CI164" s="20"/>
      <c r="CJ164" s="20"/>
      <c r="CK164" s="20"/>
      <c r="CL164" s="20"/>
      <c r="CM164" s="20"/>
      <c r="CN164" s="19" t="s">
        <v>107</v>
      </c>
      <c r="CO164" s="19" t="s">
        <v>107</v>
      </c>
      <c r="CP164" s="20"/>
      <c r="CQ164" s="20"/>
      <c r="CR164" s="20"/>
      <c r="CS164" s="20"/>
      <c r="CT164" s="19" t="s">
        <v>267</v>
      </c>
      <c r="CU164" s="20"/>
      <c r="CV164" s="20"/>
      <c r="CW164" s="20"/>
      <c r="CX164" s="20"/>
      <c r="CY164" s="20"/>
      <c r="CZ164" s="20"/>
      <c r="DA164" s="20"/>
      <c r="DB164" s="20"/>
      <c r="DC164" s="20"/>
      <c r="DD164" s="20"/>
    </row>
    <row r="165">
      <c r="A165" s="12">
        <v>45648.961301296295</v>
      </c>
      <c r="B165" s="15">
        <v>167.0</v>
      </c>
      <c r="C165" s="54" t="s">
        <v>3269</v>
      </c>
      <c r="D165" s="15"/>
      <c r="E165" s="15"/>
      <c r="F165" s="15"/>
      <c r="G165" s="15" t="s">
        <v>3270</v>
      </c>
      <c r="H165" s="8" t="s">
        <v>3271</v>
      </c>
      <c r="I165" s="8" t="s">
        <v>2442</v>
      </c>
      <c r="J165" s="8" t="s">
        <v>3272</v>
      </c>
      <c r="K165" s="8" t="s">
        <v>3273</v>
      </c>
      <c r="L165" s="8"/>
      <c r="M165" s="8"/>
      <c r="N165" s="16" t="s">
        <v>3274</v>
      </c>
      <c r="O165" s="15" t="s">
        <v>532</v>
      </c>
      <c r="P165" s="32" t="s">
        <v>3275</v>
      </c>
      <c r="Q165" s="17">
        <v>362.47</v>
      </c>
      <c r="R165" s="18" t="s">
        <v>123</v>
      </c>
      <c r="S165" s="18" t="s">
        <v>354</v>
      </c>
      <c r="T165" s="18" t="s">
        <v>356</v>
      </c>
      <c r="U165" s="18" t="s">
        <v>92</v>
      </c>
      <c r="V165" s="19" t="s">
        <v>107</v>
      </c>
      <c r="W165" s="20"/>
      <c r="X165" s="20"/>
      <c r="Y165" s="19" t="s">
        <v>179</v>
      </c>
      <c r="Z165" s="19" t="s">
        <v>3276</v>
      </c>
      <c r="AA165" s="19" t="s">
        <v>3277</v>
      </c>
      <c r="AB165" s="19" t="s">
        <v>3271</v>
      </c>
      <c r="AC165" s="19" t="s">
        <v>3278</v>
      </c>
      <c r="AD165" s="19" t="s">
        <v>2442</v>
      </c>
      <c r="AE165" s="19" t="s">
        <v>3272</v>
      </c>
      <c r="AF165" s="19" t="s">
        <v>3273</v>
      </c>
      <c r="AG165" s="19">
        <v>2.17619181E9</v>
      </c>
      <c r="AH165" s="19" t="s">
        <v>3279</v>
      </c>
      <c r="AI165" s="19" t="s">
        <v>107</v>
      </c>
      <c r="AJ165" s="20"/>
      <c r="AK165" s="20"/>
      <c r="AL165" s="20"/>
      <c r="AM165" s="20"/>
      <c r="AN165" s="20"/>
      <c r="AO165" s="20"/>
      <c r="AP165" s="20"/>
      <c r="AQ165" s="20"/>
      <c r="AR165" s="20"/>
      <c r="AS165" s="20"/>
      <c r="AT165" s="19" t="s">
        <v>187</v>
      </c>
      <c r="AU165" s="19" t="s">
        <v>2200</v>
      </c>
      <c r="AV165" s="20"/>
      <c r="AW165" s="20"/>
      <c r="AX165" s="20"/>
      <c r="AY165" s="20"/>
      <c r="AZ165" s="19" t="s">
        <v>3280</v>
      </c>
      <c r="BA165" s="19" t="s">
        <v>93</v>
      </c>
      <c r="BB165" s="19" t="s">
        <v>3281</v>
      </c>
      <c r="BC165" s="19" t="s">
        <v>107</v>
      </c>
      <c r="BD165" s="20"/>
      <c r="BE165" s="19" t="s">
        <v>3282</v>
      </c>
      <c r="BF165" s="20"/>
      <c r="BG165" s="37">
        <v>362.47</v>
      </c>
      <c r="BH165" s="21" t="s">
        <v>3275</v>
      </c>
      <c r="BI165" s="19" t="s">
        <v>123</v>
      </c>
      <c r="BJ165" s="19" t="s">
        <v>354</v>
      </c>
      <c r="BK165" s="19" t="s">
        <v>356</v>
      </c>
      <c r="BL165" s="19" t="s">
        <v>92</v>
      </c>
      <c r="BM165" s="20"/>
      <c r="BN165" s="20"/>
      <c r="BO165" s="20"/>
      <c r="BP165" s="20"/>
      <c r="BQ165" s="20"/>
      <c r="BR165" s="19" t="s">
        <v>3283</v>
      </c>
      <c r="BS165" s="19" t="s">
        <v>240</v>
      </c>
      <c r="BT165" s="19" t="s">
        <v>141</v>
      </c>
      <c r="BU165" s="19" t="s">
        <v>552</v>
      </c>
      <c r="BV165" s="20"/>
      <c r="BW165" s="20"/>
      <c r="BX165" s="20"/>
      <c r="BY165" s="20"/>
      <c r="BZ165" s="20"/>
      <c r="CA165" s="20"/>
      <c r="CB165" s="20"/>
      <c r="CC165" s="19" t="s">
        <v>143</v>
      </c>
      <c r="CD165" s="19" t="s">
        <v>143</v>
      </c>
      <c r="CE165" s="19" t="s">
        <v>144</v>
      </c>
      <c r="CF165" s="20"/>
      <c r="CG165" s="20"/>
      <c r="CH165" s="20"/>
      <c r="CI165" s="20"/>
      <c r="CJ165" s="20"/>
      <c r="CK165" s="20"/>
      <c r="CL165" s="20"/>
      <c r="CM165" s="20"/>
      <c r="CN165" s="20"/>
      <c r="CO165" s="19" t="s">
        <v>3284</v>
      </c>
      <c r="CP165" s="20"/>
      <c r="CQ165" s="20"/>
      <c r="CR165" s="20"/>
      <c r="CS165" s="20"/>
      <c r="CT165" s="19" t="s">
        <v>267</v>
      </c>
      <c r="CU165" s="20"/>
      <c r="CV165" s="20"/>
      <c r="CW165" s="20"/>
      <c r="CX165" s="20"/>
      <c r="CY165" s="20"/>
      <c r="CZ165" s="20"/>
      <c r="DA165" s="20"/>
      <c r="DB165" s="20"/>
      <c r="DC165" s="20"/>
      <c r="DD165" s="20"/>
    </row>
    <row r="166">
      <c r="A166" s="12">
        <v>45648.96345534722</v>
      </c>
      <c r="B166" s="15">
        <v>168.0</v>
      </c>
      <c r="C166" s="36" t="s">
        <v>1484</v>
      </c>
      <c r="D166" s="15"/>
      <c r="E166" s="15"/>
      <c r="F166" s="15"/>
      <c r="G166" s="15" t="s">
        <v>3285</v>
      </c>
      <c r="H166" s="8" t="s">
        <v>3286</v>
      </c>
      <c r="I166" s="8" t="s">
        <v>3287</v>
      </c>
      <c r="J166" s="8" t="s">
        <v>543</v>
      </c>
      <c r="K166" s="8" t="s">
        <v>530</v>
      </c>
      <c r="L166" s="8" t="s">
        <v>3288</v>
      </c>
      <c r="M166" s="8" t="s">
        <v>3289</v>
      </c>
      <c r="N166" s="16" t="s">
        <v>3290</v>
      </c>
      <c r="O166" s="15" t="s">
        <v>532</v>
      </c>
      <c r="P166" s="32" t="s">
        <v>3291</v>
      </c>
      <c r="Q166" s="17">
        <v>246.6</v>
      </c>
      <c r="R166" s="18" t="s">
        <v>123</v>
      </c>
      <c r="S166" s="18" t="s">
        <v>354</v>
      </c>
      <c r="T166" s="18" t="s">
        <v>125</v>
      </c>
      <c r="U166" s="18" t="s">
        <v>423</v>
      </c>
      <c r="V166" s="19" t="s">
        <v>107</v>
      </c>
      <c r="W166" s="20"/>
      <c r="X166" s="20"/>
      <c r="Y166" s="19" t="s">
        <v>127</v>
      </c>
      <c r="Z166" s="20"/>
      <c r="AA166" s="20"/>
      <c r="AB166" s="19" t="s">
        <v>3286</v>
      </c>
      <c r="AC166" s="19" t="s">
        <v>544</v>
      </c>
      <c r="AD166" s="19" t="s">
        <v>3287</v>
      </c>
      <c r="AE166" s="19" t="s">
        <v>543</v>
      </c>
      <c r="AF166" s="19" t="s">
        <v>530</v>
      </c>
      <c r="AG166" s="19">
        <v>7.088796959E9</v>
      </c>
      <c r="AH166" s="19" t="s">
        <v>3292</v>
      </c>
      <c r="AI166" s="19" t="s">
        <v>93</v>
      </c>
      <c r="AJ166" s="19" t="s">
        <v>3161</v>
      </c>
      <c r="AK166" s="19" t="s">
        <v>3293</v>
      </c>
      <c r="AL166" s="19" t="s">
        <v>3288</v>
      </c>
      <c r="AM166" s="19">
        <v>7.73332018E9</v>
      </c>
      <c r="AN166" s="19" t="s">
        <v>3294</v>
      </c>
      <c r="AO166" s="19" t="s">
        <v>2584</v>
      </c>
      <c r="AP166" s="19" t="s">
        <v>3295</v>
      </c>
      <c r="AQ166" s="19" t="s">
        <v>3289</v>
      </c>
      <c r="AR166" s="19">
        <v>3.125561102E9</v>
      </c>
      <c r="AS166" s="19" t="s">
        <v>3296</v>
      </c>
      <c r="AT166" s="19" t="s">
        <v>187</v>
      </c>
      <c r="AU166" s="19" t="s">
        <v>3297</v>
      </c>
      <c r="AV166" s="19" t="s">
        <v>3298</v>
      </c>
      <c r="AW166" s="19" t="s">
        <v>3299</v>
      </c>
      <c r="AX166" s="20"/>
      <c r="AY166" s="20"/>
      <c r="AZ166" s="19">
        <v>2.0</v>
      </c>
      <c r="BA166" s="19" t="s">
        <v>107</v>
      </c>
      <c r="BB166" s="20"/>
      <c r="BC166" s="19" t="s">
        <v>107</v>
      </c>
      <c r="BD166" s="20"/>
      <c r="BE166" s="20"/>
      <c r="BF166" s="19" t="s">
        <v>3300</v>
      </c>
      <c r="BG166" s="37">
        <v>246.6</v>
      </c>
      <c r="BH166" s="21" t="s">
        <v>3291</v>
      </c>
      <c r="BI166" s="19" t="s">
        <v>123</v>
      </c>
      <c r="BJ166" s="19" t="s">
        <v>354</v>
      </c>
      <c r="BK166" s="19" t="s">
        <v>125</v>
      </c>
      <c r="BL166" s="19" t="s">
        <v>423</v>
      </c>
      <c r="BM166" s="20"/>
      <c r="BN166" s="20"/>
      <c r="BO166" s="20"/>
      <c r="BP166" s="20"/>
      <c r="BQ166" s="20"/>
      <c r="BR166" s="21" t="s">
        <v>3301</v>
      </c>
      <c r="BS166" s="19" t="s">
        <v>141</v>
      </c>
      <c r="BT166" s="19" t="s">
        <v>141</v>
      </c>
      <c r="BU166" s="19" t="s">
        <v>552</v>
      </c>
      <c r="BV166" s="19" t="s">
        <v>141</v>
      </c>
      <c r="BW166" s="19" t="s">
        <v>240</v>
      </c>
      <c r="BX166" s="19" t="s">
        <v>552</v>
      </c>
      <c r="BY166" s="19" t="s">
        <v>552</v>
      </c>
      <c r="BZ166" s="19" t="s">
        <v>552</v>
      </c>
      <c r="CA166" s="20"/>
      <c r="CB166" s="20"/>
      <c r="CC166" s="19" t="s">
        <v>143</v>
      </c>
      <c r="CD166" s="19" t="s">
        <v>143</v>
      </c>
      <c r="CE166" s="19" t="s">
        <v>143</v>
      </c>
      <c r="CF166" s="19" t="s">
        <v>144</v>
      </c>
      <c r="CG166" s="19" t="s">
        <v>143</v>
      </c>
      <c r="CH166" s="19" t="s">
        <v>143</v>
      </c>
      <c r="CI166" s="19" t="s">
        <v>144</v>
      </c>
      <c r="CJ166" s="19" t="s">
        <v>143</v>
      </c>
      <c r="CK166" s="20"/>
      <c r="CL166" s="20"/>
      <c r="CM166" s="20"/>
      <c r="CN166" s="20"/>
      <c r="CO166" s="20"/>
      <c r="CP166" s="20"/>
      <c r="CQ166" s="20"/>
      <c r="CR166" s="20"/>
      <c r="CS166" s="20"/>
      <c r="CT166" s="19" t="s">
        <v>410</v>
      </c>
      <c r="CU166" s="20"/>
      <c r="CV166" s="20"/>
      <c r="CW166" s="20"/>
      <c r="CX166" s="20"/>
      <c r="CY166" s="20"/>
      <c r="CZ166" s="20"/>
      <c r="DA166" s="20"/>
      <c r="DB166" s="20"/>
      <c r="DC166" s="20"/>
      <c r="DD166" s="20"/>
    </row>
    <row r="167">
      <c r="A167" s="12">
        <v>45648.96973744213</v>
      </c>
      <c r="B167" s="15">
        <v>169.0</v>
      </c>
      <c r="C167" s="35" t="s">
        <v>2627</v>
      </c>
      <c r="D167" s="15"/>
      <c r="E167" s="15"/>
      <c r="F167" s="15"/>
      <c r="G167" s="15" t="s">
        <v>3302</v>
      </c>
      <c r="H167" s="8" t="s">
        <v>3303</v>
      </c>
      <c r="I167" s="8" t="s">
        <v>3304</v>
      </c>
      <c r="J167" s="8" t="s">
        <v>2847</v>
      </c>
      <c r="K167" s="8" t="s">
        <v>3305</v>
      </c>
      <c r="L167" s="8" t="s">
        <v>3306</v>
      </c>
      <c r="M167" s="8" t="s">
        <v>3307</v>
      </c>
      <c r="N167" s="16" t="s">
        <v>3308</v>
      </c>
      <c r="O167" s="15" t="s">
        <v>87</v>
      </c>
      <c r="P167" s="8" t="s">
        <v>177</v>
      </c>
      <c r="Q167" s="17">
        <v>0.0</v>
      </c>
      <c r="R167" s="18" t="s">
        <v>123</v>
      </c>
      <c r="S167" s="18" t="s">
        <v>423</v>
      </c>
      <c r="T167" s="18" t="s">
        <v>92</v>
      </c>
      <c r="U167" s="18" t="s">
        <v>91</v>
      </c>
      <c r="V167" s="19" t="s">
        <v>107</v>
      </c>
      <c r="W167" s="20"/>
      <c r="X167" s="20"/>
      <c r="Y167" s="19" t="s">
        <v>158</v>
      </c>
      <c r="Z167" s="19" t="s">
        <v>3309</v>
      </c>
      <c r="AA167" s="20"/>
      <c r="AB167" s="19" t="s">
        <v>3303</v>
      </c>
      <c r="AC167" s="19" t="s">
        <v>3310</v>
      </c>
      <c r="AD167" s="19" t="s">
        <v>3304</v>
      </c>
      <c r="AE167" s="19" t="s">
        <v>2847</v>
      </c>
      <c r="AF167" s="19" t="s">
        <v>3305</v>
      </c>
      <c r="AG167" s="19" t="s">
        <v>3311</v>
      </c>
      <c r="AH167" s="19" t="s">
        <v>3312</v>
      </c>
      <c r="AI167" s="19" t="s">
        <v>93</v>
      </c>
      <c r="AJ167" s="19" t="s">
        <v>3313</v>
      </c>
      <c r="AK167" s="19" t="s">
        <v>3314</v>
      </c>
      <c r="AL167" s="19" t="s">
        <v>3306</v>
      </c>
      <c r="AM167" s="19">
        <v>6.308225648E9</v>
      </c>
      <c r="AN167" s="19" t="s">
        <v>3315</v>
      </c>
      <c r="AO167" s="19" t="s">
        <v>3316</v>
      </c>
      <c r="AP167" s="19" t="s">
        <v>2126</v>
      </c>
      <c r="AQ167" s="19" t="s">
        <v>3307</v>
      </c>
      <c r="AR167" s="19">
        <v>7.744201971E9</v>
      </c>
      <c r="AS167" s="20"/>
      <c r="AT167" s="19" t="s">
        <v>187</v>
      </c>
      <c r="AU167" s="19" t="s">
        <v>3317</v>
      </c>
      <c r="AV167" s="19" t="s">
        <v>567</v>
      </c>
      <c r="AW167" s="19" t="s">
        <v>3318</v>
      </c>
      <c r="AX167" s="21" t="s">
        <v>3319</v>
      </c>
      <c r="AY167" s="20"/>
      <c r="AZ167" s="19">
        <v>1.0</v>
      </c>
      <c r="BA167" s="19" t="s">
        <v>93</v>
      </c>
      <c r="BB167" s="19" t="s">
        <v>3320</v>
      </c>
      <c r="BC167" s="19" t="s">
        <v>93</v>
      </c>
      <c r="BD167" s="19" t="s">
        <v>3321</v>
      </c>
      <c r="BE167" s="19" t="s">
        <v>177</v>
      </c>
      <c r="BF167" s="19" t="s">
        <v>177</v>
      </c>
      <c r="BG167" s="22">
        <v>0.0</v>
      </c>
      <c r="BH167" s="19" t="s">
        <v>177</v>
      </c>
      <c r="BI167" s="19" t="s">
        <v>123</v>
      </c>
      <c r="BJ167" s="19" t="s">
        <v>423</v>
      </c>
      <c r="BK167" s="19" t="s">
        <v>92</v>
      </c>
      <c r="BL167" s="19" t="s">
        <v>91</v>
      </c>
      <c r="BM167" s="20"/>
      <c r="BN167" s="20"/>
      <c r="BO167" s="20"/>
      <c r="BP167" s="20"/>
      <c r="BQ167" s="20"/>
      <c r="BR167" s="19" t="s">
        <v>3322</v>
      </c>
      <c r="BS167" s="19" t="s">
        <v>142</v>
      </c>
      <c r="BT167" s="19" t="s">
        <v>141</v>
      </c>
      <c r="BU167" s="19" t="s">
        <v>142</v>
      </c>
      <c r="BV167" s="20"/>
      <c r="BW167" s="20"/>
      <c r="BX167" s="20"/>
      <c r="BY167" s="20"/>
      <c r="BZ167" s="20"/>
      <c r="CA167" s="20"/>
      <c r="CB167" s="20"/>
      <c r="CC167" s="19" t="s">
        <v>143</v>
      </c>
      <c r="CD167" s="19" t="s">
        <v>144</v>
      </c>
      <c r="CE167" s="19" t="s">
        <v>143</v>
      </c>
      <c r="CF167" s="20"/>
      <c r="CG167" s="20"/>
      <c r="CH167" s="20"/>
      <c r="CI167" s="20"/>
      <c r="CJ167" s="20"/>
      <c r="CK167" s="20"/>
      <c r="CL167" s="20"/>
      <c r="CM167" s="20"/>
      <c r="CN167" s="19" t="s">
        <v>3323</v>
      </c>
      <c r="CO167" s="20"/>
      <c r="CP167" s="20"/>
      <c r="CQ167" s="19" t="s">
        <v>177</v>
      </c>
      <c r="CR167" s="20"/>
      <c r="CS167" s="20"/>
      <c r="CT167" s="19" t="s">
        <v>1045</v>
      </c>
      <c r="CU167" s="20"/>
      <c r="CV167" s="20"/>
      <c r="CW167" s="20"/>
      <c r="CX167" s="20"/>
      <c r="CY167" s="20"/>
      <c r="CZ167" s="20"/>
      <c r="DA167" s="20"/>
      <c r="DB167" s="20"/>
      <c r="DC167" s="20"/>
      <c r="DD167" s="20"/>
    </row>
    <row r="168" ht="201.75" customHeight="1">
      <c r="A168" s="12">
        <v>45648.97070958333</v>
      </c>
      <c r="B168" s="15">
        <v>170.0</v>
      </c>
      <c r="C168" s="53" t="s">
        <v>2347</v>
      </c>
      <c r="D168" s="15"/>
      <c r="E168" s="15"/>
      <c r="F168" s="15"/>
      <c r="G168" s="15" t="s">
        <v>3324</v>
      </c>
      <c r="H168" s="8" t="s">
        <v>3325</v>
      </c>
      <c r="I168" s="8" t="s">
        <v>3326</v>
      </c>
      <c r="J168" s="8" t="s">
        <v>3327</v>
      </c>
      <c r="K168" s="8" t="s">
        <v>3328</v>
      </c>
      <c r="L168" s="8" t="s">
        <v>3329</v>
      </c>
      <c r="M168" s="8" t="s">
        <v>3330</v>
      </c>
      <c r="N168" s="16" t="s">
        <v>3331</v>
      </c>
      <c r="O168" s="15" t="s">
        <v>3324</v>
      </c>
      <c r="P168" s="32" t="s">
        <v>3332</v>
      </c>
      <c r="Q168" s="17">
        <v>249.79</v>
      </c>
      <c r="R168" s="18" t="s">
        <v>157</v>
      </c>
      <c r="S168" s="18" t="s">
        <v>281</v>
      </c>
      <c r="T168" s="18" t="s">
        <v>204</v>
      </c>
      <c r="U168" s="18" t="s">
        <v>355</v>
      </c>
      <c r="V168" s="19" t="s">
        <v>93</v>
      </c>
      <c r="W168" s="20"/>
      <c r="X168" s="20"/>
      <c r="Y168" s="19" t="s">
        <v>158</v>
      </c>
      <c r="Z168" s="19" t="s">
        <v>3333</v>
      </c>
      <c r="AA168" s="20"/>
      <c r="AB168" s="19" t="s">
        <v>3325</v>
      </c>
      <c r="AC168" s="19" t="s">
        <v>3334</v>
      </c>
      <c r="AD168" s="19" t="s">
        <v>3326</v>
      </c>
      <c r="AE168" s="19" t="s">
        <v>3327</v>
      </c>
      <c r="AF168" s="19" t="s">
        <v>3328</v>
      </c>
      <c r="AG168" s="19">
        <v>6.303468493E9</v>
      </c>
      <c r="AH168" s="19" t="s">
        <v>3335</v>
      </c>
      <c r="AI168" s="19" t="s">
        <v>93</v>
      </c>
      <c r="AJ168" s="19" t="s">
        <v>3336</v>
      </c>
      <c r="AK168" s="19" t="s">
        <v>3337</v>
      </c>
      <c r="AL168" s="19" t="s">
        <v>3329</v>
      </c>
      <c r="AM168" s="19">
        <v>2.173333753E9</v>
      </c>
      <c r="AN168" s="19" t="s">
        <v>3338</v>
      </c>
      <c r="AO168" s="19" t="s">
        <v>3339</v>
      </c>
      <c r="AP168" s="19" t="s">
        <v>2775</v>
      </c>
      <c r="AQ168" s="19" t="s">
        <v>3330</v>
      </c>
      <c r="AR168" s="19">
        <v>2.172442794E9</v>
      </c>
      <c r="AS168" s="19" t="s">
        <v>3340</v>
      </c>
      <c r="AT168" s="19" t="s">
        <v>3341</v>
      </c>
      <c r="AU168" s="19" t="s">
        <v>3342</v>
      </c>
      <c r="AV168" s="20"/>
      <c r="AW168" s="20"/>
      <c r="AX168" s="21" t="s">
        <v>3343</v>
      </c>
      <c r="AY168" s="19" t="s">
        <v>3344</v>
      </c>
      <c r="AZ168" s="19">
        <v>2.0</v>
      </c>
      <c r="BA168" s="19" t="s">
        <v>93</v>
      </c>
      <c r="BB168" s="19" t="s">
        <v>3345</v>
      </c>
      <c r="BC168" s="19" t="s">
        <v>93</v>
      </c>
      <c r="BD168" s="19" t="s">
        <v>3346</v>
      </c>
      <c r="BE168" s="20"/>
      <c r="BF168" s="19" t="s">
        <v>3347</v>
      </c>
      <c r="BG168" s="22">
        <v>249.79</v>
      </c>
      <c r="BH168" s="21" t="s">
        <v>3332</v>
      </c>
      <c r="BI168" s="19" t="s">
        <v>157</v>
      </c>
      <c r="BJ168" s="19" t="s">
        <v>281</v>
      </c>
      <c r="BK168" s="19" t="s">
        <v>204</v>
      </c>
      <c r="BL168" s="19" t="s">
        <v>355</v>
      </c>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19" t="s">
        <v>107</v>
      </c>
      <c r="CQ168" s="19" t="s">
        <v>3348</v>
      </c>
      <c r="CR168" s="20"/>
      <c r="CS168" s="20"/>
      <c r="CT168" s="19" t="s">
        <v>3349</v>
      </c>
      <c r="CU168" s="19" t="s">
        <v>3350</v>
      </c>
      <c r="CV168" s="19" t="s">
        <v>3351</v>
      </c>
      <c r="CW168" s="20"/>
      <c r="CX168" s="20"/>
      <c r="CY168" s="20"/>
      <c r="CZ168" s="20"/>
      <c r="DA168" s="20"/>
      <c r="DB168" s="20"/>
      <c r="DC168" s="20"/>
      <c r="DD168" s="20"/>
    </row>
    <row r="169">
      <c r="A169" s="12">
        <v>45648.97215582176</v>
      </c>
      <c r="B169" s="15">
        <v>171.0</v>
      </c>
      <c r="C169" s="36" t="s">
        <v>2407</v>
      </c>
      <c r="D169" s="15"/>
      <c r="E169" s="15"/>
      <c r="F169" s="15"/>
      <c r="G169" s="15" t="s">
        <v>3352</v>
      </c>
      <c r="H169" s="8" t="s">
        <v>3353</v>
      </c>
      <c r="I169" s="8" t="s">
        <v>718</v>
      </c>
      <c r="J169" s="8" t="s">
        <v>3354</v>
      </c>
      <c r="K169" s="8" t="s">
        <v>3355</v>
      </c>
      <c r="L169" s="8"/>
      <c r="M169" s="8"/>
      <c r="N169" s="16" t="s">
        <v>3356</v>
      </c>
      <c r="O169" s="15" t="s">
        <v>629</v>
      </c>
      <c r="P169" s="32" t="s">
        <v>3357</v>
      </c>
      <c r="Q169" s="17">
        <v>485.27</v>
      </c>
      <c r="R169" s="18" t="s">
        <v>157</v>
      </c>
      <c r="S169" s="18" t="s">
        <v>631</v>
      </c>
      <c r="T169" s="18" t="s">
        <v>1183</v>
      </c>
      <c r="U169" s="18" t="s">
        <v>90</v>
      </c>
      <c r="V169" s="19" t="s">
        <v>107</v>
      </c>
      <c r="W169" s="20"/>
      <c r="X169" s="20"/>
      <c r="Y169" s="19" t="s">
        <v>158</v>
      </c>
      <c r="Z169" s="19" t="s">
        <v>3358</v>
      </c>
      <c r="AA169" s="20"/>
      <c r="AB169" s="19" t="s">
        <v>3353</v>
      </c>
      <c r="AC169" s="19" t="s">
        <v>3359</v>
      </c>
      <c r="AD169" s="19" t="s">
        <v>718</v>
      </c>
      <c r="AE169" s="19" t="s">
        <v>3354</v>
      </c>
      <c r="AF169" s="19" t="s">
        <v>3355</v>
      </c>
      <c r="AG169" s="19">
        <v>7.08682417E9</v>
      </c>
      <c r="AH169" s="19" t="s">
        <v>3360</v>
      </c>
      <c r="AI169" s="19" t="s">
        <v>107</v>
      </c>
      <c r="AJ169" s="20"/>
      <c r="AK169" s="20"/>
      <c r="AL169" s="20"/>
      <c r="AM169" s="20"/>
      <c r="AN169" s="20"/>
      <c r="AO169" s="20"/>
      <c r="AP169" s="20"/>
      <c r="AQ169" s="20"/>
      <c r="AR169" s="20"/>
      <c r="AS169" s="20"/>
      <c r="AT169" s="19" t="s">
        <v>187</v>
      </c>
      <c r="AU169" s="19" t="s">
        <v>3361</v>
      </c>
      <c r="AV169" s="20"/>
      <c r="AW169" s="20"/>
      <c r="AX169" s="20"/>
      <c r="AY169" s="20"/>
      <c r="AZ169" s="19">
        <v>2.0</v>
      </c>
      <c r="BA169" s="19" t="s">
        <v>107</v>
      </c>
      <c r="BB169" s="20"/>
      <c r="BC169" s="19" t="s">
        <v>107</v>
      </c>
      <c r="BD169" s="20"/>
      <c r="BE169" s="20"/>
      <c r="BF169" s="20"/>
      <c r="BG169" s="37">
        <v>485.27</v>
      </c>
      <c r="BH169" s="21" t="s">
        <v>3357</v>
      </c>
      <c r="BI169" s="19" t="s">
        <v>157</v>
      </c>
      <c r="BJ169" s="19" t="s">
        <v>631</v>
      </c>
      <c r="BK169" s="19" t="s">
        <v>1183</v>
      </c>
      <c r="BL169" s="19" t="s">
        <v>90</v>
      </c>
      <c r="BM169" s="20"/>
      <c r="BN169" s="20"/>
      <c r="BO169" s="20"/>
      <c r="BP169" s="20"/>
      <c r="BQ169" s="20"/>
      <c r="BR169" s="21" t="s">
        <v>3362</v>
      </c>
      <c r="BS169" s="19" t="s">
        <v>340</v>
      </c>
      <c r="BT169" s="20"/>
      <c r="BU169" s="20"/>
      <c r="BV169" s="20"/>
      <c r="BW169" s="20"/>
      <c r="BX169" s="20"/>
      <c r="BY169" s="20"/>
      <c r="BZ169" s="20"/>
      <c r="CA169" s="20"/>
      <c r="CB169" s="20"/>
      <c r="CC169" s="19" t="s">
        <v>143</v>
      </c>
      <c r="CD169" s="20"/>
      <c r="CE169" s="20"/>
      <c r="CF169" s="20"/>
      <c r="CG169" s="20"/>
      <c r="CH169" s="20"/>
      <c r="CI169" s="20"/>
      <c r="CJ169" s="20"/>
      <c r="CK169" s="20"/>
      <c r="CL169" s="20"/>
      <c r="CM169" s="20"/>
      <c r="CN169" s="20"/>
      <c r="CO169" s="20"/>
      <c r="CP169" s="20"/>
      <c r="CQ169" s="20"/>
      <c r="CR169" s="20"/>
      <c r="CS169" s="20"/>
      <c r="CT169" s="19" t="s">
        <v>3363</v>
      </c>
      <c r="CU169" s="20"/>
      <c r="CV169" s="20"/>
      <c r="CW169" s="20"/>
      <c r="CX169" s="20"/>
      <c r="CY169" s="20"/>
      <c r="CZ169" s="20"/>
      <c r="DA169" s="20"/>
      <c r="DB169" s="20"/>
      <c r="DC169" s="20"/>
      <c r="DD169" s="20"/>
    </row>
    <row r="170">
      <c r="A170" s="12">
        <v>45648.98188689815</v>
      </c>
      <c r="B170" s="15">
        <v>172.0</v>
      </c>
      <c r="C170" s="53" t="s">
        <v>2347</v>
      </c>
      <c r="D170" s="15"/>
      <c r="E170" s="15"/>
      <c r="F170" s="15"/>
      <c r="G170" s="15" t="s">
        <v>3364</v>
      </c>
      <c r="H170" s="8" t="s">
        <v>3365</v>
      </c>
      <c r="I170" s="8" t="s">
        <v>3326</v>
      </c>
      <c r="J170" s="8" t="s">
        <v>3327</v>
      </c>
      <c r="K170" s="8" t="s">
        <v>3328</v>
      </c>
      <c r="L170" s="8" t="s">
        <v>3366</v>
      </c>
      <c r="M170" s="8" t="s">
        <v>3367</v>
      </c>
      <c r="N170" s="16" t="s">
        <v>3368</v>
      </c>
      <c r="O170" s="15" t="s">
        <v>204</v>
      </c>
      <c r="P170" s="8" t="s">
        <v>88</v>
      </c>
      <c r="Q170" s="17">
        <v>0.0</v>
      </c>
      <c r="R170" s="18" t="s">
        <v>123</v>
      </c>
      <c r="S170" s="18" t="s">
        <v>204</v>
      </c>
      <c r="T170" s="18" t="s">
        <v>355</v>
      </c>
      <c r="U170" s="18" t="s">
        <v>281</v>
      </c>
      <c r="V170" s="19" t="s">
        <v>93</v>
      </c>
      <c r="W170" s="20"/>
      <c r="X170" s="20"/>
      <c r="Y170" s="19" t="s">
        <v>158</v>
      </c>
      <c r="Z170" s="19" t="s">
        <v>3369</v>
      </c>
      <c r="AA170" s="20"/>
      <c r="AB170" s="19" t="s">
        <v>3365</v>
      </c>
      <c r="AC170" s="19" t="s">
        <v>3334</v>
      </c>
      <c r="AD170" s="19" t="s">
        <v>3326</v>
      </c>
      <c r="AE170" s="19" t="s">
        <v>3327</v>
      </c>
      <c r="AF170" s="19" t="s">
        <v>3328</v>
      </c>
      <c r="AG170" s="19">
        <v>6.303468493E9</v>
      </c>
      <c r="AH170" s="19" t="s">
        <v>3335</v>
      </c>
      <c r="AI170" s="19" t="s">
        <v>93</v>
      </c>
      <c r="AJ170" s="19" t="s">
        <v>3370</v>
      </c>
      <c r="AK170" s="19" t="s">
        <v>3371</v>
      </c>
      <c r="AL170" s="19" t="s">
        <v>3366</v>
      </c>
      <c r="AM170" s="19">
        <v>6.305963576E9</v>
      </c>
      <c r="AN170" s="19" t="s">
        <v>3372</v>
      </c>
      <c r="AO170" s="19" t="s">
        <v>3373</v>
      </c>
      <c r="AP170" s="19" t="s">
        <v>3374</v>
      </c>
      <c r="AQ170" s="19" t="s">
        <v>3367</v>
      </c>
      <c r="AR170" s="19">
        <v>2.179794825E9</v>
      </c>
      <c r="AS170" s="19" t="s">
        <v>3375</v>
      </c>
      <c r="AT170" s="19" t="s">
        <v>285</v>
      </c>
      <c r="AU170" s="19" t="s">
        <v>3376</v>
      </c>
      <c r="AV170" s="19" t="s">
        <v>3377</v>
      </c>
      <c r="AW170" s="19" t="s">
        <v>3378</v>
      </c>
      <c r="AX170" s="21" t="s">
        <v>3379</v>
      </c>
      <c r="AY170" s="19" t="s">
        <v>3380</v>
      </c>
      <c r="AZ170" s="19">
        <v>1.0</v>
      </c>
      <c r="BA170" s="19" t="s">
        <v>93</v>
      </c>
      <c r="BB170" s="19" t="s">
        <v>3381</v>
      </c>
      <c r="BC170" s="19" t="s">
        <v>93</v>
      </c>
      <c r="BD170" s="19" t="s">
        <v>3382</v>
      </c>
      <c r="BE170" s="20"/>
      <c r="BF170" s="19" t="s">
        <v>3383</v>
      </c>
      <c r="BG170" s="22">
        <v>0.0</v>
      </c>
      <c r="BH170" s="19" t="s">
        <v>88</v>
      </c>
      <c r="BI170" s="19" t="s">
        <v>123</v>
      </c>
      <c r="BJ170" s="19" t="s">
        <v>204</v>
      </c>
      <c r="BK170" s="19" t="s">
        <v>355</v>
      </c>
      <c r="BL170" s="19" t="s">
        <v>281</v>
      </c>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19" t="s">
        <v>93</v>
      </c>
      <c r="CQ170" s="19" t="s">
        <v>3350</v>
      </c>
      <c r="CR170" s="20"/>
      <c r="CS170" s="20"/>
      <c r="CT170" s="19" t="s">
        <v>3384</v>
      </c>
      <c r="CU170" s="19" t="s">
        <v>3350</v>
      </c>
      <c r="CV170" s="19" t="s">
        <v>3385</v>
      </c>
      <c r="CW170" s="20"/>
      <c r="CX170" s="20"/>
      <c r="CY170" s="20"/>
      <c r="CZ170" s="20"/>
      <c r="DA170" s="20"/>
      <c r="DB170" s="20"/>
      <c r="DC170" s="20"/>
      <c r="DD170" s="20"/>
    </row>
    <row r="171">
      <c r="A171" s="12">
        <v>45648.98475163194</v>
      </c>
      <c r="B171" s="15">
        <v>173.0</v>
      </c>
      <c r="C171" s="36" t="s">
        <v>3118</v>
      </c>
      <c r="D171" s="15"/>
      <c r="E171" s="15"/>
      <c r="F171" s="15"/>
      <c r="G171" s="15" t="s">
        <v>3386</v>
      </c>
      <c r="H171" s="8" t="s">
        <v>3387</v>
      </c>
      <c r="I171" s="8" t="s">
        <v>3388</v>
      </c>
      <c r="J171" s="8" t="s">
        <v>3093</v>
      </c>
      <c r="K171" s="8" t="s">
        <v>3389</v>
      </c>
      <c r="L171" s="8" t="s">
        <v>3390</v>
      </c>
      <c r="M171" s="8" t="s">
        <v>3391</v>
      </c>
      <c r="N171" s="16" t="s">
        <v>3392</v>
      </c>
      <c r="O171" s="15" t="s">
        <v>532</v>
      </c>
      <c r="P171" s="8" t="s">
        <v>88</v>
      </c>
      <c r="Q171" s="17">
        <v>0.0</v>
      </c>
      <c r="R171" s="18" t="s">
        <v>157</v>
      </c>
      <c r="S171" s="18" t="s">
        <v>125</v>
      </c>
      <c r="T171" s="18" t="s">
        <v>354</v>
      </c>
      <c r="U171" s="18" t="s">
        <v>90</v>
      </c>
      <c r="V171" s="19" t="s">
        <v>107</v>
      </c>
      <c r="W171" s="20"/>
      <c r="X171" s="20"/>
      <c r="Y171" s="19" t="s">
        <v>127</v>
      </c>
      <c r="Z171" s="20"/>
      <c r="AA171" s="20"/>
      <c r="AB171" s="19" t="s">
        <v>3387</v>
      </c>
      <c r="AC171" s="19" t="s">
        <v>3393</v>
      </c>
      <c r="AD171" s="19" t="s">
        <v>3388</v>
      </c>
      <c r="AE171" s="19" t="s">
        <v>3093</v>
      </c>
      <c r="AF171" s="19" t="s">
        <v>3389</v>
      </c>
      <c r="AG171" s="19">
        <v>7.739680619E9</v>
      </c>
      <c r="AH171" s="19" t="s">
        <v>3393</v>
      </c>
      <c r="AI171" s="19" t="s">
        <v>93</v>
      </c>
      <c r="AJ171" s="19" t="s">
        <v>3394</v>
      </c>
      <c r="AK171" s="19" t="s">
        <v>212</v>
      </c>
      <c r="AL171" s="19" t="s">
        <v>3390</v>
      </c>
      <c r="AM171" s="19">
        <v>7.73818689E9</v>
      </c>
      <c r="AN171" s="19" t="s">
        <v>3395</v>
      </c>
      <c r="AO171" s="19" t="s">
        <v>3396</v>
      </c>
      <c r="AP171" s="19" t="s">
        <v>3397</v>
      </c>
      <c r="AQ171" s="19" t="s">
        <v>3391</v>
      </c>
      <c r="AR171" s="19" t="s">
        <v>3398</v>
      </c>
      <c r="AS171" s="19" t="s">
        <v>3399</v>
      </c>
      <c r="AT171" s="19" t="s">
        <v>187</v>
      </c>
      <c r="AU171" s="19" t="s">
        <v>1499</v>
      </c>
      <c r="AV171" s="19" t="s">
        <v>961</v>
      </c>
      <c r="AW171" s="19" t="s">
        <v>962</v>
      </c>
      <c r="AX171" s="21" t="s">
        <v>3400</v>
      </c>
      <c r="AY171" s="20"/>
      <c r="AZ171" s="19">
        <v>2.0</v>
      </c>
      <c r="BA171" s="19" t="s">
        <v>107</v>
      </c>
      <c r="BB171" s="20"/>
      <c r="BC171" s="19" t="s">
        <v>107</v>
      </c>
      <c r="BD171" s="20"/>
      <c r="BE171" s="20"/>
      <c r="BF171" s="20"/>
      <c r="BG171" s="22">
        <v>0.0</v>
      </c>
      <c r="BH171" s="19" t="s">
        <v>88</v>
      </c>
      <c r="BI171" s="19" t="s">
        <v>157</v>
      </c>
      <c r="BJ171" s="19" t="s">
        <v>125</v>
      </c>
      <c r="BK171" s="19" t="s">
        <v>354</v>
      </c>
      <c r="BL171" s="19" t="s">
        <v>90</v>
      </c>
      <c r="BM171" s="20"/>
      <c r="BN171" s="20"/>
      <c r="BO171" s="20"/>
      <c r="BP171" s="20"/>
      <c r="BQ171" s="20"/>
      <c r="BR171" s="21" t="s">
        <v>3401</v>
      </c>
      <c r="BS171" s="19" t="s">
        <v>552</v>
      </c>
      <c r="BT171" s="19" t="s">
        <v>552</v>
      </c>
      <c r="BU171" s="19" t="s">
        <v>141</v>
      </c>
      <c r="BV171" s="19" t="s">
        <v>552</v>
      </c>
      <c r="BW171" s="19" t="s">
        <v>552</v>
      </c>
      <c r="BX171" s="19" t="s">
        <v>552</v>
      </c>
      <c r="BY171" s="19" t="s">
        <v>552</v>
      </c>
      <c r="BZ171" s="19" t="s">
        <v>240</v>
      </c>
      <c r="CA171" s="20"/>
      <c r="CB171" s="20"/>
      <c r="CC171" s="19" t="s">
        <v>144</v>
      </c>
      <c r="CD171" s="19" t="s">
        <v>144</v>
      </c>
      <c r="CE171" s="19" t="s">
        <v>144</v>
      </c>
      <c r="CF171" s="19" t="s">
        <v>144</v>
      </c>
      <c r="CG171" s="19" t="s">
        <v>144</v>
      </c>
      <c r="CH171" s="19" t="s">
        <v>144</v>
      </c>
      <c r="CI171" s="19" t="s">
        <v>143</v>
      </c>
      <c r="CJ171" s="19" t="s">
        <v>143</v>
      </c>
      <c r="CK171" s="20"/>
      <c r="CL171" s="20"/>
      <c r="CM171" s="20"/>
      <c r="CN171" s="19" t="s">
        <v>3402</v>
      </c>
      <c r="CO171" s="20"/>
      <c r="CP171" s="20"/>
      <c r="CQ171" s="20"/>
      <c r="CR171" s="20"/>
      <c r="CS171" s="20"/>
      <c r="CT171" s="19" t="s">
        <v>3403</v>
      </c>
      <c r="CU171" s="20"/>
      <c r="CV171" s="20"/>
      <c r="CW171" s="20"/>
      <c r="CX171" s="20"/>
      <c r="CY171" s="20"/>
      <c r="CZ171" s="20"/>
      <c r="DA171" s="20"/>
      <c r="DB171" s="20"/>
      <c r="DC171" s="20"/>
      <c r="DD171" s="20"/>
    </row>
    <row r="172">
      <c r="A172" s="12">
        <v>45648.98616707176</v>
      </c>
      <c r="B172" s="15">
        <v>174.0</v>
      </c>
      <c r="C172" s="36" t="s">
        <v>2474</v>
      </c>
      <c r="D172" s="15"/>
      <c r="E172" s="15"/>
      <c r="F172" s="15"/>
      <c r="G172" s="15" t="s">
        <v>3404</v>
      </c>
      <c r="H172" s="8" t="s">
        <v>3405</v>
      </c>
      <c r="I172" s="8" t="s">
        <v>3406</v>
      </c>
      <c r="J172" s="8" t="s">
        <v>3407</v>
      </c>
      <c r="K172" s="8" t="s">
        <v>3408</v>
      </c>
      <c r="L172" s="8" t="s">
        <v>3409</v>
      </c>
      <c r="M172" s="8" t="s">
        <v>3410</v>
      </c>
      <c r="N172" s="16" t="s">
        <v>3411</v>
      </c>
      <c r="O172" s="15" t="s">
        <v>3412</v>
      </c>
      <c r="P172" s="32" t="s">
        <v>3413</v>
      </c>
      <c r="Q172" s="17">
        <v>175.01</v>
      </c>
      <c r="R172" s="18" t="s">
        <v>157</v>
      </c>
      <c r="S172" s="18" t="s">
        <v>631</v>
      </c>
      <c r="T172" s="18" t="s">
        <v>90</v>
      </c>
      <c r="U172" s="18" t="s">
        <v>355</v>
      </c>
      <c r="V172" s="19" t="s">
        <v>107</v>
      </c>
      <c r="W172" s="20"/>
      <c r="X172" s="20"/>
      <c r="Y172" s="19" t="s">
        <v>127</v>
      </c>
      <c r="Z172" s="20"/>
      <c r="AA172" s="20"/>
      <c r="AB172" s="19" t="s">
        <v>3405</v>
      </c>
      <c r="AC172" s="19" t="s">
        <v>3414</v>
      </c>
      <c r="AD172" s="19" t="s">
        <v>3406</v>
      </c>
      <c r="AE172" s="19" t="s">
        <v>3407</v>
      </c>
      <c r="AF172" s="19" t="s">
        <v>3408</v>
      </c>
      <c r="AG172" s="19">
        <v>3.123584775E9</v>
      </c>
      <c r="AH172" s="19" t="s">
        <v>3415</v>
      </c>
      <c r="AI172" s="19" t="s">
        <v>93</v>
      </c>
      <c r="AJ172" s="19" t="s">
        <v>3416</v>
      </c>
      <c r="AK172" s="19" t="s">
        <v>3417</v>
      </c>
      <c r="AL172" s="19" t="s">
        <v>3409</v>
      </c>
      <c r="AM172" s="19">
        <v>7.085138521E9</v>
      </c>
      <c r="AN172" s="19" t="s">
        <v>3418</v>
      </c>
      <c r="AO172" s="19" t="s">
        <v>3419</v>
      </c>
      <c r="AP172" s="19" t="s">
        <v>3420</v>
      </c>
      <c r="AQ172" s="19" t="s">
        <v>3410</v>
      </c>
      <c r="AR172" s="19">
        <v>8.479106922E9</v>
      </c>
      <c r="AS172" s="19" t="s">
        <v>3421</v>
      </c>
      <c r="AT172" s="19" t="s">
        <v>3422</v>
      </c>
      <c r="AU172" s="19" t="s">
        <v>3423</v>
      </c>
      <c r="AV172" s="19" t="s">
        <v>3424</v>
      </c>
      <c r="AW172" s="19" t="s">
        <v>3425</v>
      </c>
      <c r="AX172" s="21" t="s">
        <v>3426</v>
      </c>
      <c r="AY172" s="20"/>
      <c r="AZ172" s="19">
        <v>2.0</v>
      </c>
      <c r="BA172" s="19" t="s">
        <v>93</v>
      </c>
      <c r="BB172" s="19" t="s">
        <v>3427</v>
      </c>
      <c r="BC172" s="19" t="s">
        <v>107</v>
      </c>
      <c r="BD172" s="20"/>
      <c r="BE172" s="20"/>
      <c r="BF172" s="20"/>
      <c r="BG172" s="22">
        <v>175.01</v>
      </c>
      <c r="BH172" s="21" t="s">
        <v>3413</v>
      </c>
      <c r="BI172" s="19" t="s">
        <v>157</v>
      </c>
      <c r="BJ172" s="19" t="s">
        <v>631</v>
      </c>
      <c r="BK172" s="19" t="s">
        <v>90</v>
      </c>
      <c r="BL172" s="19" t="s">
        <v>355</v>
      </c>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19" t="s">
        <v>3428</v>
      </c>
      <c r="CU172" s="20"/>
      <c r="CV172" s="20"/>
      <c r="CW172" s="20"/>
      <c r="CX172" s="20"/>
      <c r="CY172" s="20"/>
      <c r="CZ172" s="20"/>
      <c r="DA172" s="20"/>
      <c r="DB172" s="20"/>
      <c r="DC172" s="20"/>
      <c r="DD172" s="20"/>
    </row>
    <row r="173">
      <c r="A173" s="12">
        <v>45648.98772643518</v>
      </c>
      <c r="B173" s="15">
        <v>175.0</v>
      </c>
      <c r="C173" s="35" t="s">
        <v>3429</v>
      </c>
      <c r="D173" s="15"/>
      <c r="E173" s="15"/>
      <c r="F173" s="15"/>
      <c r="G173" s="15" t="s">
        <v>3430</v>
      </c>
      <c r="H173" s="8" t="s">
        <v>3431</v>
      </c>
      <c r="I173" s="8" t="s">
        <v>3432</v>
      </c>
      <c r="J173" s="8" t="s">
        <v>3433</v>
      </c>
      <c r="K173" s="8" t="s">
        <v>3434</v>
      </c>
      <c r="L173" s="8" t="s">
        <v>3435</v>
      </c>
      <c r="M173" s="8"/>
      <c r="N173" s="16" t="s">
        <v>3436</v>
      </c>
      <c r="O173" s="15" t="s">
        <v>323</v>
      </c>
      <c r="P173" s="32" t="s">
        <v>3437</v>
      </c>
      <c r="Q173" s="17">
        <v>410.82</v>
      </c>
      <c r="R173" s="18" t="s">
        <v>157</v>
      </c>
      <c r="S173" s="18" t="s">
        <v>423</v>
      </c>
      <c r="T173" s="18" t="s">
        <v>233</v>
      </c>
      <c r="U173" s="18" t="s">
        <v>91</v>
      </c>
      <c r="V173" s="19" t="s">
        <v>107</v>
      </c>
      <c r="W173" s="20"/>
      <c r="X173" s="20"/>
      <c r="Y173" s="19" t="s">
        <v>158</v>
      </c>
      <c r="Z173" s="19" t="s">
        <v>3438</v>
      </c>
      <c r="AA173" s="20"/>
      <c r="AB173" s="19" t="s">
        <v>3431</v>
      </c>
      <c r="AC173" s="19" t="s">
        <v>3439</v>
      </c>
      <c r="AD173" s="19" t="s">
        <v>3432</v>
      </c>
      <c r="AE173" s="19" t="s">
        <v>3433</v>
      </c>
      <c r="AF173" s="19" t="s">
        <v>3434</v>
      </c>
      <c r="AG173" s="19">
        <v>4.806954068E9</v>
      </c>
      <c r="AH173" s="19" t="s">
        <v>3440</v>
      </c>
      <c r="AI173" s="19" t="s">
        <v>93</v>
      </c>
      <c r="AJ173" s="19" t="s">
        <v>3441</v>
      </c>
      <c r="AK173" s="19" t="s">
        <v>3442</v>
      </c>
      <c r="AL173" s="19" t="s">
        <v>3435</v>
      </c>
      <c r="AM173" s="19">
        <v>2.172002987E9</v>
      </c>
      <c r="AN173" s="19" t="s">
        <v>3443</v>
      </c>
      <c r="AO173" s="20"/>
      <c r="AP173" s="20"/>
      <c r="AQ173" s="20"/>
      <c r="AR173" s="20"/>
      <c r="AS173" s="20"/>
      <c r="AT173" s="19" t="s">
        <v>3444</v>
      </c>
      <c r="AU173" s="19" t="s">
        <v>3445</v>
      </c>
      <c r="AV173" s="19" t="s">
        <v>3446</v>
      </c>
      <c r="AW173" s="19" t="s">
        <v>3447</v>
      </c>
      <c r="AX173" s="20"/>
      <c r="AY173" s="20"/>
      <c r="AZ173" s="19">
        <v>1.0</v>
      </c>
      <c r="BA173" s="19" t="s">
        <v>93</v>
      </c>
      <c r="BB173" s="19" t="s">
        <v>3448</v>
      </c>
      <c r="BC173" s="19" t="s">
        <v>107</v>
      </c>
      <c r="BD173" s="20"/>
      <c r="BE173" s="20"/>
      <c r="BF173" s="20"/>
      <c r="BG173" s="22">
        <v>410.82</v>
      </c>
      <c r="BH173" s="21" t="s">
        <v>3437</v>
      </c>
      <c r="BI173" s="19" t="s">
        <v>157</v>
      </c>
      <c r="BJ173" s="19" t="s">
        <v>423</v>
      </c>
      <c r="BK173" s="19" t="s">
        <v>233</v>
      </c>
      <c r="BL173" s="19" t="s">
        <v>91</v>
      </c>
      <c r="BM173" s="20"/>
      <c r="BN173" s="20"/>
      <c r="BO173" s="20"/>
      <c r="BP173" s="20"/>
      <c r="BQ173" s="20"/>
      <c r="BR173" s="19" t="s">
        <v>3449</v>
      </c>
      <c r="BS173" s="19" t="s">
        <v>142</v>
      </c>
      <c r="BT173" s="19" t="s">
        <v>142</v>
      </c>
      <c r="BU173" s="20"/>
      <c r="BV173" s="20"/>
      <c r="BW173" s="20"/>
      <c r="BX173" s="20"/>
      <c r="BY173" s="20"/>
      <c r="BZ173" s="20"/>
      <c r="CA173" s="20"/>
      <c r="CB173" s="20"/>
      <c r="CC173" s="19" t="s">
        <v>143</v>
      </c>
      <c r="CD173" s="19" t="s">
        <v>143</v>
      </c>
      <c r="CE173" s="20"/>
      <c r="CF173" s="20"/>
      <c r="CG173" s="20"/>
      <c r="CH173" s="20"/>
      <c r="CI173" s="20"/>
      <c r="CJ173" s="20"/>
      <c r="CK173" s="20"/>
      <c r="CL173" s="20"/>
      <c r="CM173" s="20"/>
      <c r="CN173" s="20"/>
      <c r="CO173" s="20"/>
      <c r="CP173" s="20"/>
      <c r="CQ173" s="20"/>
      <c r="CR173" s="20"/>
      <c r="CS173" s="20"/>
      <c r="CT173" s="19" t="s">
        <v>3450</v>
      </c>
      <c r="CU173" s="20"/>
      <c r="CV173" s="20"/>
      <c r="CW173" s="20"/>
      <c r="CX173" s="20"/>
      <c r="CY173" s="20"/>
      <c r="CZ173" s="20"/>
      <c r="DA173" s="20"/>
      <c r="DB173" s="20"/>
      <c r="DC173" s="20"/>
      <c r="DD173" s="20"/>
    </row>
    <row r="174">
      <c r="A174" s="12">
        <v>45648.98925244213</v>
      </c>
      <c r="B174" s="13">
        <v>176.0</v>
      </c>
      <c r="C174" s="14" t="s">
        <v>2114</v>
      </c>
      <c r="D174" s="15"/>
      <c r="E174" s="15"/>
      <c r="F174" s="15"/>
      <c r="G174" s="15" t="s">
        <v>3451</v>
      </c>
      <c r="H174" s="8" t="s">
        <v>3452</v>
      </c>
      <c r="I174" s="8" t="s">
        <v>3453</v>
      </c>
      <c r="J174" s="8" t="s">
        <v>3454</v>
      </c>
      <c r="K174" s="8" t="s">
        <v>3455</v>
      </c>
      <c r="L174" s="8" t="s">
        <v>3456</v>
      </c>
      <c r="M174" s="8" t="s">
        <v>3457</v>
      </c>
      <c r="N174" s="16" t="s">
        <v>3458</v>
      </c>
      <c r="O174" s="15" t="s">
        <v>87</v>
      </c>
      <c r="P174" s="32" t="s">
        <v>3459</v>
      </c>
      <c r="Q174" s="17">
        <v>299.0</v>
      </c>
      <c r="R174" s="18" t="s">
        <v>123</v>
      </c>
      <c r="S174" s="18" t="s">
        <v>233</v>
      </c>
      <c r="T174" s="18" t="s">
        <v>479</v>
      </c>
      <c r="U174" s="18" t="s">
        <v>91</v>
      </c>
      <c r="V174" s="19" t="s">
        <v>93</v>
      </c>
      <c r="W174" s="20"/>
      <c r="X174" s="20"/>
      <c r="Y174" s="19" t="s">
        <v>179</v>
      </c>
      <c r="Z174" s="19" t="s">
        <v>3460</v>
      </c>
      <c r="AA174" s="19" t="s">
        <v>3461</v>
      </c>
      <c r="AB174" s="19" t="s">
        <v>3452</v>
      </c>
      <c r="AC174" s="19" t="s">
        <v>3462</v>
      </c>
      <c r="AD174" s="19" t="s">
        <v>3453</v>
      </c>
      <c r="AE174" s="19" t="s">
        <v>3454</v>
      </c>
      <c r="AF174" s="19" t="s">
        <v>3455</v>
      </c>
      <c r="AG174" s="19">
        <v>4.08284981E9</v>
      </c>
      <c r="AH174" s="19" t="s">
        <v>3463</v>
      </c>
      <c r="AI174" s="19" t="s">
        <v>93</v>
      </c>
      <c r="AJ174" s="19" t="s">
        <v>3464</v>
      </c>
      <c r="AK174" s="19" t="s">
        <v>3465</v>
      </c>
      <c r="AL174" s="19" t="s">
        <v>3456</v>
      </c>
      <c r="AM174" s="19">
        <v>2.173053705E9</v>
      </c>
      <c r="AN174" s="19" t="s">
        <v>3466</v>
      </c>
      <c r="AO174" s="19" t="s">
        <v>1734</v>
      </c>
      <c r="AP174" s="19" t="s">
        <v>3467</v>
      </c>
      <c r="AQ174" s="19" t="s">
        <v>3457</v>
      </c>
      <c r="AR174" s="19">
        <v>8.727249321E9</v>
      </c>
      <c r="AS174" s="19" t="s">
        <v>3468</v>
      </c>
      <c r="AT174" s="19" t="s">
        <v>263</v>
      </c>
      <c r="AU174" s="19" t="s">
        <v>3469</v>
      </c>
      <c r="AV174" s="20"/>
      <c r="AW174" s="20"/>
      <c r="AX174" s="20"/>
      <c r="AY174" s="19" t="s">
        <v>3470</v>
      </c>
      <c r="AZ174" s="19">
        <v>2.0</v>
      </c>
      <c r="BA174" s="19" t="s">
        <v>93</v>
      </c>
      <c r="BB174" s="19" t="s">
        <v>3471</v>
      </c>
      <c r="BC174" s="19" t="s">
        <v>93</v>
      </c>
      <c r="BD174" s="19" t="s">
        <v>3472</v>
      </c>
      <c r="BE174" s="19" t="s">
        <v>3473</v>
      </c>
      <c r="BF174" s="20"/>
      <c r="BG174" s="22">
        <v>299.0</v>
      </c>
      <c r="BH174" s="21" t="s">
        <v>3459</v>
      </c>
      <c r="BI174" s="19" t="s">
        <v>123</v>
      </c>
      <c r="BJ174" s="19" t="s">
        <v>233</v>
      </c>
      <c r="BK174" s="19" t="s">
        <v>479</v>
      </c>
      <c r="BL174" s="19" t="s">
        <v>91</v>
      </c>
      <c r="BM174" s="20"/>
      <c r="BN174" s="20"/>
      <c r="BO174" s="20"/>
      <c r="BP174" s="20"/>
      <c r="BQ174" s="20"/>
      <c r="BR174" s="19" t="s">
        <v>3474</v>
      </c>
      <c r="BS174" s="19" t="s">
        <v>141</v>
      </c>
      <c r="BT174" s="19" t="s">
        <v>141</v>
      </c>
      <c r="BU174" s="19" t="s">
        <v>141</v>
      </c>
      <c r="BV174" s="20"/>
      <c r="BW174" s="20"/>
      <c r="BX174" s="20"/>
      <c r="BY174" s="20"/>
      <c r="BZ174" s="20"/>
      <c r="CA174" s="20"/>
      <c r="CB174" s="20"/>
      <c r="CC174" s="19" t="s">
        <v>143</v>
      </c>
      <c r="CD174" s="19" t="s">
        <v>143</v>
      </c>
      <c r="CE174" s="19" t="s">
        <v>143</v>
      </c>
      <c r="CF174" s="20"/>
      <c r="CG174" s="20"/>
      <c r="CH174" s="20"/>
      <c r="CI174" s="20"/>
      <c r="CJ174" s="20"/>
      <c r="CK174" s="20"/>
      <c r="CL174" s="20"/>
      <c r="CM174" s="20"/>
      <c r="CN174" s="19" t="s">
        <v>3475</v>
      </c>
      <c r="CO174" s="20"/>
      <c r="CP174" s="19" t="s">
        <v>107</v>
      </c>
      <c r="CQ174" s="19" t="s">
        <v>3476</v>
      </c>
      <c r="CR174" s="20"/>
      <c r="CS174" s="20"/>
      <c r="CT174" s="19" t="s">
        <v>410</v>
      </c>
      <c r="CU174" s="19" t="s">
        <v>3477</v>
      </c>
      <c r="CV174" s="19" t="s">
        <v>3478</v>
      </c>
      <c r="CW174" s="20"/>
      <c r="CX174" s="20"/>
      <c r="CY174" s="20"/>
      <c r="CZ174" s="20"/>
      <c r="DA174" s="20"/>
      <c r="DB174" s="20"/>
      <c r="DC174" s="20"/>
      <c r="DD174" s="20"/>
    </row>
    <row r="175">
      <c r="A175" s="12">
        <v>45648.991431111106</v>
      </c>
      <c r="B175" s="13">
        <v>177.0</v>
      </c>
      <c r="C175" s="35" t="s">
        <v>1414</v>
      </c>
      <c r="D175" s="15" t="s">
        <v>1576</v>
      </c>
      <c r="E175" s="15"/>
      <c r="F175" s="15"/>
      <c r="G175" s="15" t="s">
        <v>3479</v>
      </c>
      <c r="H175" s="8" t="s">
        <v>3480</v>
      </c>
      <c r="I175" s="8" t="s">
        <v>3481</v>
      </c>
      <c r="J175" s="8" t="s">
        <v>3482</v>
      </c>
      <c r="K175" s="8" t="s">
        <v>3483</v>
      </c>
      <c r="L175" s="8" t="s">
        <v>3484</v>
      </c>
      <c r="M175" s="8" t="s">
        <v>3485</v>
      </c>
      <c r="N175" s="16" t="s">
        <v>3486</v>
      </c>
      <c r="O175" s="15" t="s">
        <v>87</v>
      </c>
      <c r="P175" s="32" t="s">
        <v>3487</v>
      </c>
      <c r="Q175" s="17">
        <v>168.17</v>
      </c>
      <c r="R175" s="18" t="s">
        <v>123</v>
      </c>
      <c r="S175" s="18" t="s">
        <v>1424</v>
      </c>
      <c r="T175" s="18" t="s">
        <v>423</v>
      </c>
      <c r="U175" s="18" t="s">
        <v>233</v>
      </c>
      <c r="V175" s="19" t="s">
        <v>107</v>
      </c>
      <c r="W175" s="20"/>
      <c r="X175" s="20"/>
      <c r="Y175" s="19" t="s">
        <v>127</v>
      </c>
      <c r="Z175" s="20"/>
      <c r="AA175" s="20"/>
      <c r="AB175" s="19" t="s">
        <v>3480</v>
      </c>
      <c r="AC175" s="19" t="s">
        <v>3488</v>
      </c>
      <c r="AD175" s="19" t="s">
        <v>3481</v>
      </c>
      <c r="AE175" s="19" t="s">
        <v>3482</v>
      </c>
      <c r="AF175" s="19" t="s">
        <v>3483</v>
      </c>
      <c r="AG175" s="19">
        <v>2.179912397E9</v>
      </c>
      <c r="AH175" s="19" t="s">
        <v>3489</v>
      </c>
      <c r="AI175" s="19" t="s">
        <v>93</v>
      </c>
      <c r="AJ175" s="19" t="s">
        <v>3490</v>
      </c>
      <c r="AK175" s="19" t="s">
        <v>3491</v>
      </c>
      <c r="AL175" s="19" t="s">
        <v>3484</v>
      </c>
      <c r="AM175" s="19" t="s">
        <v>3492</v>
      </c>
      <c r="AN175" s="19" t="s">
        <v>3493</v>
      </c>
      <c r="AO175" s="19" t="s">
        <v>3494</v>
      </c>
      <c r="AP175" s="19" t="s">
        <v>3495</v>
      </c>
      <c r="AQ175" s="19" t="s">
        <v>3485</v>
      </c>
      <c r="AR175" s="19">
        <v>4.088005098E9</v>
      </c>
      <c r="AS175" s="19" t="s">
        <v>3496</v>
      </c>
      <c r="AT175" s="19" t="s">
        <v>263</v>
      </c>
      <c r="AU175" s="19" t="s">
        <v>88</v>
      </c>
      <c r="AV175" s="19" t="s">
        <v>88</v>
      </c>
      <c r="AW175" s="19" t="s">
        <v>88</v>
      </c>
      <c r="AX175" s="20"/>
      <c r="AY175" s="20"/>
      <c r="AZ175" s="19">
        <v>1.0</v>
      </c>
      <c r="BA175" s="19" t="s">
        <v>107</v>
      </c>
      <c r="BB175" s="20"/>
      <c r="BC175" s="19" t="s">
        <v>107</v>
      </c>
      <c r="BD175" s="20"/>
      <c r="BE175" s="20"/>
      <c r="BF175" s="20"/>
      <c r="BG175" s="22">
        <v>168.17</v>
      </c>
      <c r="BH175" s="21" t="s">
        <v>3487</v>
      </c>
      <c r="BI175" s="19" t="s">
        <v>123</v>
      </c>
      <c r="BJ175" s="19" t="s">
        <v>1424</v>
      </c>
      <c r="BK175" s="19" t="s">
        <v>423</v>
      </c>
      <c r="BL175" s="19" t="s">
        <v>233</v>
      </c>
      <c r="BM175" s="20"/>
      <c r="BN175" s="20"/>
      <c r="BO175" s="20"/>
      <c r="BP175" s="20"/>
      <c r="BQ175" s="20"/>
      <c r="BR175" s="19" t="s">
        <v>3497</v>
      </c>
      <c r="BS175" s="19" t="s">
        <v>142</v>
      </c>
      <c r="BT175" s="19" t="s">
        <v>142</v>
      </c>
      <c r="BU175" s="19" t="s">
        <v>142</v>
      </c>
      <c r="BV175" s="20"/>
      <c r="BW175" s="20"/>
      <c r="BX175" s="20"/>
      <c r="BY175" s="20"/>
      <c r="BZ175" s="20"/>
      <c r="CA175" s="20"/>
      <c r="CB175" s="20"/>
      <c r="CC175" s="19" t="s">
        <v>144</v>
      </c>
      <c r="CD175" s="19" t="s">
        <v>143</v>
      </c>
      <c r="CE175" s="19" t="s">
        <v>143</v>
      </c>
      <c r="CF175" s="20"/>
      <c r="CG175" s="20"/>
      <c r="CH175" s="20"/>
      <c r="CI175" s="20"/>
      <c r="CJ175" s="20"/>
      <c r="CK175" s="20"/>
      <c r="CL175" s="20"/>
      <c r="CM175" s="20"/>
      <c r="CN175" s="20"/>
      <c r="CO175" s="20"/>
      <c r="CP175" s="20"/>
      <c r="CQ175" s="20"/>
      <c r="CR175" s="20"/>
      <c r="CS175" s="20"/>
      <c r="CT175" s="19" t="s">
        <v>3498</v>
      </c>
      <c r="CU175" s="20"/>
      <c r="CV175" s="20"/>
      <c r="CW175" s="20"/>
      <c r="CX175" s="20"/>
      <c r="CY175" s="20"/>
      <c r="CZ175" s="20"/>
      <c r="DA175" s="20"/>
      <c r="DB175" s="20"/>
      <c r="DC175" s="20"/>
      <c r="DD175" s="20"/>
    </row>
    <row r="176">
      <c r="A176" s="12">
        <v>45648.99374449074</v>
      </c>
      <c r="B176" s="15">
        <v>178.0</v>
      </c>
      <c r="C176" s="36" t="s">
        <v>645</v>
      </c>
      <c r="D176" s="15"/>
      <c r="E176" s="15" t="s">
        <v>3011</v>
      </c>
      <c r="F176" s="15"/>
      <c r="G176" s="15" t="s">
        <v>3499</v>
      </c>
      <c r="H176" s="8" t="s">
        <v>3500</v>
      </c>
      <c r="I176" s="8" t="s">
        <v>3501</v>
      </c>
      <c r="J176" s="8" t="s">
        <v>3502</v>
      </c>
      <c r="K176" s="8" t="s">
        <v>3503</v>
      </c>
      <c r="L176" s="7" t="s">
        <v>3504</v>
      </c>
      <c r="M176" s="8" t="s">
        <v>3505</v>
      </c>
      <c r="N176" s="16" t="s">
        <v>3506</v>
      </c>
      <c r="O176" s="15" t="s">
        <v>532</v>
      </c>
      <c r="P176" s="8" t="s">
        <v>88</v>
      </c>
      <c r="Q176" s="17">
        <v>0.0</v>
      </c>
      <c r="R176" s="18" t="s">
        <v>123</v>
      </c>
      <c r="S176" s="18" t="s">
        <v>92</v>
      </c>
      <c r="T176" s="18" t="s">
        <v>91</v>
      </c>
      <c r="U176" s="18" t="s">
        <v>256</v>
      </c>
      <c r="V176" s="19" t="s">
        <v>107</v>
      </c>
      <c r="W176" s="20"/>
      <c r="X176" s="20"/>
      <c r="Y176" s="19" t="s">
        <v>158</v>
      </c>
      <c r="Z176" s="19" t="s">
        <v>3507</v>
      </c>
      <c r="AA176" s="20"/>
      <c r="AB176" s="19" t="s">
        <v>3500</v>
      </c>
      <c r="AC176" s="19" t="s">
        <v>3508</v>
      </c>
      <c r="AD176" s="19" t="s">
        <v>3501</v>
      </c>
      <c r="AE176" s="19" t="s">
        <v>3502</v>
      </c>
      <c r="AF176" s="19" t="s">
        <v>3503</v>
      </c>
      <c r="AG176" s="19" t="s">
        <v>3509</v>
      </c>
      <c r="AH176" s="19" t="s">
        <v>3510</v>
      </c>
      <c r="AI176" s="19" t="s">
        <v>93</v>
      </c>
      <c r="AJ176" s="19" t="s">
        <v>3511</v>
      </c>
      <c r="AK176" s="19" t="s">
        <v>3512</v>
      </c>
      <c r="AL176" s="19" t="s">
        <v>3513</v>
      </c>
      <c r="AM176" s="19" t="s">
        <v>3514</v>
      </c>
      <c r="AN176" s="19" t="s">
        <v>3513</v>
      </c>
      <c r="AO176" s="19" t="s">
        <v>3515</v>
      </c>
      <c r="AP176" s="19" t="s">
        <v>3516</v>
      </c>
      <c r="AQ176" s="19" t="s">
        <v>3505</v>
      </c>
      <c r="AR176" s="19" t="s">
        <v>3517</v>
      </c>
      <c r="AS176" s="19" t="s">
        <v>3518</v>
      </c>
      <c r="AT176" s="19" t="s">
        <v>187</v>
      </c>
      <c r="AU176" s="19" t="s">
        <v>1499</v>
      </c>
      <c r="AV176" s="20"/>
      <c r="AW176" s="20"/>
      <c r="AX176" s="20"/>
      <c r="AY176" s="20"/>
      <c r="AZ176" s="19" t="s">
        <v>3519</v>
      </c>
      <c r="BA176" s="19" t="s">
        <v>93</v>
      </c>
      <c r="BB176" s="19" t="s">
        <v>3520</v>
      </c>
      <c r="BC176" s="19" t="s">
        <v>93</v>
      </c>
      <c r="BD176" s="19" t="s">
        <v>3521</v>
      </c>
      <c r="BE176" s="20"/>
      <c r="BF176" s="19" t="s">
        <v>3522</v>
      </c>
      <c r="BG176" s="22">
        <v>0.0</v>
      </c>
      <c r="BH176" s="19" t="s">
        <v>88</v>
      </c>
      <c r="BI176" s="19" t="s">
        <v>123</v>
      </c>
      <c r="BJ176" s="19" t="s">
        <v>92</v>
      </c>
      <c r="BK176" s="19" t="s">
        <v>91</v>
      </c>
      <c r="BL176" s="19" t="s">
        <v>256</v>
      </c>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19" t="s">
        <v>3523</v>
      </c>
      <c r="CO176" s="20"/>
      <c r="CP176" s="20"/>
      <c r="CQ176" s="19" t="s">
        <v>3524</v>
      </c>
      <c r="CR176" s="20"/>
      <c r="CS176" s="20"/>
      <c r="CT176" s="19" t="s">
        <v>3525</v>
      </c>
      <c r="CU176" s="20"/>
      <c r="CV176" s="20"/>
      <c r="CW176" s="20"/>
      <c r="CX176" s="20"/>
      <c r="CY176" s="20"/>
      <c r="CZ176" s="20"/>
      <c r="DA176" s="20"/>
      <c r="DB176" s="20"/>
      <c r="DC176" s="20"/>
      <c r="DD176" s="20"/>
    </row>
    <row r="177">
      <c r="A177" s="12">
        <v>45648.99885815972</v>
      </c>
      <c r="B177" s="15">
        <v>179.0</v>
      </c>
      <c r="C177" s="35" t="s">
        <v>734</v>
      </c>
      <c r="D177" s="15"/>
      <c r="E177" s="15"/>
      <c r="F177" s="15"/>
      <c r="G177" s="15" t="s">
        <v>3526</v>
      </c>
      <c r="H177" s="8" t="s">
        <v>3527</v>
      </c>
      <c r="I177" s="8" t="s">
        <v>3528</v>
      </c>
      <c r="J177" s="8" t="s">
        <v>3529</v>
      </c>
      <c r="K177" s="8" t="s">
        <v>3530</v>
      </c>
      <c r="L177" s="8" t="s">
        <v>3531</v>
      </c>
      <c r="M177" s="8"/>
      <c r="N177" s="16" t="s">
        <v>3532</v>
      </c>
      <c r="O177" s="15" t="s">
        <v>1584</v>
      </c>
      <c r="P177" s="8" t="s">
        <v>3533</v>
      </c>
      <c r="Q177" s="17">
        <v>0.0</v>
      </c>
      <c r="R177" s="18" t="s">
        <v>123</v>
      </c>
      <c r="S177" s="18" t="s">
        <v>280</v>
      </c>
      <c r="T177" s="18" t="s">
        <v>91</v>
      </c>
      <c r="U177" s="18" t="s">
        <v>281</v>
      </c>
      <c r="V177" s="19" t="s">
        <v>107</v>
      </c>
      <c r="W177" s="20"/>
      <c r="X177" s="20"/>
      <c r="Y177" s="19" t="s">
        <v>158</v>
      </c>
      <c r="Z177" s="19" t="s">
        <v>3534</v>
      </c>
      <c r="AA177" s="20"/>
      <c r="AB177" s="19" t="s">
        <v>3527</v>
      </c>
      <c r="AC177" s="19" t="s">
        <v>3535</v>
      </c>
      <c r="AD177" s="19" t="s">
        <v>3528</v>
      </c>
      <c r="AE177" s="19" t="s">
        <v>3529</v>
      </c>
      <c r="AF177" s="19" t="s">
        <v>3530</v>
      </c>
      <c r="AG177" s="19">
        <v>2.179799316E9</v>
      </c>
      <c r="AH177" s="19" t="s">
        <v>3535</v>
      </c>
      <c r="AI177" s="19" t="s">
        <v>93</v>
      </c>
      <c r="AJ177" s="19" t="s">
        <v>3536</v>
      </c>
      <c r="AK177" s="19" t="s">
        <v>1724</v>
      </c>
      <c r="AL177" s="19" t="s">
        <v>3531</v>
      </c>
      <c r="AM177" s="19">
        <v>8.572102216E9</v>
      </c>
      <c r="AN177" s="19" t="s">
        <v>3537</v>
      </c>
      <c r="AO177" s="20"/>
      <c r="AP177" s="20"/>
      <c r="AQ177" s="20"/>
      <c r="AR177" s="20"/>
      <c r="AS177" s="20"/>
      <c r="AT177" s="19" t="s">
        <v>285</v>
      </c>
      <c r="AU177" s="19" t="s">
        <v>3538</v>
      </c>
      <c r="AV177" s="19" t="s">
        <v>3539</v>
      </c>
      <c r="AW177" s="19" t="s">
        <v>3049</v>
      </c>
      <c r="AX177" s="19" t="s">
        <v>3540</v>
      </c>
      <c r="AY177" s="20"/>
      <c r="AZ177" s="19">
        <v>1.0</v>
      </c>
      <c r="BA177" s="19" t="s">
        <v>93</v>
      </c>
      <c r="BB177" s="19" t="s">
        <v>3541</v>
      </c>
      <c r="BC177" s="19" t="s">
        <v>93</v>
      </c>
      <c r="BD177" s="19" t="s">
        <v>3542</v>
      </c>
      <c r="BE177" s="19" t="s">
        <v>3543</v>
      </c>
      <c r="BF177" s="20"/>
      <c r="BG177" s="22">
        <v>0.0</v>
      </c>
      <c r="BH177" s="19" t="s">
        <v>3533</v>
      </c>
      <c r="BI177" s="19" t="s">
        <v>123</v>
      </c>
      <c r="BJ177" s="19" t="s">
        <v>280</v>
      </c>
      <c r="BK177" s="19" t="s">
        <v>91</v>
      </c>
      <c r="BL177" s="19" t="s">
        <v>281</v>
      </c>
      <c r="BM177" s="20"/>
      <c r="BN177" s="20"/>
      <c r="BO177" s="20"/>
      <c r="BP177" s="20"/>
      <c r="BQ177" s="20"/>
      <c r="BR177" s="19" t="s">
        <v>3544</v>
      </c>
      <c r="BS177" s="19" t="s">
        <v>142</v>
      </c>
      <c r="BT177" s="19" t="s">
        <v>142</v>
      </c>
      <c r="BU177" s="20"/>
      <c r="BV177" s="20"/>
      <c r="BW177" s="20"/>
      <c r="BX177" s="20"/>
      <c r="BY177" s="20"/>
      <c r="BZ177" s="20"/>
      <c r="CA177" s="20"/>
      <c r="CB177" s="20"/>
      <c r="CC177" s="19" t="s">
        <v>143</v>
      </c>
      <c r="CD177" s="19" t="s">
        <v>143</v>
      </c>
      <c r="CE177" s="20"/>
      <c r="CF177" s="20"/>
      <c r="CG177" s="20"/>
      <c r="CH177" s="20"/>
      <c r="CI177" s="20"/>
      <c r="CJ177" s="20"/>
      <c r="CK177" s="20"/>
      <c r="CL177" s="20"/>
      <c r="CM177" s="20"/>
      <c r="CN177" s="20"/>
      <c r="CO177" s="20"/>
      <c r="CP177" s="20"/>
      <c r="CQ177" s="20"/>
      <c r="CR177" s="20"/>
      <c r="CS177" s="20"/>
      <c r="CT177" s="19" t="s">
        <v>3263</v>
      </c>
      <c r="CU177" s="20"/>
      <c r="CV177" s="20"/>
      <c r="CW177" s="20"/>
      <c r="CX177" s="20"/>
      <c r="CY177" s="20"/>
      <c r="CZ177" s="20"/>
      <c r="DA177" s="20"/>
      <c r="DB177" s="20"/>
      <c r="DC177" s="20"/>
      <c r="DD177" s="20"/>
    </row>
    <row r="178">
      <c r="A178" s="12">
        <v>45648.99943619213</v>
      </c>
      <c r="B178" s="15">
        <v>180.0</v>
      </c>
      <c r="C178" s="36" t="s">
        <v>3545</v>
      </c>
      <c r="D178" s="15"/>
      <c r="E178" s="15"/>
      <c r="F178" s="15"/>
      <c r="G178" s="15" t="s">
        <v>3546</v>
      </c>
      <c r="H178" s="8" t="s">
        <v>3547</v>
      </c>
      <c r="I178" s="8" t="s">
        <v>3548</v>
      </c>
      <c r="J178" s="8" t="s">
        <v>1724</v>
      </c>
      <c r="K178" s="8" t="s">
        <v>3549</v>
      </c>
      <c r="L178" s="7" t="s">
        <v>3550</v>
      </c>
      <c r="M178" s="8"/>
      <c r="N178" s="16" t="s">
        <v>3551</v>
      </c>
      <c r="O178" s="15" t="s">
        <v>532</v>
      </c>
      <c r="P178" s="32" t="s">
        <v>3552</v>
      </c>
      <c r="Q178" s="17">
        <v>69.51</v>
      </c>
      <c r="R178" s="18" t="s">
        <v>89</v>
      </c>
      <c r="S178" s="18" t="s">
        <v>354</v>
      </c>
      <c r="T178" s="18" t="s">
        <v>125</v>
      </c>
      <c r="U178" s="18" t="s">
        <v>233</v>
      </c>
      <c r="V178" s="19" t="s">
        <v>107</v>
      </c>
      <c r="W178" s="20"/>
      <c r="X178" s="20"/>
      <c r="Y178" s="19" t="s">
        <v>158</v>
      </c>
      <c r="Z178" s="19" t="s">
        <v>3553</v>
      </c>
      <c r="AA178" s="20"/>
      <c r="AB178" s="19" t="s">
        <v>3547</v>
      </c>
      <c r="AC178" s="19" t="s">
        <v>3554</v>
      </c>
      <c r="AD178" s="19" t="s">
        <v>3548</v>
      </c>
      <c r="AE178" s="19" t="s">
        <v>1724</v>
      </c>
      <c r="AF178" s="19" t="s">
        <v>3549</v>
      </c>
      <c r="AG178" s="19" t="s">
        <v>3555</v>
      </c>
      <c r="AH178" s="19" t="s">
        <v>3556</v>
      </c>
      <c r="AI178" s="19" t="s">
        <v>93</v>
      </c>
      <c r="AJ178" s="19" t="s">
        <v>3557</v>
      </c>
      <c r="AK178" s="19" t="s">
        <v>3558</v>
      </c>
      <c r="AL178" s="19" t="s">
        <v>3559</v>
      </c>
      <c r="AM178" s="19" t="s">
        <v>3560</v>
      </c>
      <c r="AN178" s="19" t="s">
        <v>3561</v>
      </c>
      <c r="AO178" s="20"/>
      <c r="AP178" s="20"/>
      <c r="AQ178" s="20"/>
      <c r="AR178" s="20"/>
      <c r="AS178" s="20"/>
      <c r="AT178" s="19" t="s">
        <v>187</v>
      </c>
      <c r="AU178" s="19" t="s">
        <v>3562</v>
      </c>
      <c r="AV178" s="19" t="s">
        <v>3563</v>
      </c>
      <c r="AW178" s="19" t="s">
        <v>3564</v>
      </c>
      <c r="AX178" s="20"/>
      <c r="AY178" s="20"/>
      <c r="AZ178" s="19">
        <v>1.0</v>
      </c>
      <c r="BA178" s="19" t="s">
        <v>107</v>
      </c>
      <c r="BB178" s="20"/>
      <c r="BC178" s="19" t="s">
        <v>93</v>
      </c>
      <c r="BD178" s="19" t="s">
        <v>3565</v>
      </c>
      <c r="BE178" s="20"/>
      <c r="BF178" s="20"/>
      <c r="BG178" s="22">
        <v>69.51</v>
      </c>
      <c r="BH178" s="21" t="s">
        <v>3552</v>
      </c>
      <c r="BI178" s="19" t="s">
        <v>89</v>
      </c>
      <c r="BJ178" s="19" t="s">
        <v>354</v>
      </c>
      <c r="BK178" s="19" t="s">
        <v>125</v>
      </c>
      <c r="BL178" s="19" t="s">
        <v>233</v>
      </c>
      <c r="BM178" s="20"/>
      <c r="BN178" s="20"/>
      <c r="BO178" s="20"/>
      <c r="BP178" s="20"/>
      <c r="BQ178" s="20"/>
      <c r="BR178" s="19" t="s">
        <v>3566</v>
      </c>
      <c r="BS178" s="19" t="s">
        <v>552</v>
      </c>
      <c r="BT178" s="19" t="s">
        <v>141</v>
      </c>
      <c r="BU178" s="19" t="s">
        <v>552</v>
      </c>
      <c r="BV178" s="20"/>
      <c r="BW178" s="20"/>
      <c r="BX178" s="20"/>
      <c r="BY178" s="20"/>
      <c r="BZ178" s="20"/>
      <c r="CA178" s="20"/>
      <c r="CB178" s="20"/>
      <c r="CC178" s="19" t="s">
        <v>144</v>
      </c>
      <c r="CD178" s="19" t="s">
        <v>144</v>
      </c>
      <c r="CE178" s="19" t="s">
        <v>144</v>
      </c>
      <c r="CF178" s="20"/>
      <c r="CG178" s="20"/>
      <c r="CH178" s="20"/>
      <c r="CI178" s="20"/>
      <c r="CJ178" s="20"/>
      <c r="CK178" s="20"/>
      <c r="CL178" s="20"/>
      <c r="CM178" s="20"/>
      <c r="CN178" s="19" t="s">
        <v>3567</v>
      </c>
      <c r="CO178" s="19" t="s">
        <v>3568</v>
      </c>
      <c r="CP178" s="20"/>
      <c r="CQ178" s="19" t="s">
        <v>3569</v>
      </c>
      <c r="CR178" s="20"/>
      <c r="CS178" s="20"/>
      <c r="CT178" s="19" t="s">
        <v>3570</v>
      </c>
      <c r="CU178" s="20"/>
      <c r="CV178" s="20"/>
      <c r="CW178" s="20"/>
      <c r="CX178" s="20"/>
      <c r="CY178" s="20"/>
      <c r="CZ178" s="20"/>
      <c r="DA178" s="20"/>
      <c r="DB178" s="20"/>
      <c r="DC178" s="20"/>
      <c r="DD178" s="20"/>
    </row>
    <row r="179">
      <c r="A179" s="12">
        <v>45649.72135841435</v>
      </c>
      <c r="B179" s="15">
        <v>181.0</v>
      </c>
      <c r="C179" s="51" t="s">
        <v>1557</v>
      </c>
      <c r="D179" s="15"/>
      <c r="E179" s="15"/>
      <c r="F179" s="15"/>
      <c r="G179" s="15" t="s">
        <v>3571</v>
      </c>
      <c r="H179" s="8" t="s">
        <v>3572</v>
      </c>
      <c r="I179" s="8" t="s">
        <v>3573</v>
      </c>
      <c r="J179" s="8" t="s">
        <v>3574</v>
      </c>
      <c r="K179" s="8" t="s">
        <v>3575</v>
      </c>
      <c r="L179" s="8" t="s">
        <v>3576</v>
      </c>
      <c r="M179" s="8"/>
      <c r="N179" s="16" t="s">
        <v>3577</v>
      </c>
      <c r="O179" s="15" t="s">
        <v>654</v>
      </c>
      <c r="P179" s="8" t="s">
        <v>88</v>
      </c>
      <c r="Q179" s="17">
        <v>0.0</v>
      </c>
      <c r="R179" s="18" t="s">
        <v>157</v>
      </c>
      <c r="S179" s="18" t="s">
        <v>1060</v>
      </c>
      <c r="T179" s="18" t="s">
        <v>90</v>
      </c>
      <c r="U179" s="18" t="s">
        <v>301</v>
      </c>
      <c r="V179" s="19" t="s">
        <v>107</v>
      </c>
      <c r="W179" s="20"/>
      <c r="X179" s="20"/>
      <c r="Y179" s="19" t="s">
        <v>127</v>
      </c>
      <c r="Z179" s="20"/>
      <c r="AA179" s="20"/>
      <c r="AB179" s="19" t="s">
        <v>3572</v>
      </c>
      <c r="AC179" s="19" t="s">
        <v>3578</v>
      </c>
      <c r="AD179" s="19" t="s">
        <v>3573</v>
      </c>
      <c r="AE179" s="19" t="s">
        <v>3574</v>
      </c>
      <c r="AF179" s="19" t="s">
        <v>3575</v>
      </c>
      <c r="AG179" s="19" t="s">
        <v>3579</v>
      </c>
      <c r="AH179" s="19" t="s">
        <v>3580</v>
      </c>
      <c r="AI179" s="19" t="s">
        <v>93</v>
      </c>
      <c r="AJ179" s="19" t="s">
        <v>3581</v>
      </c>
      <c r="AK179" s="19" t="s">
        <v>3582</v>
      </c>
      <c r="AL179" s="19" t="s">
        <v>3576</v>
      </c>
      <c r="AM179" s="19" t="s">
        <v>3583</v>
      </c>
      <c r="AN179" s="19" t="s">
        <v>3584</v>
      </c>
      <c r="AO179" s="20"/>
      <c r="AP179" s="20"/>
      <c r="AQ179" s="20"/>
      <c r="AR179" s="20"/>
      <c r="AS179" s="20"/>
      <c r="AT179" s="19" t="s">
        <v>187</v>
      </c>
      <c r="AU179" s="19" t="s">
        <v>3585</v>
      </c>
      <c r="AV179" s="20"/>
      <c r="AW179" s="20"/>
      <c r="AX179" s="21" t="s">
        <v>3586</v>
      </c>
      <c r="AY179" s="20"/>
      <c r="AZ179" s="19">
        <v>1.0</v>
      </c>
      <c r="BA179" s="19" t="s">
        <v>107</v>
      </c>
      <c r="BB179" s="20"/>
      <c r="BC179" s="19" t="s">
        <v>107</v>
      </c>
      <c r="BD179" s="20"/>
      <c r="BE179" s="20"/>
      <c r="BF179" s="20"/>
      <c r="BG179" s="22">
        <v>0.0</v>
      </c>
      <c r="BH179" s="19" t="s">
        <v>88</v>
      </c>
      <c r="BI179" s="19" t="s">
        <v>157</v>
      </c>
      <c r="BJ179" s="19" t="s">
        <v>1060</v>
      </c>
      <c r="BK179" s="19" t="s">
        <v>90</v>
      </c>
      <c r="BL179" s="19" t="s">
        <v>301</v>
      </c>
      <c r="BM179" s="20"/>
      <c r="BN179" s="20"/>
      <c r="BO179" s="20"/>
      <c r="BP179" s="20"/>
      <c r="BQ179" s="20"/>
      <c r="BR179" s="21" t="s">
        <v>3587</v>
      </c>
      <c r="BS179" s="19" t="s">
        <v>552</v>
      </c>
      <c r="BT179" s="20"/>
      <c r="BU179" s="20"/>
      <c r="BV179" s="20"/>
      <c r="BW179" s="20"/>
      <c r="BX179" s="20"/>
      <c r="BY179" s="20"/>
      <c r="BZ179" s="20"/>
      <c r="CA179" s="20"/>
      <c r="CB179" s="20"/>
      <c r="CC179" s="19" t="s">
        <v>144</v>
      </c>
      <c r="CD179" s="20"/>
      <c r="CE179" s="20"/>
      <c r="CF179" s="20"/>
      <c r="CG179" s="20"/>
      <c r="CH179" s="20"/>
      <c r="CI179" s="20"/>
      <c r="CJ179" s="20"/>
      <c r="CK179" s="20"/>
      <c r="CL179" s="20"/>
      <c r="CM179" s="20"/>
      <c r="CN179" s="20"/>
      <c r="CO179" s="19" t="s">
        <v>3588</v>
      </c>
      <c r="CP179" s="20"/>
      <c r="CQ179" s="20"/>
      <c r="CR179" s="20"/>
      <c r="CS179" s="20"/>
      <c r="CT179" s="19" t="s">
        <v>93</v>
      </c>
      <c r="CU179" s="20"/>
      <c r="CV179" s="20"/>
      <c r="CW179" s="20"/>
      <c r="CX179" s="20"/>
      <c r="CY179" s="20"/>
      <c r="CZ179" s="20"/>
      <c r="DA179" s="20"/>
      <c r="DB179" s="20"/>
      <c r="DC179" s="20"/>
      <c r="DD179" s="20"/>
    </row>
    <row r="180">
      <c r="A180" s="12">
        <v>45650.25431783564</v>
      </c>
      <c r="B180" s="15">
        <v>182.0</v>
      </c>
      <c r="C180" s="31" t="s">
        <v>2429</v>
      </c>
      <c r="D180" s="15"/>
      <c r="E180" s="15"/>
      <c r="F180" s="15"/>
      <c r="G180" s="15" t="s">
        <v>3589</v>
      </c>
      <c r="H180" s="8" t="s">
        <v>3590</v>
      </c>
      <c r="I180" s="8" t="s">
        <v>3591</v>
      </c>
      <c r="J180" s="8" t="s">
        <v>3592</v>
      </c>
      <c r="K180" s="8" t="s">
        <v>3593</v>
      </c>
      <c r="L180" s="8" t="s">
        <v>3594</v>
      </c>
      <c r="M180" s="8"/>
      <c r="N180" s="16" t="s">
        <v>3595</v>
      </c>
      <c r="O180" s="15" t="s">
        <v>323</v>
      </c>
      <c r="P180" s="32" t="s">
        <v>3596</v>
      </c>
      <c r="Q180" s="17">
        <v>300.0</v>
      </c>
      <c r="R180" s="18" t="s">
        <v>123</v>
      </c>
      <c r="S180" s="18" t="s">
        <v>324</v>
      </c>
      <c r="T180" s="18" t="s">
        <v>126</v>
      </c>
      <c r="U180" s="18" t="s">
        <v>204</v>
      </c>
      <c r="V180" s="19" t="s">
        <v>107</v>
      </c>
      <c r="W180" s="20"/>
      <c r="X180" s="20"/>
      <c r="Y180" s="19" t="s">
        <v>179</v>
      </c>
      <c r="Z180" s="19" t="s">
        <v>3597</v>
      </c>
      <c r="AA180" s="19" t="s">
        <v>3598</v>
      </c>
      <c r="AB180" s="19" t="s">
        <v>3590</v>
      </c>
      <c r="AC180" s="19" t="s">
        <v>3599</v>
      </c>
      <c r="AD180" s="19" t="s">
        <v>3591</v>
      </c>
      <c r="AE180" s="19" t="s">
        <v>3592</v>
      </c>
      <c r="AF180" s="19" t="s">
        <v>3593</v>
      </c>
      <c r="AG180" s="19" t="s">
        <v>3600</v>
      </c>
      <c r="AH180" s="19" t="s">
        <v>3601</v>
      </c>
      <c r="AI180" s="19" t="s">
        <v>93</v>
      </c>
      <c r="AJ180" s="19" t="s">
        <v>3602</v>
      </c>
      <c r="AK180" s="19" t="s">
        <v>3603</v>
      </c>
      <c r="AL180" s="19" t="s">
        <v>3594</v>
      </c>
      <c r="AM180" s="19" t="s">
        <v>3604</v>
      </c>
      <c r="AN180" s="19" t="s">
        <v>3605</v>
      </c>
      <c r="AO180" s="20"/>
      <c r="AP180" s="20"/>
      <c r="AQ180" s="20"/>
      <c r="AR180" s="20"/>
      <c r="AS180" s="20"/>
      <c r="AT180" s="19" t="s">
        <v>187</v>
      </c>
      <c r="AU180" s="19" t="s">
        <v>3606</v>
      </c>
      <c r="AV180" s="19" t="s">
        <v>3607</v>
      </c>
      <c r="AW180" s="19" t="s">
        <v>3608</v>
      </c>
      <c r="AX180" s="21" t="s">
        <v>3609</v>
      </c>
      <c r="AY180" s="20"/>
      <c r="AZ180" s="19" t="s">
        <v>2503</v>
      </c>
      <c r="BA180" s="19" t="s">
        <v>107</v>
      </c>
      <c r="BB180" s="20"/>
      <c r="BC180" s="19" t="s">
        <v>107</v>
      </c>
      <c r="BD180" s="20"/>
      <c r="BE180" s="20"/>
      <c r="BF180" s="19" t="s">
        <v>3610</v>
      </c>
      <c r="BG180" s="22">
        <v>300.0</v>
      </c>
      <c r="BH180" s="21" t="s">
        <v>3596</v>
      </c>
      <c r="BI180" s="19" t="s">
        <v>123</v>
      </c>
      <c r="BJ180" s="19" t="s">
        <v>324</v>
      </c>
      <c r="BK180" s="19" t="s">
        <v>126</v>
      </c>
      <c r="BL180" s="19" t="s">
        <v>204</v>
      </c>
      <c r="BM180" s="20"/>
      <c r="BN180" s="20"/>
      <c r="BO180" s="20"/>
      <c r="BP180" s="20"/>
      <c r="BQ180" s="20"/>
      <c r="BR180" s="21" t="s">
        <v>3611</v>
      </c>
      <c r="BS180" s="19" t="s">
        <v>141</v>
      </c>
      <c r="BT180" s="20"/>
      <c r="BU180" s="20"/>
      <c r="BV180" s="20"/>
      <c r="BW180" s="20"/>
      <c r="BX180" s="20"/>
      <c r="BY180" s="20"/>
      <c r="BZ180" s="20"/>
      <c r="CA180" s="20"/>
      <c r="CB180" s="20"/>
      <c r="CC180" s="19" t="s">
        <v>143</v>
      </c>
      <c r="CD180" s="20"/>
      <c r="CE180" s="20"/>
      <c r="CF180" s="20"/>
      <c r="CG180" s="20"/>
      <c r="CH180" s="20"/>
      <c r="CI180" s="20"/>
      <c r="CJ180" s="20"/>
      <c r="CK180" s="20"/>
      <c r="CL180" s="20"/>
      <c r="CM180" s="20"/>
      <c r="CN180" s="20"/>
      <c r="CO180" s="19" t="s">
        <v>3612</v>
      </c>
      <c r="CP180" s="20"/>
      <c r="CQ180" s="20"/>
      <c r="CR180" s="20"/>
      <c r="CS180" s="20"/>
      <c r="CT180" s="19" t="s">
        <v>93</v>
      </c>
      <c r="CU180" s="20"/>
      <c r="CV180" s="20"/>
      <c r="CW180" s="20"/>
      <c r="CX180" s="20"/>
      <c r="CY180" s="20"/>
      <c r="CZ180" s="20"/>
      <c r="DA180" s="20"/>
      <c r="DB180" s="20"/>
      <c r="DC180" s="20"/>
      <c r="DD180" s="20"/>
    </row>
    <row r="181">
      <c r="A181" s="12">
        <v>45652.99417518519</v>
      </c>
      <c r="B181" s="15">
        <v>183.0</v>
      </c>
      <c r="C181" s="36" t="s">
        <v>645</v>
      </c>
      <c r="D181" s="15"/>
      <c r="E181" s="15"/>
      <c r="F181" s="15"/>
      <c r="G181" s="15" t="s">
        <v>3613</v>
      </c>
      <c r="H181" s="8" t="s">
        <v>3614</v>
      </c>
      <c r="I181" s="8" t="s">
        <v>3615</v>
      </c>
      <c r="J181" s="8" t="s">
        <v>3616</v>
      </c>
      <c r="K181" s="8" t="s">
        <v>3617</v>
      </c>
      <c r="L181" s="8" t="s">
        <v>3618</v>
      </c>
      <c r="M181" s="8"/>
      <c r="N181" s="16" t="s">
        <v>3619</v>
      </c>
      <c r="O181" s="15" t="s">
        <v>3620</v>
      </c>
      <c r="P181" s="32" t="s">
        <v>3621</v>
      </c>
      <c r="Q181" s="17">
        <v>65.0</v>
      </c>
      <c r="R181" s="18" t="s">
        <v>157</v>
      </c>
      <c r="S181" s="18" t="s">
        <v>90</v>
      </c>
      <c r="T181" s="18" t="s">
        <v>1060</v>
      </c>
      <c r="U181" s="18" t="s">
        <v>403</v>
      </c>
      <c r="V181" s="19" t="s">
        <v>107</v>
      </c>
      <c r="W181" s="20"/>
      <c r="X181" s="20"/>
      <c r="Y181" s="19" t="s">
        <v>127</v>
      </c>
      <c r="Z181" s="20"/>
      <c r="AA181" s="20"/>
      <c r="AB181" s="19" t="s">
        <v>3614</v>
      </c>
      <c r="AC181" s="19" t="s">
        <v>3622</v>
      </c>
      <c r="AD181" s="19" t="s">
        <v>3615</v>
      </c>
      <c r="AE181" s="19" t="s">
        <v>3616</v>
      </c>
      <c r="AF181" s="19" t="s">
        <v>3617</v>
      </c>
      <c r="AG181" s="19" t="s">
        <v>3623</v>
      </c>
      <c r="AH181" s="19" t="s">
        <v>3624</v>
      </c>
      <c r="AI181" s="19" t="s">
        <v>93</v>
      </c>
      <c r="AJ181" s="19" t="s">
        <v>3625</v>
      </c>
      <c r="AK181" s="19" t="s">
        <v>3626</v>
      </c>
      <c r="AL181" s="19" t="s">
        <v>3618</v>
      </c>
      <c r="AM181" s="19" t="s">
        <v>3623</v>
      </c>
      <c r="AN181" s="19" t="s">
        <v>3627</v>
      </c>
      <c r="AO181" s="20"/>
      <c r="AP181" s="20"/>
      <c r="AQ181" s="20"/>
      <c r="AR181" s="20"/>
      <c r="AS181" s="20"/>
      <c r="AT181" s="19" t="s">
        <v>187</v>
      </c>
      <c r="AU181" s="19" t="s">
        <v>3628</v>
      </c>
      <c r="AV181" s="20"/>
      <c r="AW181" s="20"/>
      <c r="AX181" s="20"/>
      <c r="AY181" s="20"/>
      <c r="AZ181" s="19">
        <v>2.0</v>
      </c>
      <c r="BA181" s="19" t="s">
        <v>107</v>
      </c>
      <c r="BB181" s="20"/>
      <c r="BC181" s="19" t="s">
        <v>107</v>
      </c>
      <c r="BD181" s="20"/>
      <c r="BE181" s="20"/>
      <c r="BF181" s="20"/>
      <c r="BG181" s="22">
        <v>65.0</v>
      </c>
      <c r="BH181" s="21" t="s">
        <v>3621</v>
      </c>
      <c r="BI181" s="19" t="s">
        <v>157</v>
      </c>
      <c r="BJ181" s="19" t="s">
        <v>90</v>
      </c>
      <c r="BK181" s="19" t="s">
        <v>1060</v>
      </c>
      <c r="BL181" s="19" t="s">
        <v>403</v>
      </c>
      <c r="BM181" s="20"/>
      <c r="BN181" s="20"/>
      <c r="BO181" s="20"/>
      <c r="BP181" s="20"/>
      <c r="BQ181" s="20"/>
      <c r="BR181" s="21" t="s">
        <v>3629</v>
      </c>
      <c r="BS181" s="19" t="s">
        <v>240</v>
      </c>
      <c r="BT181" s="20"/>
      <c r="BU181" s="20"/>
      <c r="BV181" s="20"/>
      <c r="BW181" s="20"/>
      <c r="BX181" s="20"/>
      <c r="BY181" s="20"/>
      <c r="BZ181" s="20"/>
      <c r="CA181" s="20"/>
      <c r="CB181" s="20"/>
      <c r="CC181" s="19" t="s">
        <v>144</v>
      </c>
      <c r="CD181" s="20"/>
      <c r="CE181" s="20"/>
      <c r="CF181" s="20"/>
      <c r="CG181" s="20"/>
      <c r="CH181" s="20"/>
      <c r="CI181" s="20"/>
      <c r="CJ181" s="20"/>
      <c r="CK181" s="20"/>
      <c r="CL181" s="20"/>
      <c r="CM181" s="20"/>
      <c r="CN181" s="20"/>
      <c r="CO181" s="20"/>
      <c r="CP181" s="20"/>
      <c r="CQ181" s="20"/>
      <c r="CR181" s="20"/>
      <c r="CS181" s="20"/>
      <c r="CT181" s="19" t="s">
        <v>3630</v>
      </c>
      <c r="CU181" s="20"/>
      <c r="CV181" s="20"/>
      <c r="CW181" s="20"/>
      <c r="CX181" s="20"/>
      <c r="CY181" s="20"/>
      <c r="CZ181" s="20"/>
      <c r="DA181" s="20"/>
      <c r="DB181" s="20"/>
      <c r="DC181" s="20"/>
      <c r="DD181" s="20"/>
    </row>
    <row r="182">
      <c r="A182" s="12">
        <v>45654.792324548616</v>
      </c>
      <c r="B182" s="13">
        <v>184.0</v>
      </c>
      <c r="C182" s="14" t="s">
        <v>79</v>
      </c>
      <c r="D182" s="15"/>
      <c r="E182" s="15"/>
      <c r="F182" s="15"/>
      <c r="G182" s="15" t="s">
        <v>3631</v>
      </c>
      <c r="H182" s="8" t="s">
        <v>3632</v>
      </c>
      <c r="I182" s="8" t="s">
        <v>1623</v>
      </c>
      <c r="J182" s="8" t="s">
        <v>3633</v>
      </c>
      <c r="K182" s="8" t="s">
        <v>3634</v>
      </c>
      <c r="L182" s="8" t="s">
        <v>3635</v>
      </c>
      <c r="M182" s="8"/>
      <c r="N182" s="15" t="s">
        <v>3636</v>
      </c>
      <c r="O182" s="15" t="s">
        <v>121</v>
      </c>
      <c r="P182" s="8" t="s">
        <v>697</v>
      </c>
      <c r="Q182" s="17">
        <v>0.0</v>
      </c>
      <c r="R182" s="18" t="s">
        <v>123</v>
      </c>
      <c r="S182" s="18" t="s">
        <v>124</v>
      </c>
      <c r="T182" s="18" t="s">
        <v>301</v>
      </c>
      <c r="U182" s="18" t="s">
        <v>126</v>
      </c>
      <c r="V182" s="19" t="s">
        <v>107</v>
      </c>
      <c r="W182" s="20"/>
      <c r="X182" s="20"/>
      <c r="Y182" s="19" t="s">
        <v>127</v>
      </c>
      <c r="Z182" s="20"/>
      <c r="AA182" s="20"/>
      <c r="AB182" s="19" t="s">
        <v>3632</v>
      </c>
      <c r="AC182" s="19" t="s">
        <v>3637</v>
      </c>
      <c r="AD182" s="19" t="s">
        <v>1623</v>
      </c>
      <c r="AE182" s="19" t="s">
        <v>3633</v>
      </c>
      <c r="AF182" s="19" t="s">
        <v>3634</v>
      </c>
      <c r="AG182" s="19">
        <v>8.474520685E9</v>
      </c>
      <c r="AH182" s="19" t="s">
        <v>3638</v>
      </c>
      <c r="AI182" s="19" t="s">
        <v>93</v>
      </c>
      <c r="AJ182" s="19" t="s">
        <v>3639</v>
      </c>
      <c r="AK182" s="19" t="s">
        <v>3640</v>
      </c>
      <c r="AL182" s="19" t="s">
        <v>3635</v>
      </c>
      <c r="AM182" s="19">
        <v>6.307764622E9</v>
      </c>
      <c r="AN182" s="19" t="s">
        <v>3641</v>
      </c>
      <c r="AO182" s="20"/>
      <c r="AP182" s="20"/>
      <c r="AQ182" s="20"/>
      <c r="AR182" s="20"/>
      <c r="AS182" s="20"/>
      <c r="AT182" s="19" t="s">
        <v>187</v>
      </c>
      <c r="AU182" s="19" t="s">
        <v>3642</v>
      </c>
      <c r="AV182" s="19" t="s">
        <v>3643</v>
      </c>
      <c r="AW182" s="19" t="s">
        <v>3644</v>
      </c>
      <c r="AX182" s="21" t="s">
        <v>3645</v>
      </c>
      <c r="AY182" s="20"/>
      <c r="AZ182" s="19" t="s">
        <v>3646</v>
      </c>
      <c r="BA182" s="19" t="s">
        <v>107</v>
      </c>
      <c r="BB182" s="20"/>
      <c r="BC182" s="19" t="s">
        <v>93</v>
      </c>
      <c r="BD182" s="19" t="s">
        <v>3647</v>
      </c>
      <c r="BE182" s="20"/>
      <c r="BF182" s="19" t="s">
        <v>3648</v>
      </c>
      <c r="BG182" s="22">
        <v>0.0</v>
      </c>
      <c r="BH182" s="19" t="s">
        <v>697</v>
      </c>
      <c r="BI182" s="19" t="s">
        <v>123</v>
      </c>
      <c r="BJ182" s="19" t="s">
        <v>124</v>
      </c>
      <c r="BK182" s="19" t="s">
        <v>301</v>
      </c>
      <c r="BL182" s="19" t="s">
        <v>126</v>
      </c>
      <c r="BM182" s="20"/>
      <c r="BN182" s="20"/>
      <c r="BO182" s="20"/>
      <c r="BP182" s="20"/>
      <c r="BQ182" s="20"/>
      <c r="BR182" s="19" t="s">
        <v>3649</v>
      </c>
      <c r="BS182" s="19" t="s">
        <v>240</v>
      </c>
      <c r="BT182" s="19" t="s">
        <v>240</v>
      </c>
      <c r="BU182" s="20"/>
      <c r="BV182" s="20"/>
      <c r="BW182" s="20"/>
      <c r="BX182" s="20"/>
      <c r="BY182" s="20"/>
      <c r="BZ182" s="20"/>
      <c r="CA182" s="20"/>
      <c r="CB182" s="20"/>
      <c r="CC182" s="19" t="s">
        <v>143</v>
      </c>
      <c r="CD182" s="19" t="s">
        <v>143</v>
      </c>
      <c r="CE182" s="20"/>
      <c r="CF182" s="20"/>
      <c r="CG182" s="20"/>
      <c r="CH182" s="20"/>
      <c r="CI182" s="20"/>
      <c r="CJ182" s="20"/>
      <c r="CK182" s="20"/>
      <c r="CL182" s="20"/>
      <c r="CM182" s="20"/>
      <c r="CN182" s="20"/>
      <c r="CO182" s="20"/>
      <c r="CP182" s="20"/>
      <c r="CQ182" s="19" t="s">
        <v>3650</v>
      </c>
      <c r="CR182" s="20"/>
      <c r="CS182" s="20"/>
      <c r="CT182" s="19" t="s">
        <v>3651</v>
      </c>
      <c r="CU182" s="20"/>
      <c r="CV182" s="20"/>
      <c r="CW182" s="20"/>
      <c r="CX182" s="20"/>
      <c r="CY182" s="20"/>
      <c r="CZ182" s="20"/>
      <c r="DA182" s="20"/>
      <c r="DB182" s="20"/>
      <c r="DC182" s="20"/>
      <c r="DD182" s="20"/>
    </row>
    <row r="183">
      <c r="A183" s="55">
        <v>45665.51895932871</v>
      </c>
      <c r="B183" s="15">
        <v>185.0</v>
      </c>
      <c r="C183" s="56" t="s">
        <v>2347</v>
      </c>
      <c r="D183" s="57"/>
      <c r="E183" s="57"/>
      <c r="F183" s="57"/>
      <c r="G183" s="58" t="s">
        <v>3652</v>
      </c>
      <c r="H183" s="5" t="s">
        <v>3653</v>
      </c>
      <c r="I183" s="5" t="s">
        <v>3654</v>
      </c>
      <c r="J183" s="5" t="s">
        <v>2466</v>
      </c>
      <c r="K183" s="5" t="s">
        <v>88</v>
      </c>
      <c r="L183" s="5"/>
      <c r="M183" s="5"/>
      <c r="N183" s="58" t="s">
        <v>3655</v>
      </c>
      <c r="O183" s="58" t="s">
        <v>204</v>
      </c>
      <c r="P183" s="59">
        <v>0.0</v>
      </c>
      <c r="Q183" s="17">
        <v>0.0</v>
      </c>
      <c r="R183" s="18" t="s">
        <v>123</v>
      </c>
      <c r="S183" s="18" t="s">
        <v>204</v>
      </c>
      <c r="T183" s="18" t="s">
        <v>281</v>
      </c>
      <c r="U183" s="18" t="s">
        <v>355</v>
      </c>
      <c r="V183" s="60" t="s">
        <v>107</v>
      </c>
      <c r="W183" s="60"/>
      <c r="X183" s="60"/>
      <c r="Y183" s="60" t="s">
        <v>158</v>
      </c>
      <c r="Z183" s="60" t="s">
        <v>3656</v>
      </c>
      <c r="AA183" s="60"/>
      <c r="AB183" s="60" t="s">
        <v>3653</v>
      </c>
      <c r="AC183" s="60" t="s">
        <v>3657</v>
      </c>
      <c r="AD183" s="60" t="s">
        <v>3654</v>
      </c>
      <c r="AE183" s="60" t="s">
        <v>2466</v>
      </c>
      <c r="AF183" s="60" t="s">
        <v>88</v>
      </c>
      <c r="AG183" s="60" t="s">
        <v>3658</v>
      </c>
      <c r="AH183" s="60" t="s">
        <v>3659</v>
      </c>
      <c r="AI183" s="60" t="s">
        <v>107</v>
      </c>
      <c r="AJ183" s="60"/>
      <c r="AK183" s="60"/>
      <c r="AL183" s="60"/>
      <c r="AM183" s="60"/>
      <c r="AN183" s="60"/>
      <c r="AO183" s="60"/>
      <c r="AP183" s="60"/>
      <c r="AQ183" s="60"/>
      <c r="AR183" s="60"/>
      <c r="AS183" s="60"/>
      <c r="AT183" s="60" t="s">
        <v>1005</v>
      </c>
      <c r="AU183" s="60" t="s">
        <v>3660</v>
      </c>
      <c r="AV183" s="60"/>
      <c r="AW183" s="60"/>
      <c r="AX183" s="60"/>
      <c r="AY183" s="60"/>
      <c r="AZ183" s="61">
        <v>1.0</v>
      </c>
      <c r="BA183" s="60" t="s">
        <v>107</v>
      </c>
      <c r="BB183" s="60"/>
      <c r="BC183" s="60" t="s">
        <v>107</v>
      </c>
      <c r="BD183" s="60"/>
      <c r="BE183" s="60"/>
      <c r="BF183" s="60" t="s">
        <v>3661</v>
      </c>
      <c r="BG183" s="62">
        <v>0.0</v>
      </c>
      <c r="BH183" s="61">
        <v>0.0</v>
      </c>
      <c r="BI183" s="60" t="s">
        <v>123</v>
      </c>
      <c r="BJ183" s="60" t="s">
        <v>204</v>
      </c>
      <c r="BK183" s="60" t="s">
        <v>281</v>
      </c>
      <c r="BL183" s="60" t="s">
        <v>355</v>
      </c>
      <c r="BM183" s="60"/>
      <c r="BN183" s="60"/>
      <c r="BO183" s="60"/>
      <c r="BP183" s="60"/>
      <c r="BQ183" s="60"/>
      <c r="BR183" s="60"/>
      <c r="BS183" s="60" t="s">
        <v>288</v>
      </c>
      <c r="BT183" s="60"/>
      <c r="BU183" s="60"/>
      <c r="BV183" s="60"/>
      <c r="BW183" s="60"/>
      <c r="BX183" s="60"/>
      <c r="BY183" s="60"/>
      <c r="BZ183" s="60"/>
      <c r="CA183" s="60"/>
      <c r="CB183" s="60"/>
      <c r="CC183" s="60" t="s">
        <v>144</v>
      </c>
      <c r="CD183" s="60"/>
      <c r="CE183" s="60"/>
      <c r="CF183" s="60"/>
      <c r="CG183" s="60"/>
      <c r="CH183" s="60"/>
      <c r="CI183" s="60"/>
      <c r="CJ183" s="60"/>
      <c r="CK183" s="60"/>
      <c r="CL183" s="60"/>
      <c r="CM183" s="60"/>
      <c r="CN183" s="60"/>
      <c r="CO183" s="60"/>
      <c r="CP183" s="60"/>
      <c r="CQ183" s="60"/>
      <c r="CR183" s="60"/>
      <c r="CS183" s="60"/>
      <c r="CT183" s="60" t="s">
        <v>3662</v>
      </c>
      <c r="CU183" s="60"/>
      <c r="CV183" s="60"/>
      <c r="CW183" s="60"/>
      <c r="CX183" s="60"/>
      <c r="CY183" s="60"/>
      <c r="CZ183" s="60"/>
      <c r="DA183" s="60"/>
      <c r="DB183" s="60"/>
      <c r="DC183" s="60"/>
      <c r="DD183" s="60"/>
    </row>
    <row r="184">
      <c r="A184" s="55">
        <v>45665.56625542824</v>
      </c>
      <c r="B184" s="15">
        <v>186.0</v>
      </c>
      <c r="C184" s="56" t="s">
        <v>2347</v>
      </c>
      <c r="D184" s="57"/>
      <c r="E184" s="57"/>
      <c r="F184" s="57"/>
      <c r="G184" s="58" t="s">
        <v>3663</v>
      </c>
      <c r="H184" s="5" t="s">
        <v>3664</v>
      </c>
      <c r="I184" s="5" t="s">
        <v>329</v>
      </c>
      <c r="J184" s="5" t="s">
        <v>3337</v>
      </c>
      <c r="K184" s="5" t="s">
        <v>3329</v>
      </c>
      <c r="L184" s="5"/>
      <c r="M184" s="5"/>
      <c r="N184" s="58" t="s">
        <v>3665</v>
      </c>
      <c r="O184" s="58" t="s">
        <v>204</v>
      </c>
      <c r="P184" s="5" t="s">
        <v>88</v>
      </c>
      <c r="Q184" s="17">
        <v>0.0</v>
      </c>
      <c r="R184" s="18" t="s">
        <v>123</v>
      </c>
      <c r="S184" s="18" t="s">
        <v>204</v>
      </c>
      <c r="T184" s="18" t="s">
        <v>631</v>
      </c>
      <c r="U184" s="18" t="s">
        <v>355</v>
      </c>
      <c r="V184" s="60" t="s">
        <v>107</v>
      </c>
      <c r="W184" s="60"/>
      <c r="X184" s="60"/>
      <c r="Y184" s="60" t="s">
        <v>158</v>
      </c>
      <c r="Z184" s="60" t="s">
        <v>3666</v>
      </c>
      <c r="AA184" s="60"/>
      <c r="AB184" s="60" t="s">
        <v>3664</v>
      </c>
      <c r="AC184" s="60" t="s">
        <v>3338</v>
      </c>
      <c r="AD184" s="60" t="s">
        <v>329</v>
      </c>
      <c r="AE184" s="60" t="s">
        <v>3337</v>
      </c>
      <c r="AF184" s="60" t="s">
        <v>3329</v>
      </c>
      <c r="AG184" s="61">
        <v>2.243559145E9</v>
      </c>
      <c r="AH184" s="60" t="s">
        <v>3338</v>
      </c>
      <c r="AI184" s="60" t="s">
        <v>107</v>
      </c>
      <c r="AJ184" s="60"/>
      <c r="AK184" s="60"/>
      <c r="AL184" s="60"/>
      <c r="AM184" s="60"/>
      <c r="AN184" s="60"/>
      <c r="AO184" s="60"/>
      <c r="AP184" s="60"/>
      <c r="AQ184" s="60"/>
      <c r="AR184" s="60"/>
      <c r="AS184" s="60"/>
      <c r="AT184" s="60" t="s">
        <v>13</v>
      </c>
      <c r="AU184" s="60" t="s">
        <v>3667</v>
      </c>
      <c r="AV184" s="60"/>
      <c r="AW184" s="60"/>
      <c r="AX184" s="60"/>
      <c r="AY184" s="60"/>
      <c r="AZ184" s="61">
        <v>2.0</v>
      </c>
      <c r="BA184" s="60" t="s">
        <v>93</v>
      </c>
      <c r="BB184" s="60" t="s">
        <v>3668</v>
      </c>
      <c r="BC184" s="60" t="s">
        <v>107</v>
      </c>
      <c r="BD184" s="60"/>
      <c r="BE184" s="60"/>
      <c r="BF184" s="60" t="s">
        <v>3669</v>
      </c>
      <c r="BG184" s="62">
        <v>0.0</v>
      </c>
      <c r="BH184" s="60" t="s">
        <v>88</v>
      </c>
      <c r="BI184" s="60" t="s">
        <v>123</v>
      </c>
      <c r="BJ184" s="60" t="s">
        <v>204</v>
      </c>
      <c r="BK184" s="60" t="s">
        <v>631</v>
      </c>
      <c r="BL184" s="60" t="s">
        <v>355</v>
      </c>
      <c r="BM184" s="60"/>
      <c r="BN184" s="60"/>
      <c r="BO184" s="60"/>
      <c r="BP184" s="60"/>
      <c r="BQ184" s="60"/>
      <c r="BR184" s="60"/>
      <c r="BS184" s="60" t="s">
        <v>288</v>
      </c>
      <c r="BT184" s="60"/>
      <c r="BU184" s="60"/>
      <c r="BV184" s="60"/>
      <c r="BW184" s="60"/>
      <c r="BX184" s="60"/>
      <c r="BY184" s="60"/>
      <c r="BZ184" s="60"/>
      <c r="CA184" s="60"/>
      <c r="CB184" s="60"/>
      <c r="CC184" s="60" t="s">
        <v>143</v>
      </c>
      <c r="CD184" s="60"/>
      <c r="CE184" s="60"/>
      <c r="CF184" s="60"/>
      <c r="CG184" s="60"/>
      <c r="CH184" s="60"/>
      <c r="CI184" s="60"/>
      <c r="CJ184" s="60"/>
      <c r="CK184" s="60"/>
      <c r="CL184" s="60"/>
      <c r="CM184" s="60"/>
      <c r="CN184" s="60"/>
      <c r="CO184" s="60"/>
      <c r="CP184" s="60"/>
      <c r="CQ184" s="60"/>
      <c r="CR184" s="60"/>
      <c r="CS184" s="60"/>
      <c r="CT184" s="60" t="s">
        <v>3670</v>
      </c>
      <c r="CU184" s="60"/>
      <c r="CV184" s="60"/>
      <c r="CW184" s="60"/>
      <c r="CX184" s="60"/>
      <c r="CY184" s="60"/>
      <c r="CZ184" s="60"/>
      <c r="DA184" s="60"/>
      <c r="DB184" s="60"/>
      <c r="DC184" s="60"/>
      <c r="DD184" s="60"/>
    </row>
    <row r="185">
      <c r="A185" s="55">
        <v>45665.59877857639</v>
      </c>
      <c r="B185" s="15">
        <v>187.0</v>
      </c>
      <c r="C185" s="63" t="s">
        <v>271</v>
      </c>
      <c r="D185" s="57"/>
      <c r="E185" s="57"/>
      <c r="F185" s="57"/>
      <c r="G185" s="58" t="s">
        <v>3671</v>
      </c>
      <c r="H185" s="5" t="s">
        <v>3672</v>
      </c>
      <c r="I185" s="5" t="s">
        <v>3673</v>
      </c>
      <c r="J185" s="5" t="s">
        <v>3674</v>
      </c>
      <c r="K185" s="5" t="s">
        <v>3675</v>
      </c>
      <c r="L185" s="5"/>
      <c r="M185" s="5"/>
      <c r="N185" s="58" t="s">
        <v>3676</v>
      </c>
      <c r="O185" s="58" t="s">
        <v>839</v>
      </c>
      <c r="P185" s="5" t="s">
        <v>88</v>
      </c>
      <c r="Q185" s="17">
        <v>0.0</v>
      </c>
      <c r="R185" s="18" t="s">
        <v>123</v>
      </c>
      <c r="S185" s="18" t="s">
        <v>178</v>
      </c>
      <c r="T185" s="18" t="s">
        <v>423</v>
      </c>
      <c r="U185" s="18" t="s">
        <v>91</v>
      </c>
      <c r="V185" s="60" t="s">
        <v>93</v>
      </c>
      <c r="W185" s="60"/>
      <c r="X185" s="60"/>
      <c r="Y185" s="60" t="s">
        <v>158</v>
      </c>
      <c r="Z185" s="60"/>
      <c r="AA185" s="60"/>
      <c r="AB185" s="60" t="s">
        <v>3672</v>
      </c>
      <c r="AC185" s="60" t="s">
        <v>3677</v>
      </c>
      <c r="AD185" s="60" t="s">
        <v>3673</v>
      </c>
      <c r="AE185" s="60" t="s">
        <v>3674</v>
      </c>
      <c r="AF185" s="60" t="s">
        <v>3675</v>
      </c>
      <c r="AG185" s="61">
        <v>2.174805021E9</v>
      </c>
      <c r="AH185" s="60" t="s">
        <v>3677</v>
      </c>
      <c r="AI185" s="60" t="s">
        <v>107</v>
      </c>
      <c r="AJ185" s="60"/>
      <c r="AK185" s="60"/>
      <c r="AL185" s="60"/>
      <c r="AM185" s="60"/>
      <c r="AN185" s="60"/>
      <c r="AO185" s="60"/>
      <c r="AP185" s="60"/>
      <c r="AQ185" s="60"/>
      <c r="AR185" s="60"/>
      <c r="AS185" s="60"/>
      <c r="AT185" s="60" t="s">
        <v>285</v>
      </c>
      <c r="AU185" s="60" t="s">
        <v>3671</v>
      </c>
      <c r="AV185" s="60"/>
      <c r="AW185" s="60"/>
      <c r="AX185" s="64" t="s">
        <v>3678</v>
      </c>
      <c r="AY185" s="60" t="s">
        <v>88</v>
      </c>
      <c r="AZ185" s="61">
        <v>2.0</v>
      </c>
      <c r="BA185" s="60" t="s">
        <v>93</v>
      </c>
      <c r="BB185" s="60" t="s">
        <v>3679</v>
      </c>
      <c r="BC185" s="60" t="s">
        <v>93</v>
      </c>
      <c r="BD185" s="60"/>
      <c r="BE185" s="60"/>
      <c r="BF185" s="60"/>
      <c r="BG185" s="62">
        <v>0.0</v>
      </c>
      <c r="BH185" s="60" t="s">
        <v>88</v>
      </c>
      <c r="BI185" s="60" t="s">
        <v>123</v>
      </c>
      <c r="BJ185" s="60" t="s">
        <v>178</v>
      </c>
      <c r="BK185" s="60" t="s">
        <v>423</v>
      </c>
      <c r="BL185" s="60" t="s">
        <v>91</v>
      </c>
      <c r="BM185" s="60"/>
      <c r="BN185" s="60"/>
      <c r="BO185" s="60"/>
      <c r="BP185" s="60"/>
      <c r="BQ185" s="60"/>
      <c r="BR185" s="60"/>
      <c r="BS185" s="60"/>
      <c r="BT185" s="60"/>
      <c r="BU185" s="60"/>
      <c r="BV185" s="60"/>
      <c r="BW185" s="60"/>
      <c r="BX185" s="60"/>
      <c r="BY185" s="60"/>
      <c r="BZ185" s="60"/>
      <c r="CA185" s="60"/>
      <c r="CB185" s="60"/>
      <c r="CC185" s="60"/>
      <c r="CD185" s="60"/>
      <c r="CE185" s="60"/>
      <c r="CF185" s="60"/>
      <c r="CG185" s="60"/>
      <c r="CH185" s="60"/>
      <c r="CI185" s="60"/>
      <c r="CJ185" s="60"/>
      <c r="CK185" s="60"/>
      <c r="CL185" s="60"/>
      <c r="CM185" s="60"/>
      <c r="CN185" s="60"/>
      <c r="CO185" s="60"/>
      <c r="CP185" s="60" t="s">
        <v>107</v>
      </c>
      <c r="CQ185" s="60"/>
      <c r="CR185" s="60"/>
      <c r="CS185" s="60"/>
      <c r="CT185" s="60" t="s">
        <v>3263</v>
      </c>
      <c r="CU185" s="60" t="s">
        <v>839</v>
      </c>
      <c r="CV185" s="60" t="s">
        <v>1518</v>
      </c>
      <c r="CW185" s="60"/>
      <c r="CX185" s="60"/>
      <c r="CY185" s="60"/>
      <c r="CZ185" s="60"/>
      <c r="DA185" s="60"/>
      <c r="DB185" s="60"/>
      <c r="DC185" s="60"/>
      <c r="DD185" s="60"/>
    </row>
    <row r="186">
      <c r="A186" s="55">
        <v>45667.45502101852</v>
      </c>
      <c r="B186" s="13">
        <v>188.0</v>
      </c>
      <c r="C186" s="65" t="s">
        <v>2114</v>
      </c>
      <c r="D186" s="57"/>
      <c r="E186" s="57"/>
      <c r="F186" s="57"/>
      <c r="G186" s="58" t="s">
        <v>3680</v>
      </c>
      <c r="H186" s="5" t="s">
        <v>3681</v>
      </c>
      <c r="I186" s="5" t="s">
        <v>3682</v>
      </c>
      <c r="J186" s="5" t="s">
        <v>915</v>
      </c>
      <c r="K186" s="5" t="s">
        <v>3683</v>
      </c>
      <c r="L186" s="5" t="s">
        <v>3684</v>
      </c>
      <c r="M186" s="5"/>
      <c r="N186" s="58" t="s">
        <v>3685</v>
      </c>
      <c r="O186" s="58" t="s">
        <v>1584</v>
      </c>
      <c r="P186" s="59">
        <v>0.0</v>
      </c>
      <c r="Q186" s="17">
        <v>0.0</v>
      </c>
      <c r="R186" s="18" t="s">
        <v>89</v>
      </c>
      <c r="S186" s="18" t="s">
        <v>423</v>
      </c>
      <c r="T186" s="18" t="s">
        <v>355</v>
      </c>
      <c r="U186" s="18" t="s">
        <v>91</v>
      </c>
      <c r="V186" s="60" t="s">
        <v>107</v>
      </c>
      <c r="W186" s="60"/>
      <c r="X186" s="60"/>
      <c r="Y186" s="60" t="s">
        <v>158</v>
      </c>
      <c r="Z186" s="60" t="s">
        <v>3686</v>
      </c>
      <c r="AA186" s="60"/>
      <c r="AB186" s="60" t="s">
        <v>3681</v>
      </c>
      <c r="AC186" s="60" t="s">
        <v>3687</v>
      </c>
      <c r="AD186" s="60" t="s">
        <v>3682</v>
      </c>
      <c r="AE186" s="60" t="s">
        <v>915</v>
      </c>
      <c r="AF186" s="60" t="s">
        <v>3683</v>
      </c>
      <c r="AG186" s="61">
        <v>3.093635874E9</v>
      </c>
      <c r="AH186" s="60" t="s">
        <v>3688</v>
      </c>
      <c r="AI186" s="60" t="s">
        <v>93</v>
      </c>
      <c r="AJ186" s="60" t="s">
        <v>3689</v>
      </c>
      <c r="AK186" s="60" t="s">
        <v>199</v>
      </c>
      <c r="AL186" s="60" t="s">
        <v>3684</v>
      </c>
      <c r="AM186" s="61">
        <v>6.306083579E9</v>
      </c>
      <c r="AN186" s="60" t="s">
        <v>3690</v>
      </c>
      <c r="AO186" s="60" t="s">
        <v>2206</v>
      </c>
      <c r="AP186" s="60" t="s">
        <v>2207</v>
      </c>
      <c r="AQ186" s="60"/>
      <c r="AR186" s="60"/>
      <c r="AS186" s="60"/>
      <c r="AT186" s="60" t="s">
        <v>187</v>
      </c>
      <c r="AU186" s="60" t="s">
        <v>3691</v>
      </c>
      <c r="AV186" s="60"/>
      <c r="AW186" s="60"/>
      <c r="AX186" s="64" t="s">
        <v>3692</v>
      </c>
      <c r="AY186" s="60"/>
      <c r="AZ186" s="61">
        <v>2.0</v>
      </c>
      <c r="BA186" s="60" t="s">
        <v>93</v>
      </c>
      <c r="BB186" s="60" t="s">
        <v>3693</v>
      </c>
      <c r="BC186" s="60" t="s">
        <v>93</v>
      </c>
      <c r="BD186" s="60" t="s">
        <v>3694</v>
      </c>
      <c r="BE186" s="60"/>
      <c r="BF186" s="60" t="s">
        <v>3695</v>
      </c>
      <c r="BG186" s="62">
        <v>0.0</v>
      </c>
      <c r="BH186" s="61">
        <v>0.0</v>
      </c>
      <c r="BI186" s="60" t="s">
        <v>89</v>
      </c>
      <c r="BJ186" s="60" t="s">
        <v>423</v>
      </c>
      <c r="BK186" s="60" t="s">
        <v>355</v>
      </c>
      <c r="BL186" s="60" t="s">
        <v>91</v>
      </c>
      <c r="BM186" s="60"/>
      <c r="BN186" s="60"/>
      <c r="BO186" s="60"/>
      <c r="BP186" s="60"/>
      <c r="BQ186" s="60"/>
      <c r="BR186" s="60"/>
      <c r="BS186" s="60"/>
      <c r="BT186" s="60"/>
      <c r="BU186" s="60"/>
      <c r="BV186" s="60"/>
      <c r="BW186" s="60"/>
      <c r="BX186" s="60"/>
      <c r="BY186" s="60"/>
      <c r="BZ186" s="60"/>
      <c r="CA186" s="60"/>
      <c r="CB186" s="60"/>
      <c r="CC186" s="60"/>
      <c r="CD186" s="60"/>
      <c r="CE186" s="60"/>
      <c r="CF186" s="60"/>
      <c r="CG186" s="60"/>
      <c r="CH186" s="60"/>
      <c r="CI186" s="60"/>
      <c r="CJ186" s="60"/>
      <c r="CK186" s="60"/>
      <c r="CL186" s="60"/>
      <c r="CM186" s="60"/>
      <c r="CN186" s="60"/>
      <c r="CO186" s="60"/>
      <c r="CP186" s="60"/>
      <c r="CQ186" s="60"/>
      <c r="CR186" s="60"/>
      <c r="CS186" s="60"/>
      <c r="CT186" s="60" t="s">
        <v>223</v>
      </c>
      <c r="CU186" s="60"/>
      <c r="CV186" s="60"/>
      <c r="CW186" s="60"/>
      <c r="CX186" s="60"/>
      <c r="CY186" s="60"/>
      <c r="CZ186" s="60"/>
      <c r="DA186" s="60"/>
      <c r="DB186" s="60"/>
      <c r="DC186" s="60"/>
      <c r="DD186" s="60"/>
    </row>
    <row r="187">
      <c r="A187" s="55">
        <v>45645.07579351852</v>
      </c>
      <c r="B187" s="15">
        <v>189.0</v>
      </c>
      <c r="C187" s="66" t="s">
        <v>683</v>
      </c>
      <c r="D187" s="57"/>
      <c r="E187" s="57"/>
      <c r="F187" s="57"/>
      <c r="G187" s="58" t="s">
        <v>3696</v>
      </c>
      <c r="H187" s="5" t="s">
        <v>3697</v>
      </c>
      <c r="I187" s="5" t="s">
        <v>3698</v>
      </c>
      <c r="J187" s="5" t="s">
        <v>3699</v>
      </c>
      <c r="K187" s="5" t="s">
        <v>3700</v>
      </c>
      <c r="L187" s="5"/>
      <c r="M187" s="5"/>
      <c r="N187" s="67" t="s">
        <v>3701</v>
      </c>
      <c r="O187" s="58" t="s">
        <v>654</v>
      </c>
      <c r="P187" s="68" t="s">
        <v>88</v>
      </c>
      <c r="Q187" s="17">
        <v>0.0</v>
      </c>
      <c r="R187" s="18" t="s">
        <v>123</v>
      </c>
      <c r="S187" s="18" t="s">
        <v>691</v>
      </c>
      <c r="T187" s="18" t="s">
        <v>479</v>
      </c>
      <c r="U187" s="18" t="s">
        <v>281</v>
      </c>
      <c r="V187" s="60" t="s">
        <v>93</v>
      </c>
      <c r="W187" s="60"/>
      <c r="X187" s="60"/>
      <c r="Y187" s="60" t="s">
        <v>158</v>
      </c>
      <c r="Z187" s="60" t="s">
        <v>3702</v>
      </c>
      <c r="AA187" s="60"/>
      <c r="AB187" s="60" t="s">
        <v>3697</v>
      </c>
      <c r="AC187" s="60" t="s">
        <v>3703</v>
      </c>
      <c r="AD187" s="60" t="s">
        <v>3698</v>
      </c>
      <c r="AE187" s="60" t="s">
        <v>3699</v>
      </c>
      <c r="AF187" s="60" t="s">
        <v>3700</v>
      </c>
      <c r="AG187" s="61">
        <v>8.582623431E9</v>
      </c>
      <c r="AH187" s="60" t="s">
        <v>3704</v>
      </c>
      <c r="AI187" s="60" t="s">
        <v>107</v>
      </c>
      <c r="AJ187" s="60"/>
      <c r="AK187" s="60"/>
      <c r="AL187" s="60"/>
      <c r="AM187" s="60"/>
      <c r="AN187" s="60"/>
      <c r="AO187" s="60"/>
      <c r="AP187" s="60"/>
      <c r="AQ187" s="60"/>
      <c r="AR187" s="60"/>
      <c r="AS187" s="60"/>
      <c r="AT187" s="60" t="s">
        <v>13</v>
      </c>
      <c r="AU187" s="60" t="s">
        <v>3705</v>
      </c>
      <c r="AV187" s="60"/>
      <c r="AW187" s="60"/>
      <c r="AX187" s="60"/>
      <c r="AY187" s="60" t="s">
        <v>107</v>
      </c>
      <c r="AZ187" s="60" t="s">
        <v>3706</v>
      </c>
      <c r="BA187" s="60" t="s">
        <v>93</v>
      </c>
      <c r="BB187" s="60" t="s">
        <v>3707</v>
      </c>
      <c r="BC187" s="60" t="s">
        <v>107</v>
      </c>
      <c r="BD187" s="60"/>
      <c r="BE187" s="60"/>
      <c r="BF187" s="60"/>
      <c r="BG187" s="62">
        <v>0.0</v>
      </c>
      <c r="BH187" s="69" t="s">
        <v>88</v>
      </c>
      <c r="BI187" s="60" t="s">
        <v>123</v>
      </c>
      <c r="BJ187" s="60" t="s">
        <v>691</v>
      </c>
      <c r="BK187" s="60" t="s">
        <v>479</v>
      </c>
      <c r="BL187" s="60" t="s">
        <v>281</v>
      </c>
      <c r="BM187" s="60"/>
      <c r="BN187" s="60"/>
      <c r="BO187" s="60"/>
      <c r="BP187" s="60"/>
      <c r="BQ187" s="60"/>
      <c r="BR187" s="60"/>
      <c r="BS187" s="60"/>
      <c r="BT187" s="60"/>
      <c r="BU187" s="60"/>
      <c r="BV187" s="60"/>
      <c r="BW187" s="60"/>
      <c r="BX187" s="60"/>
      <c r="BY187" s="60"/>
      <c r="BZ187" s="60"/>
      <c r="CA187" s="60"/>
      <c r="CB187" s="60"/>
      <c r="CC187" s="60"/>
      <c r="CD187" s="60"/>
      <c r="CE187" s="60"/>
      <c r="CF187" s="60"/>
      <c r="CG187" s="60"/>
      <c r="CH187" s="60"/>
      <c r="CI187" s="60"/>
      <c r="CJ187" s="60"/>
      <c r="CK187" s="60"/>
      <c r="CL187" s="60"/>
      <c r="CM187" s="60"/>
      <c r="CN187" s="60"/>
      <c r="CO187" s="60"/>
      <c r="CP187" s="60" t="s">
        <v>93</v>
      </c>
      <c r="CQ187" s="60"/>
      <c r="CR187" s="60"/>
      <c r="CS187" s="60"/>
      <c r="CT187" s="60" t="s">
        <v>3708</v>
      </c>
      <c r="CU187" s="60" t="s">
        <v>1907</v>
      </c>
      <c r="CV187" s="60" t="s">
        <v>3709</v>
      </c>
      <c r="CW187" s="60"/>
      <c r="CX187" s="60"/>
      <c r="CY187" s="60"/>
      <c r="CZ187" s="60"/>
      <c r="DA187" s="60"/>
      <c r="DB187" s="60"/>
      <c r="DC187" s="60"/>
      <c r="DD187" s="60"/>
    </row>
    <row r="188">
      <c r="A188" s="55">
        <v>45678.671374074074</v>
      </c>
      <c r="B188" s="15">
        <v>190.0</v>
      </c>
      <c r="C188" s="70" t="s">
        <v>247</v>
      </c>
      <c r="D188" s="57"/>
      <c r="E188" s="57" t="s">
        <v>3140</v>
      </c>
      <c r="F188" s="57"/>
      <c r="G188" s="58" t="s">
        <v>3710</v>
      </c>
      <c r="H188" s="5" t="s">
        <v>533</v>
      </c>
      <c r="I188" s="5" t="s">
        <v>3711</v>
      </c>
      <c r="J188" s="5" t="s">
        <v>3712</v>
      </c>
      <c r="K188" s="5" t="s">
        <v>3713</v>
      </c>
      <c r="L188" s="5"/>
      <c r="M188" s="5"/>
      <c r="N188" s="58" t="s">
        <v>3714</v>
      </c>
      <c r="O188" s="58" t="s">
        <v>176</v>
      </c>
      <c r="P188" s="71" t="s">
        <v>3715</v>
      </c>
      <c r="Q188" s="17">
        <v>339.41</v>
      </c>
      <c r="R188" s="18" t="s">
        <v>123</v>
      </c>
      <c r="S188" s="18" t="s">
        <v>178</v>
      </c>
      <c r="T188" s="18" t="s">
        <v>479</v>
      </c>
      <c r="U188" s="18" t="s">
        <v>691</v>
      </c>
      <c r="V188" s="60" t="s">
        <v>107</v>
      </c>
      <c r="W188" s="60"/>
      <c r="X188" s="60"/>
      <c r="Y188" s="60" t="s">
        <v>127</v>
      </c>
      <c r="Z188" s="60"/>
      <c r="AA188" s="60"/>
      <c r="AB188" s="60" t="s">
        <v>533</v>
      </c>
      <c r="AC188" s="60" t="s">
        <v>3716</v>
      </c>
      <c r="AD188" s="60" t="s">
        <v>3711</v>
      </c>
      <c r="AE188" s="60" t="s">
        <v>3712</v>
      </c>
      <c r="AF188" s="60" t="s">
        <v>3713</v>
      </c>
      <c r="AG188" s="61">
        <v>2.175033245E9</v>
      </c>
      <c r="AH188" s="60" t="s">
        <v>3717</v>
      </c>
      <c r="AI188" s="60" t="s">
        <v>107</v>
      </c>
      <c r="AJ188" s="60"/>
      <c r="AK188" s="60"/>
      <c r="AL188" s="60"/>
      <c r="AM188" s="60"/>
      <c r="AN188" s="60"/>
      <c r="AO188" s="60"/>
      <c r="AP188" s="60"/>
      <c r="AQ188" s="60"/>
      <c r="AR188" s="60"/>
      <c r="AS188" s="60"/>
      <c r="AT188" s="60" t="s">
        <v>187</v>
      </c>
      <c r="AU188" s="60" t="s">
        <v>3718</v>
      </c>
      <c r="AV188" s="60"/>
      <c r="AW188" s="60"/>
      <c r="AX188" s="60"/>
      <c r="AY188" s="60"/>
      <c r="AZ188" s="61">
        <v>1.0</v>
      </c>
      <c r="BA188" s="60" t="s">
        <v>107</v>
      </c>
      <c r="BB188" s="60"/>
      <c r="BC188" s="60" t="s">
        <v>107</v>
      </c>
      <c r="BD188" s="60"/>
      <c r="BE188" s="60"/>
      <c r="BF188" s="60" t="s">
        <v>3719</v>
      </c>
      <c r="BG188" s="62">
        <v>339.41</v>
      </c>
      <c r="BH188" s="72" t="s">
        <v>3720</v>
      </c>
      <c r="BI188" s="60" t="s">
        <v>123</v>
      </c>
      <c r="BJ188" s="60" t="s">
        <v>178</v>
      </c>
      <c r="BK188" s="60" t="s">
        <v>479</v>
      </c>
      <c r="BL188" s="60" t="s">
        <v>691</v>
      </c>
      <c r="BM188" s="60"/>
      <c r="BN188" s="60"/>
      <c r="BO188" s="60"/>
      <c r="BP188" s="60"/>
      <c r="BQ188" s="60"/>
      <c r="BR188" s="60"/>
      <c r="BS188" s="60" t="s">
        <v>240</v>
      </c>
      <c r="BT188" s="60"/>
      <c r="BU188" s="60"/>
      <c r="BV188" s="60"/>
      <c r="BW188" s="60"/>
      <c r="BX188" s="60"/>
      <c r="BY188" s="60"/>
      <c r="BZ188" s="60"/>
      <c r="CA188" s="60"/>
      <c r="CB188" s="60"/>
      <c r="CC188" s="60" t="s">
        <v>144</v>
      </c>
      <c r="CD188" s="60"/>
      <c r="CE188" s="60"/>
      <c r="CF188" s="60"/>
      <c r="CG188" s="60"/>
      <c r="CH188" s="60"/>
      <c r="CI188" s="60"/>
      <c r="CJ188" s="60"/>
      <c r="CK188" s="60"/>
      <c r="CL188" s="60"/>
      <c r="CM188" s="60"/>
      <c r="CN188" s="60"/>
      <c r="CO188" s="60"/>
      <c r="CP188" s="60"/>
      <c r="CQ188" s="60"/>
      <c r="CR188" s="60"/>
      <c r="CS188" s="60"/>
      <c r="CT188" s="60" t="s">
        <v>3263</v>
      </c>
      <c r="CU188" s="60"/>
      <c r="CV188" s="60"/>
      <c r="CW188" s="60"/>
      <c r="CX188" s="60"/>
      <c r="CY188" s="60"/>
      <c r="CZ188" s="60"/>
      <c r="DA188" s="60"/>
      <c r="DB188" s="60"/>
      <c r="DC188" s="20"/>
      <c r="DD188" s="20"/>
    </row>
    <row r="189">
      <c r="A189" s="55">
        <v>45678.79619175926</v>
      </c>
      <c r="B189" s="15">
        <v>191.0</v>
      </c>
      <c r="C189" s="73" t="s">
        <v>734</v>
      </c>
      <c r="D189" s="57"/>
      <c r="E189" s="57"/>
      <c r="F189" s="57"/>
      <c r="G189" s="58" t="s">
        <v>3721</v>
      </c>
      <c r="H189" s="5" t="s">
        <v>3722</v>
      </c>
      <c r="I189" s="5" t="s">
        <v>3723</v>
      </c>
      <c r="J189" s="5" t="s">
        <v>3724</v>
      </c>
      <c r="K189" s="5" t="s">
        <v>3725</v>
      </c>
      <c r="L189" s="5"/>
      <c r="M189" s="5"/>
      <c r="N189" s="58" t="s">
        <v>3726</v>
      </c>
      <c r="O189" s="58" t="s">
        <v>121</v>
      </c>
      <c r="P189" s="68" t="s">
        <v>3727</v>
      </c>
      <c r="Q189" s="17">
        <v>9.78</v>
      </c>
      <c r="R189" s="18" t="s">
        <v>123</v>
      </c>
      <c r="S189" s="18" t="s">
        <v>423</v>
      </c>
      <c r="T189" s="18" t="s">
        <v>126</v>
      </c>
      <c r="U189" s="18" t="s">
        <v>92</v>
      </c>
      <c r="V189" s="60" t="s">
        <v>107</v>
      </c>
      <c r="W189" s="60"/>
      <c r="X189" s="60"/>
      <c r="Y189" s="60" t="s">
        <v>127</v>
      </c>
      <c r="Z189" s="60"/>
      <c r="AA189" s="60"/>
      <c r="AB189" s="60" t="s">
        <v>3722</v>
      </c>
      <c r="AC189" s="60" t="s">
        <v>3728</v>
      </c>
      <c r="AD189" s="60" t="s">
        <v>3723</v>
      </c>
      <c r="AE189" s="60" t="s">
        <v>3724</v>
      </c>
      <c r="AF189" s="60" t="s">
        <v>3725</v>
      </c>
      <c r="AG189" s="61">
        <v>5.742619815E9</v>
      </c>
      <c r="AH189" s="60" t="s">
        <v>3729</v>
      </c>
      <c r="AI189" s="60" t="s">
        <v>107</v>
      </c>
      <c r="AJ189" s="60"/>
      <c r="AK189" s="60"/>
      <c r="AL189" s="60"/>
      <c r="AM189" s="60"/>
      <c r="AN189" s="60"/>
      <c r="AO189" s="60"/>
      <c r="AP189" s="60"/>
      <c r="AQ189" s="60"/>
      <c r="AR189" s="60"/>
      <c r="AS189" s="60"/>
      <c r="AT189" s="60" t="s">
        <v>187</v>
      </c>
      <c r="AU189" s="60" t="s">
        <v>3730</v>
      </c>
      <c r="AV189" s="60" t="s">
        <v>3731</v>
      </c>
      <c r="AW189" s="60" t="s">
        <v>3732</v>
      </c>
      <c r="AX189" s="64" t="s">
        <v>3733</v>
      </c>
      <c r="AY189" s="60"/>
      <c r="AZ189" s="60" t="s">
        <v>264</v>
      </c>
      <c r="BA189" s="60" t="s">
        <v>93</v>
      </c>
      <c r="BB189" s="60" t="s">
        <v>3734</v>
      </c>
      <c r="BC189" s="60" t="s">
        <v>107</v>
      </c>
      <c r="BD189" s="60"/>
      <c r="BE189" s="60"/>
      <c r="BF189" s="60"/>
      <c r="BG189" s="62">
        <v>9.78</v>
      </c>
      <c r="BH189" s="64" t="s">
        <v>3727</v>
      </c>
      <c r="BI189" s="60" t="s">
        <v>123</v>
      </c>
      <c r="BJ189" s="60" t="s">
        <v>423</v>
      </c>
      <c r="BK189" s="60" t="s">
        <v>126</v>
      </c>
      <c r="BL189" s="60" t="s">
        <v>92</v>
      </c>
      <c r="BM189" s="60"/>
      <c r="BN189" s="60"/>
      <c r="BO189" s="60"/>
      <c r="BP189" s="60"/>
      <c r="BQ189" s="60"/>
      <c r="BR189" s="64" t="s">
        <v>3735</v>
      </c>
      <c r="BS189" s="60" t="s">
        <v>141</v>
      </c>
      <c r="BT189" s="60"/>
      <c r="BU189" s="60"/>
      <c r="BV189" s="60"/>
      <c r="BW189" s="60"/>
      <c r="BX189" s="60"/>
      <c r="BY189" s="60"/>
      <c r="BZ189" s="60"/>
      <c r="CA189" s="60"/>
      <c r="CB189" s="60"/>
      <c r="CC189" s="60" t="s">
        <v>144</v>
      </c>
      <c r="CD189" s="60"/>
      <c r="CE189" s="60"/>
      <c r="CF189" s="60"/>
      <c r="CG189" s="60"/>
      <c r="CH189" s="60"/>
      <c r="CI189" s="60"/>
      <c r="CJ189" s="60"/>
      <c r="CK189" s="60"/>
      <c r="CL189" s="60"/>
      <c r="CM189" s="60"/>
      <c r="CN189" s="60" t="s">
        <v>402</v>
      </c>
      <c r="CO189" s="60"/>
      <c r="CP189" s="60"/>
      <c r="CQ189" s="60"/>
      <c r="CR189" s="60"/>
      <c r="CS189" s="60"/>
      <c r="CT189" s="60" t="s">
        <v>3736</v>
      </c>
      <c r="CU189" s="60"/>
      <c r="CV189" s="60"/>
      <c r="CW189" s="60"/>
      <c r="CX189" s="60"/>
      <c r="CY189" s="60"/>
      <c r="CZ189" s="60"/>
      <c r="DA189" s="60"/>
      <c r="DB189" s="60"/>
      <c r="DC189" s="20"/>
      <c r="DD189" s="20"/>
    </row>
    <row r="190">
      <c r="A190" s="55">
        <v>45679.69955092593</v>
      </c>
      <c r="B190" s="15">
        <v>192.0</v>
      </c>
      <c r="C190" s="74" t="s">
        <v>3737</v>
      </c>
      <c r="D190" s="57"/>
      <c r="E190" s="57"/>
      <c r="F190" s="57"/>
      <c r="G190" s="58" t="s">
        <v>3738</v>
      </c>
      <c r="H190" s="5" t="s">
        <v>3739</v>
      </c>
      <c r="I190" s="5" t="s">
        <v>3740</v>
      </c>
      <c r="J190" s="5" t="s">
        <v>3741</v>
      </c>
      <c r="K190" s="5" t="s">
        <v>3742</v>
      </c>
      <c r="L190" s="5"/>
      <c r="M190" s="5"/>
      <c r="N190" s="58" t="s">
        <v>3743</v>
      </c>
      <c r="O190" s="58" t="s">
        <v>3744</v>
      </c>
      <c r="P190" s="5" t="s">
        <v>88</v>
      </c>
      <c r="Q190" s="17">
        <v>0.0</v>
      </c>
      <c r="R190" s="18" t="s">
        <v>89</v>
      </c>
      <c r="S190" s="18" t="s">
        <v>256</v>
      </c>
      <c r="T190" s="18" t="s">
        <v>504</v>
      </c>
      <c r="U190" s="18" t="s">
        <v>90</v>
      </c>
      <c r="V190" s="60" t="s">
        <v>107</v>
      </c>
      <c r="W190" s="60"/>
      <c r="X190" s="60"/>
      <c r="Y190" s="60" t="s">
        <v>127</v>
      </c>
      <c r="Z190" s="60"/>
      <c r="AA190" s="60"/>
      <c r="AB190" s="60" t="s">
        <v>3739</v>
      </c>
      <c r="AC190" s="60" t="s">
        <v>3745</v>
      </c>
      <c r="AD190" s="60" t="s">
        <v>3740</v>
      </c>
      <c r="AE190" s="60" t="s">
        <v>3741</v>
      </c>
      <c r="AF190" s="60" t="s">
        <v>3742</v>
      </c>
      <c r="AG190" s="61">
        <v>2.165264437E9</v>
      </c>
      <c r="AH190" s="60" t="s">
        <v>3746</v>
      </c>
      <c r="AI190" s="60" t="s">
        <v>107</v>
      </c>
      <c r="AJ190" s="60"/>
      <c r="AK190" s="60"/>
      <c r="AL190" s="60"/>
      <c r="AM190" s="60"/>
      <c r="AN190" s="60"/>
      <c r="AO190" s="60"/>
      <c r="AP190" s="60"/>
      <c r="AQ190" s="60"/>
      <c r="AR190" s="60"/>
      <c r="AS190" s="60"/>
      <c r="AT190" s="60" t="s">
        <v>13</v>
      </c>
      <c r="AU190" s="60" t="s">
        <v>1536</v>
      </c>
      <c r="AV190" s="60"/>
      <c r="AW190" s="60"/>
      <c r="AX190" s="64" t="s">
        <v>3747</v>
      </c>
      <c r="AY190" s="60"/>
      <c r="AZ190" s="61">
        <v>2.0</v>
      </c>
      <c r="BA190" s="60" t="s">
        <v>107</v>
      </c>
      <c r="BB190" s="60"/>
      <c r="BC190" s="60" t="s">
        <v>107</v>
      </c>
      <c r="BD190" s="60"/>
      <c r="BE190" s="60"/>
      <c r="BF190" s="60"/>
      <c r="BG190" s="62">
        <v>0.0</v>
      </c>
      <c r="BH190" s="60" t="s">
        <v>88</v>
      </c>
      <c r="BI190" s="60" t="s">
        <v>89</v>
      </c>
      <c r="BJ190" s="60" t="s">
        <v>256</v>
      </c>
      <c r="BK190" s="60" t="s">
        <v>504</v>
      </c>
      <c r="BL190" s="60" t="s">
        <v>90</v>
      </c>
      <c r="BM190" s="60"/>
      <c r="BN190" s="60"/>
      <c r="BO190" s="60"/>
      <c r="BP190" s="60"/>
      <c r="BQ190" s="60"/>
      <c r="BR190" s="60"/>
      <c r="BS190" s="60"/>
      <c r="BT190" s="60"/>
      <c r="BU190" s="60"/>
      <c r="BV190" s="60"/>
      <c r="BW190" s="60"/>
      <c r="BX190" s="60"/>
      <c r="BY190" s="60"/>
      <c r="BZ190" s="60"/>
      <c r="CA190" s="60"/>
      <c r="CB190" s="60"/>
      <c r="CC190" s="60"/>
      <c r="CD190" s="60"/>
      <c r="CE190" s="60"/>
      <c r="CF190" s="60"/>
      <c r="CG190" s="60"/>
      <c r="CH190" s="60"/>
      <c r="CI190" s="60"/>
      <c r="CJ190" s="60"/>
      <c r="CK190" s="60"/>
      <c r="CL190" s="60"/>
      <c r="CM190" s="60"/>
      <c r="CN190" s="60"/>
      <c r="CO190" s="60"/>
      <c r="CP190" s="60"/>
      <c r="CQ190" s="60"/>
      <c r="CR190" s="60"/>
      <c r="CS190" s="60"/>
      <c r="CT190" s="60" t="s">
        <v>3748</v>
      </c>
      <c r="CU190" s="60"/>
      <c r="CV190" s="60"/>
      <c r="CW190" s="60"/>
      <c r="CX190" s="60"/>
      <c r="CY190" s="60"/>
      <c r="CZ190" s="60"/>
      <c r="DA190" s="60"/>
      <c r="DB190" s="60"/>
      <c r="DC190" s="20"/>
      <c r="DD190" s="20"/>
    </row>
    <row r="191">
      <c r="A191" s="55">
        <v>45679.700461898145</v>
      </c>
      <c r="B191" s="15">
        <v>193.0</v>
      </c>
      <c r="C191" s="75" t="s">
        <v>3118</v>
      </c>
      <c r="D191" s="57"/>
      <c r="E191" s="57"/>
      <c r="F191" s="57"/>
      <c r="G191" s="58" t="s">
        <v>3749</v>
      </c>
      <c r="H191" s="18" t="s">
        <v>3750</v>
      </c>
      <c r="I191" s="76" t="s">
        <v>3751</v>
      </c>
      <c r="J191" s="5" t="s">
        <v>3752</v>
      </c>
      <c r="K191" s="5" t="s">
        <v>3753</v>
      </c>
      <c r="L191" s="5"/>
      <c r="M191" s="5"/>
      <c r="N191" s="58" t="s">
        <v>3754</v>
      </c>
      <c r="O191" s="58" t="s">
        <v>1584</v>
      </c>
      <c r="P191" s="5" t="s">
        <v>3755</v>
      </c>
      <c r="Q191" s="17">
        <v>0.0</v>
      </c>
      <c r="R191" s="18" t="s">
        <v>157</v>
      </c>
      <c r="S191" s="18" t="s">
        <v>281</v>
      </c>
      <c r="T191" s="18" t="s">
        <v>1424</v>
      </c>
      <c r="U191" s="18" t="s">
        <v>233</v>
      </c>
      <c r="V191" s="60" t="s">
        <v>107</v>
      </c>
      <c r="W191" s="60"/>
      <c r="X191" s="60"/>
      <c r="Y191" s="60" t="s">
        <v>158</v>
      </c>
      <c r="Z191" s="60" t="s">
        <v>3756</v>
      </c>
      <c r="AA191" s="60" t="s">
        <v>177</v>
      </c>
      <c r="AB191" s="77" t="s">
        <v>3750</v>
      </c>
      <c r="AC191" s="60" t="s">
        <v>3757</v>
      </c>
      <c r="AD191" s="78" t="s">
        <v>3751</v>
      </c>
      <c r="AE191" s="60" t="s">
        <v>3752</v>
      </c>
      <c r="AF191" s="60" t="s">
        <v>3753</v>
      </c>
      <c r="AG191" s="61">
        <v>9.08472187E9</v>
      </c>
      <c r="AH191" s="60" t="s">
        <v>3758</v>
      </c>
      <c r="AI191" s="60" t="s">
        <v>107</v>
      </c>
      <c r="AJ191" s="60"/>
      <c r="AK191" s="60"/>
      <c r="AL191" s="60"/>
      <c r="AM191" s="60"/>
      <c r="AN191" s="60"/>
      <c r="AO191" s="60"/>
      <c r="AP191" s="60"/>
      <c r="AQ191" s="60"/>
      <c r="AR191" s="60"/>
      <c r="AS191" s="60"/>
      <c r="AT191" s="60" t="s">
        <v>187</v>
      </c>
      <c r="AU191" s="60" t="s">
        <v>3749</v>
      </c>
      <c r="AV191" s="60"/>
      <c r="AW191" s="60"/>
      <c r="AX191" s="64" t="s">
        <v>3759</v>
      </c>
      <c r="AY191" s="60"/>
      <c r="AZ191" s="61">
        <v>1.0</v>
      </c>
      <c r="BA191" s="60" t="s">
        <v>93</v>
      </c>
      <c r="BB191" s="60" t="s">
        <v>3760</v>
      </c>
      <c r="BC191" s="60" t="s">
        <v>93</v>
      </c>
      <c r="BD191" s="60" t="s">
        <v>3761</v>
      </c>
      <c r="BE191" s="60" t="s">
        <v>637</v>
      </c>
      <c r="BF191" s="60" t="s">
        <v>637</v>
      </c>
      <c r="BG191" s="62">
        <v>0.0</v>
      </c>
      <c r="BH191" s="60" t="s">
        <v>3755</v>
      </c>
      <c r="BI191" s="60" t="s">
        <v>157</v>
      </c>
      <c r="BJ191" s="60" t="s">
        <v>281</v>
      </c>
      <c r="BK191" s="60" t="s">
        <v>1424</v>
      </c>
      <c r="BL191" s="60" t="s">
        <v>233</v>
      </c>
      <c r="BM191" s="60"/>
      <c r="BN191" s="60"/>
      <c r="BO191" s="60"/>
      <c r="BP191" s="60"/>
      <c r="BQ191" s="60"/>
      <c r="BR191" s="60" t="s">
        <v>3762</v>
      </c>
      <c r="BS191" s="60" t="s">
        <v>142</v>
      </c>
      <c r="BT191" s="60" t="s">
        <v>240</v>
      </c>
      <c r="BU191" s="60" t="s">
        <v>142</v>
      </c>
      <c r="BV191" s="60"/>
      <c r="BW191" s="60"/>
      <c r="BX191" s="60"/>
      <c r="BY191" s="60"/>
      <c r="BZ191" s="60"/>
      <c r="CA191" s="60"/>
      <c r="CB191" s="60"/>
      <c r="CC191" s="60" t="s">
        <v>144</v>
      </c>
      <c r="CD191" s="60" t="s">
        <v>143</v>
      </c>
      <c r="CE191" s="60" t="s">
        <v>143</v>
      </c>
      <c r="CF191" s="60"/>
      <c r="CG191" s="60"/>
      <c r="CH191" s="60"/>
      <c r="CI191" s="60"/>
      <c r="CJ191" s="60"/>
      <c r="CK191" s="60"/>
      <c r="CL191" s="60"/>
      <c r="CM191" s="60"/>
      <c r="CN191" s="60" t="s">
        <v>177</v>
      </c>
      <c r="CO191" s="60" t="s">
        <v>177</v>
      </c>
      <c r="CP191" s="60"/>
      <c r="CQ191" s="60" t="s">
        <v>177</v>
      </c>
      <c r="CR191" s="60"/>
      <c r="CS191" s="60"/>
      <c r="CT191" s="60" t="s">
        <v>3763</v>
      </c>
      <c r="CU191" s="60"/>
      <c r="CV191" s="60"/>
      <c r="CW191" s="60"/>
      <c r="CX191" s="60"/>
      <c r="CY191" s="60"/>
      <c r="CZ191" s="60"/>
      <c r="DA191" s="60"/>
      <c r="DB191" s="60"/>
      <c r="DC191" s="60"/>
      <c r="DD191" s="60"/>
    </row>
    <row r="192">
      <c r="A192" s="55">
        <v>45642.67848744213</v>
      </c>
      <c r="B192" s="15">
        <v>194.0</v>
      </c>
      <c r="C192" s="28" t="s">
        <v>149</v>
      </c>
      <c r="D192" s="15"/>
      <c r="E192" s="15"/>
      <c r="F192" s="15"/>
      <c r="G192" s="58" t="s">
        <v>3764</v>
      </c>
      <c r="H192" s="5" t="s">
        <v>3765</v>
      </c>
      <c r="I192" s="5" t="s">
        <v>3766</v>
      </c>
      <c r="J192" s="5" t="s">
        <v>3767</v>
      </c>
      <c r="K192" s="5" t="s">
        <v>154</v>
      </c>
      <c r="L192" s="5" t="s">
        <v>3768</v>
      </c>
      <c r="M192" s="5" t="s">
        <v>3769</v>
      </c>
      <c r="N192" s="67" t="s">
        <v>3765</v>
      </c>
      <c r="O192" s="58" t="s">
        <v>1584</v>
      </c>
      <c r="P192" s="5"/>
      <c r="Q192" s="17">
        <v>0.0</v>
      </c>
      <c r="R192" s="18" t="s">
        <v>123</v>
      </c>
      <c r="S192" s="18" t="s">
        <v>90</v>
      </c>
      <c r="T192" s="18" t="s">
        <v>91</v>
      </c>
      <c r="U192" s="18" t="s">
        <v>281</v>
      </c>
      <c r="V192" s="60" t="s">
        <v>93</v>
      </c>
      <c r="W192" s="60"/>
      <c r="X192" s="60"/>
      <c r="Y192" s="60" t="s">
        <v>158</v>
      </c>
      <c r="Z192" s="60"/>
      <c r="AA192" s="60"/>
      <c r="AB192" s="60" t="s">
        <v>3765</v>
      </c>
      <c r="AC192" s="60" t="s">
        <v>3770</v>
      </c>
      <c r="AD192" s="60" t="s">
        <v>3766</v>
      </c>
      <c r="AE192" s="60" t="s">
        <v>3767</v>
      </c>
      <c r="AF192" s="60" t="s">
        <v>154</v>
      </c>
      <c r="AG192" s="60" t="s">
        <v>3771</v>
      </c>
      <c r="AH192" s="60" t="s">
        <v>3770</v>
      </c>
      <c r="AI192" s="60" t="s">
        <v>93</v>
      </c>
      <c r="AJ192" s="60" t="s">
        <v>3772</v>
      </c>
      <c r="AK192" s="60" t="s">
        <v>3773</v>
      </c>
      <c r="AL192" s="60" t="s">
        <v>3768</v>
      </c>
      <c r="AM192" s="60" t="s">
        <v>3771</v>
      </c>
      <c r="AN192" s="60" t="s">
        <v>3770</v>
      </c>
      <c r="AO192" s="60" t="s">
        <v>3774</v>
      </c>
      <c r="AP192" s="60" t="s">
        <v>3775</v>
      </c>
      <c r="AQ192" s="60" t="s">
        <v>3769</v>
      </c>
      <c r="AR192" s="60" t="s">
        <v>3771</v>
      </c>
      <c r="AS192" s="60" t="s">
        <v>3770</v>
      </c>
      <c r="AT192" s="60" t="s">
        <v>285</v>
      </c>
      <c r="AU192" s="60" t="s">
        <v>3776</v>
      </c>
      <c r="AV192" s="60"/>
      <c r="AW192" s="60"/>
      <c r="AX192" s="64" t="s">
        <v>3777</v>
      </c>
      <c r="AY192" s="79" t="s">
        <v>107</v>
      </c>
      <c r="AZ192" s="60" t="s">
        <v>3778</v>
      </c>
      <c r="BA192" s="60" t="s">
        <v>93</v>
      </c>
      <c r="BB192" s="60"/>
      <c r="BC192" s="60" t="s">
        <v>93</v>
      </c>
      <c r="BD192" s="60"/>
      <c r="BE192" s="60"/>
      <c r="BF192" s="60"/>
      <c r="BG192" s="62">
        <v>0.0</v>
      </c>
      <c r="BH192" s="60"/>
      <c r="BI192" s="60" t="s">
        <v>123</v>
      </c>
      <c r="BJ192" s="60" t="s">
        <v>90</v>
      </c>
      <c r="BK192" s="60" t="s">
        <v>91</v>
      </c>
      <c r="BL192" s="60" t="s">
        <v>281</v>
      </c>
      <c r="BM192" s="60"/>
      <c r="BN192" s="60"/>
      <c r="BO192" s="60"/>
      <c r="BP192" s="60"/>
      <c r="BQ192" s="60"/>
      <c r="BR192" s="60"/>
      <c r="BS192" s="60"/>
      <c r="BT192" s="60"/>
      <c r="BU192" s="60"/>
      <c r="BV192" s="60"/>
      <c r="BW192" s="60"/>
      <c r="BX192" s="60"/>
      <c r="BY192" s="60"/>
      <c r="BZ192" s="60"/>
      <c r="CA192" s="60"/>
      <c r="CB192" s="60"/>
      <c r="CC192" s="60"/>
      <c r="CD192" s="60"/>
      <c r="CE192" s="60"/>
      <c r="CF192" s="60"/>
      <c r="CG192" s="60"/>
      <c r="CH192" s="60"/>
      <c r="CI192" s="60"/>
      <c r="CJ192" s="60"/>
      <c r="CK192" s="60"/>
      <c r="CL192" s="60"/>
      <c r="CM192" s="60"/>
      <c r="CN192" s="60"/>
      <c r="CO192" s="60"/>
      <c r="CP192" s="60" t="s">
        <v>107</v>
      </c>
      <c r="CQ192" s="60"/>
      <c r="CR192" s="60"/>
      <c r="CS192" s="60"/>
      <c r="CT192" s="60" t="s">
        <v>3779</v>
      </c>
      <c r="CU192" s="60" t="s">
        <v>3780</v>
      </c>
      <c r="CV192" s="60" t="s">
        <v>3781</v>
      </c>
      <c r="CW192" s="60"/>
      <c r="CX192" s="60"/>
      <c r="CY192" s="60"/>
      <c r="CZ192" s="60"/>
      <c r="DA192" s="60"/>
      <c r="DB192" s="60"/>
      <c r="DC192" s="60"/>
      <c r="DD192" s="60"/>
    </row>
    <row r="193">
      <c r="A193" s="55">
        <v>45642.69136755787</v>
      </c>
      <c r="B193" s="15">
        <v>195.0</v>
      </c>
      <c r="C193" s="28" t="s">
        <v>149</v>
      </c>
      <c r="D193" s="15"/>
      <c r="E193" s="15"/>
      <c r="F193" s="15"/>
      <c r="G193" s="58" t="s">
        <v>3782</v>
      </c>
      <c r="H193" s="5" t="s">
        <v>3783</v>
      </c>
      <c r="I193" s="5" t="s">
        <v>152</v>
      </c>
      <c r="J193" s="5" t="s">
        <v>153</v>
      </c>
      <c r="K193" s="5" t="s">
        <v>154</v>
      </c>
      <c r="L193" s="5" t="s">
        <v>3768</v>
      </c>
      <c r="M193" s="5" t="s">
        <v>3769</v>
      </c>
      <c r="N193" s="67" t="s">
        <v>3783</v>
      </c>
      <c r="O193" s="58" t="s">
        <v>1584</v>
      </c>
      <c r="P193" s="5"/>
      <c r="Q193" s="17">
        <v>0.0</v>
      </c>
      <c r="R193" s="18" t="s">
        <v>157</v>
      </c>
      <c r="S193" s="18" t="s">
        <v>90</v>
      </c>
      <c r="T193" s="18" t="s">
        <v>91</v>
      </c>
      <c r="U193" s="18" t="s">
        <v>281</v>
      </c>
      <c r="V193" s="60" t="s">
        <v>93</v>
      </c>
      <c r="W193" s="60"/>
      <c r="X193" s="60"/>
      <c r="Y193" s="60" t="s">
        <v>158</v>
      </c>
      <c r="Z193" s="60"/>
      <c r="AA193" s="60"/>
      <c r="AB193" s="60" t="s">
        <v>3783</v>
      </c>
      <c r="AC193" s="60" t="s">
        <v>3770</v>
      </c>
      <c r="AD193" s="60" t="s">
        <v>152</v>
      </c>
      <c r="AE193" s="60" t="s">
        <v>153</v>
      </c>
      <c r="AF193" s="60" t="s">
        <v>154</v>
      </c>
      <c r="AG193" s="60" t="s">
        <v>3771</v>
      </c>
      <c r="AH193" s="60" t="s">
        <v>3770</v>
      </c>
      <c r="AI193" s="60" t="s">
        <v>93</v>
      </c>
      <c r="AJ193" s="60" t="s">
        <v>3772</v>
      </c>
      <c r="AK193" s="60" t="s">
        <v>3773</v>
      </c>
      <c r="AL193" s="60" t="s">
        <v>3768</v>
      </c>
      <c r="AM193" s="60" t="s">
        <v>3771</v>
      </c>
      <c r="AN193" s="60" t="s">
        <v>3770</v>
      </c>
      <c r="AO193" s="60" t="s">
        <v>3774</v>
      </c>
      <c r="AP193" s="60" t="s">
        <v>3775</v>
      </c>
      <c r="AQ193" s="60" t="s">
        <v>3769</v>
      </c>
      <c r="AR193" s="60" t="s">
        <v>3771</v>
      </c>
      <c r="AS193" s="60" t="s">
        <v>3770</v>
      </c>
      <c r="AT193" s="60" t="s">
        <v>13</v>
      </c>
      <c r="AU193" s="60" t="s">
        <v>3784</v>
      </c>
      <c r="AV193" s="60"/>
      <c r="AW193" s="60"/>
      <c r="AX193" s="60"/>
      <c r="AY193" s="79" t="s">
        <v>107</v>
      </c>
      <c r="AZ193" s="60" t="s">
        <v>264</v>
      </c>
      <c r="BA193" s="60" t="s">
        <v>93</v>
      </c>
      <c r="BB193" s="60"/>
      <c r="BC193" s="60" t="s">
        <v>93</v>
      </c>
      <c r="BD193" s="60"/>
      <c r="BE193" s="60"/>
      <c r="BF193" s="60"/>
      <c r="BG193" s="62">
        <v>0.0</v>
      </c>
      <c r="BH193" s="60"/>
      <c r="BI193" s="60" t="s">
        <v>157</v>
      </c>
      <c r="BJ193" s="60" t="s">
        <v>90</v>
      </c>
      <c r="BK193" s="60" t="s">
        <v>91</v>
      </c>
      <c r="BL193" s="60" t="s">
        <v>281</v>
      </c>
      <c r="BM193" s="60"/>
      <c r="BN193" s="60"/>
      <c r="BO193" s="60"/>
      <c r="BP193" s="60"/>
      <c r="BQ193" s="60"/>
      <c r="BR193" s="60"/>
      <c r="BS193" s="60"/>
      <c r="BT193" s="60"/>
      <c r="BU193" s="60"/>
      <c r="BV193" s="60"/>
      <c r="BW193" s="60"/>
      <c r="BX193" s="60"/>
      <c r="BY193" s="60"/>
      <c r="BZ193" s="60"/>
      <c r="CA193" s="60"/>
      <c r="CB193" s="60"/>
      <c r="CC193" s="60"/>
      <c r="CD193" s="60"/>
      <c r="CE193" s="60"/>
      <c r="CF193" s="60"/>
      <c r="CG193" s="60"/>
      <c r="CH193" s="60"/>
      <c r="CI193" s="60"/>
      <c r="CJ193" s="60"/>
      <c r="CK193" s="60"/>
      <c r="CL193" s="60"/>
      <c r="CM193" s="60"/>
      <c r="CN193" s="60"/>
      <c r="CO193" s="60"/>
      <c r="CP193" s="60" t="s">
        <v>107</v>
      </c>
      <c r="CQ193" s="60"/>
      <c r="CR193" s="60"/>
      <c r="CS193" s="60"/>
      <c r="CT193" s="60" t="s">
        <v>3779</v>
      </c>
      <c r="CU193" s="60" t="s">
        <v>3780</v>
      </c>
      <c r="CV193" s="60" t="s">
        <v>3785</v>
      </c>
      <c r="CW193" s="60"/>
      <c r="CX193" s="60"/>
      <c r="CY193" s="60"/>
      <c r="CZ193" s="60"/>
      <c r="DA193" s="60"/>
      <c r="DB193" s="60"/>
      <c r="DC193" s="60"/>
      <c r="DD193" s="60"/>
    </row>
    <row r="194">
      <c r="A194" s="55">
        <v>45643.56829953704</v>
      </c>
      <c r="B194" s="15">
        <v>196.0</v>
      </c>
      <c r="C194" s="28" t="s">
        <v>3786</v>
      </c>
      <c r="D194" s="15"/>
      <c r="E194" s="15"/>
      <c r="F194" s="15"/>
      <c r="G194" s="58" t="s">
        <v>3787</v>
      </c>
      <c r="H194" s="5" t="s">
        <v>3788</v>
      </c>
      <c r="I194" s="5" t="s">
        <v>152</v>
      </c>
      <c r="J194" s="5" t="s">
        <v>3767</v>
      </c>
      <c r="K194" s="5" t="s">
        <v>154</v>
      </c>
      <c r="L194" s="5" t="s">
        <v>3768</v>
      </c>
      <c r="M194" s="5" t="s">
        <v>3769</v>
      </c>
      <c r="N194" s="67" t="s">
        <v>3789</v>
      </c>
      <c r="O194" s="58" t="s">
        <v>1584</v>
      </c>
      <c r="P194" s="5"/>
      <c r="Q194" s="17">
        <v>0.0</v>
      </c>
      <c r="R194" s="18" t="s">
        <v>123</v>
      </c>
      <c r="S194" s="18" t="s">
        <v>90</v>
      </c>
      <c r="T194" s="18" t="s">
        <v>91</v>
      </c>
      <c r="U194" s="18" t="s">
        <v>281</v>
      </c>
      <c r="V194" s="60" t="s">
        <v>93</v>
      </c>
      <c r="W194" s="60"/>
      <c r="X194" s="60"/>
      <c r="Y194" s="60" t="s">
        <v>158</v>
      </c>
      <c r="Z194" s="60"/>
      <c r="AA194" s="60"/>
      <c r="AB194" s="60" t="s">
        <v>3788</v>
      </c>
      <c r="AC194" s="60" t="s">
        <v>3770</v>
      </c>
      <c r="AD194" s="60" t="s">
        <v>152</v>
      </c>
      <c r="AE194" s="60" t="s">
        <v>3767</v>
      </c>
      <c r="AF194" s="60" t="s">
        <v>154</v>
      </c>
      <c r="AG194" s="60" t="s">
        <v>3771</v>
      </c>
      <c r="AH194" s="60" t="s">
        <v>3770</v>
      </c>
      <c r="AI194" s="60" t="s">
        <v>93</v>
      </c>
      <c r="AJ194" s="60" t="s">
        <v>3772</v>
      </c>
      <c r="AK194" s="60" t="s">
        <v>3773</v>
      </c>
      <c r="AL194" s="60" t="s">
        <v>3768</v>
      </c>
      <c r="AM194" s="60" t="s">
        <v>3771</v>
      </c>
      <c r="AN194" s="60" t="s">
        <v>3770</v>
      </c>
      <c r="AO194" s="60" t="s">
        <v>579</v>
      </c>
      <c r="AP194" s="60" t="s">
        <v>3775</v>
      </c>
      <c r="AQ194" s="60" t="s">
        <v>3769</v>
      </c>
      <c r="AR194" s="60" t="s">
        <v>3771</v>
      </c>
      <c r="AS194" s="60" t="s">
        <v>3770</v>
      </c>
      <c r="AT194" s="60" t="s">
        <v>13</v>
      </c>
      <c r="AU194" s="60" t="s">
        <v>156</v>
      </c>
      <c r="AV194" s="60"/>
      <c r="AW194" s="60"/>
      <c r="AX194" s="60"/>
      <c r="AY194" s="79" t="s">
        <v>107</v>
      </c>
      <c r="AZ194" s="60" t="s">
        <v>3790</v>
      </c>
      <c r="BA194" s="60" t="s">
        <v>93</v>
      </c>
      <c r="BB194" s="60"/>
      <c r="BC194" s="60" t="s">
        <v>93</v>
      </c>
      <c r="BD194" s="60"/>
      <c r="BE194" s="60"/>
      <c r="BF194" s="60"/>
      <c r="BG194" s="62">
        <v>0.0</v>
      </c>
      <c r="BH194" s="60"/>
      <c r="BI194" s="60" t="s">
        <v>123</v>
      </c>
      <c r="BJ194" s="60" t="s">
        <v>90</v>
      </c>
      <c r="BK194" s="60" t="s">
        <v>91</v>
      </c>
      <c r="BL194" s="60" t="s">
        <v>281</v>
      </c>
      <c r="BM194" s="60"/>
      <c r="BN194" s="60"/>
      <c r="BO194" s="60"/>
      <c r="BP194" s="60"/>
      <c r="BQ194" s="60"/>
      <c r="BR194" s="60"/>
      <c r="BS194" s="60"/>
      <c r="BT194" s="60"/>
      <c r="BU194" s="60"/>
      <c r="BV194" s="60"/>
      <c r="BW194" s="60"/>
      <c r="BX194" s="60"/>
      <c r="BY194" s="60"/>
      <c r="BZ194" s="60"/>
      <c r="CA194" s="60"/>
      <c r="CB194" s="60"/>
      <c r="CC194" s="60"/>
      <c r="CD194" s="60"/>
      <c r="CE194" s="60"/>
      <c r="CF194" s="60"/>
      <c r="CG194" s="60"/>
      <c r="CH194" s="60"/>
      <c r="CI194" s="60"/>
      <c r="CJ194" s="60"/>
      <c r="CK194" s="60"/>
      <c r="CL194" s="60"/>
      <c r="CM194" s="60"/>
      <c r="CN194" s="60"/>
      <c r="CO194" s="60"/>
      <c r="CP194" s="60" t="s">
        <v>107</v>
      </c>
      <c r="CQ194" s="60"/>
      <c r="CR194" s="60"/>
      <c r="CS194" s="60"/>
      <c r="CT194" s="60" t="s">
        <v>3779</v>
      </c>
      <c r="CU194" s="60" t="s">
        <v>3791</v>
      </c>
      <c r="CV194" s="60" t="s">
        <v>3792</v>
      </c>
      <c r="CW194" s="60"/>
      <c r="CX194" s="60"/>
      <c r="CY194" s="60"/>
      <c r="CZ194" s="60"/>
      <c r="DA194" s="60"/>
      <c r="DB194" s="60"/>
      <c r="DC194" s="60"/>
      <c r="DD194" s="60"/>
    </row>
    <row r="195">
      <c r="A195" s="55">
        <v>45643.58693984954</v>
      </c>
      <c r="B195" s="15">
        <v>197.0</v>
      </c>
      <c r="C195" s="28" t="s">
        <v>3793</v>
      </c>
      <c r="D195" s="15"/>
      <c r="E195" s="15"/>
      <c r="F195" s="15"/>
      <c r="G195" s="58" t="s">
        <v>3794</v>
      </c>
      <c r="H195" s="5" t="s">
        <v>3795</v>
      </c>
      <c r="I195" s="5" t="s">
        <v>152</v>
      </c>
      <c r="J195" s="5" t="s">
        <v>153</v>
      </c>
      <c r="K195" s="5" t="s">
        <v>154</v>
      </c>
      <c r="L195" s="5" t="s">
        <v>3768</v>
      </c>
      <c r="M195" s="5" t="s">
        <v>3769</v>
      </c>
      <c r="N195" s="67" t="s">
        <v>3796</v>
      </c>
      <c r="O195" s="58" t="s">
        <v>1584</v>
      </c>
      <c r="P195" s="5"/>
      <c r="Q195" s="17">
        <v>0.0</v>
      </c>
      <c r="R195" s="18" t="s">
        <v>123</v>
      </c>
      <c r="S195" s="18" t="s">
        <v>90</v>
      </c>
      <c r="T195" s="18" t="s">
        <v>91</v>
      </c>
      <c r="U195" s="18" t="s">
        <v>281</v>
      </c>
      <c r="V195" s="60" t="s">
        <v>93</v>
      </c>
      <c r="W195" s="60"/>
      <c r="X195" s="60"/>
      <c r="Y195" s="60" t="s">
        <v>158</v>
      </c>
      <c r="Z195" s="60"/>
      <c r="AA195" s="60"/>
      <c r="AB195" s="60" t="s">
        <v>3795</v>
      </c>
      <c r="AC195" s="60" t="s">
        <v>3770</v>
      </c>
      <c r="AD195" s="60" t="s">
        <v>152</v>
      </c>
      <c r="AE195" s="60" t="s">
        <v>153</v>
      </c>
      <c r="AF195" s="60" t="s">
        <v>154</v>
      </c>
      <c r="AG195" s="60" t="s">
        <v>3771</v>
      </c>
      <c r="AH195" s="60" t="s">
        <v>3770</v>
      </c>
      <c r="AI195" s="60" t="s">
        <v>93</v>
      </c>
      <c r="AJ195" s="60" t="s">
        <v>3772</v>
      </c>
      <c r="AK195" s="60" t="s">
        <v>3773</v>
      </c>
      <c r="AL195" s="60" t="s">
        <v>3768</v>
      </c>
      <c r="AM195" s="60" t="s">
        <v>3771</v>
      </c>
      <c r="AN195" s="60" t="s">
        <v>3770</v>
      </c>
      <c r="AO195" s="60" t="s">
        <v>579</v>
      </c>
      <c r="AP195" s="60" t="s">
        <v>3775</v>
      </c>
      <c r="AQ195" s="60" t="s">
        <v>3769</v>
      </c>
      <c r="AR195" s="60" t="s">
        <v>3771</v>
      </c>
      <c r="AS195" s="60" t="s">
        <v>3770</v>
      </c>
      <c r="AT195" s="60" t="s">
        <v>13</v>
      </c>
      <c r="AU195" s="60" t="s">
        <v>156</v>
      </c>
      <c r="AV195" s="60"/>
      <c r="AW195" s="60"/>
      <c r="AX195" s="60"/>
      <c r="AY195" s="79" t="s">
        <v>107</v>
      </c>
      <c r="AZ195" s="60" t="s">
        <v>3797</v>
      </c>
      <c r="BA195" s="60" t="s">
        <v>93</v>
      </c>
      <c r="BB195" s="60"/>
      <c r="BC195" s="60" t="s">
        <v>93</v>
      </c>
      <c r="BD195" s="60"/>
      <c r="BE195" s="60"/>
      <c r="BF195" s="60"/>
      <c r="BG195" s="62">
        <v>0.0</v>
      </c>
      <c r="BH195" s="60"/>
      <c r="BI195" s="60" t="s">
        <v>123</v>
      </c>
      <c r="BJ195" s="60" t="s">
        <v>90</v>
      </c>
      <c r="BK195" s="60" t="s">
        <v>91</v>
      </c>
      <c r="BL195" s="60" t="s">
        <v>281</v>
      </c>
      <c r="BM195" s="60"/>
      <c r="BN195" s="60"/>
      <c r="BO195" s="60"/>
      <c r="BP195" s="60"/>
      <c r="BQ195" s="60"/>
      <c r="BR195" s="60"/>
      <c r="BS195" s="60"/>
      <c r="BT195" s="60"/>
      <c r="BU195" s="60"/>
      <c r="BV195" s="60"/>
      <c r="BW195" s="60"/>
      <c r="BX195" s="60"/>
      <c r="BY195" s="60"/>
      <c r="BZ195" s="60"/>
      <c r="CA195" s="60"/>
      <c r="CB195" s="60"/>
      <c r="CC195" s="60"/>
      <c r="CD195" s="60"/>
      <c r="CE195" s="60"/>
      <c r="CF195" s="60"/>
      <c r="CG195" s="60"/>
      <c r="CH195" s="60"/>
      <c r="CI195" s="60"/>
      <c r="CJ195" s="60"/>
      <c r="CK195" s="60"/>
      <c r="CL195" s="60"/>
      <c r="CM195" s="60"/>
      <c r="CN195" s="60"/>
      <c r="CO195" s="60"/>
      <c r="CP195" s="60" t="s">
        <v>107</v>
      </c>
      <c r="CQ195" s="60"/>
      <c r="CR195" s="60"/>
      <c r="CS195" s="60"/>
      <c r="CT195" s="60" t="s">
        <v>3779</v>
      </c>
      <c r="CU195" s="60" t="s">
        <v>3791</v>
      </c>
      <c r="CV195" s="60" t="s">
        <v>3792</v>
      </c>
      <c r="CW195" s="60"/>
      <c r="CX195" s="60"/>
      <c r="CY195" s="60"/>
      <c r="CZ195" s="60"/>
      <c r="DA195" s="60"/>
      <c r="DB195" s="60"/>
      <c r="DC195" s="60"/>
      <c r="DD195" s="60"/>
    </row>
    <row r="196">
      <c r="A196" s="55">
        <v>45643.59134859954</v>
      </c>
      <c r="B196" s="15">
        <v>198.0</v>
      </c>
      <c r="C196" s="28" t="s">
        <v>3793</v>
      </c>
      <c r="D196" s="15"/>
      <c r="E196" s="15"/>
      <c r="F196" s="15"/>
      <c r="G196" s="58" t="s">
        <v>3798</v>
      </c>
      <c r="H196" s="5" t="s">
        <v>3799</v>
      </c>
      <c r="I196" s="5" t="s">
        <v>152</v>
      </c>
      <c r="J196" s="5" t="s">
        <v>153</v>
      </c>
      <c r="K196" s="5" t="s">
        <v>154</v>
      </c>
      <c r="L196" s="5" t="s">
        <v>3768</v>
      </c>
      <c r="M196" s="5" t="s">
        <v>3769</v>
      </c>
      <c r="N196" s="67" t="s">
        <v>3800</v>
      </c>
      <c r="O196" s="58" t="s">
        <v>1584</v>
      </c>
      <c r="P196" s="5"/>
      <c r="Q196" s="17">
        <v>0.0</v>
      </c>
      <c r="R196" s="18" t="s">
        <v>123</v>
      </c>
      <c r="S196" s="18" t="s">
        <v>90</v>
      </c>
      <c r="T196" s="18" t="s">
        <v>91</v>
      </c>
      <c r="U196" s="18" t="s">
        <v>281</v>
      </c>
      <c r="V196" s="60" t="s">
        <v>93</v>
      </c>
      <c r="W196" s="60"/>
      <c r="X196" s="60"/>
      <c r="Y196" s="60" t="s">
        <v>158</v>
      </c>
      <c r="Z196" s="60"/>
      <c r="AA196" s="60"/>
      <c r="AB196" s="60" t="s">
        <v>3799</v>
      </c>
      <c r="AC196" s="60" t="s">
        <v>3770</v>
      </c>
      <c r="AD196" s="60" t="s">
        <v>152</v>
      </c>
      <c r="AE196" s="60" t="s">
        <v>153</v>
      </c>
      <c r="AF196" s="60" t="s">
        <v>154</v>
      </c>
      <c r="AG196" s="60" t="s">
        <v>3771</v>
      </c>
      <c r="AH196" s="60" t="s">
        <v>3770</v>
      </c>
      <c r="AI196" s="60" t="s">
        <v>93</v>
      </c>
      <c r="AJ196" s="60" t="s">
        <v>3772</v>
      </c>
      <c r="AK196" s="60" t="s">
        <v>3773</v>
      </c>
      <c r="AL196" s="60" t="s">
        <v>3768</v>
      </c>
      <c r="AM196" s="60" t="s">
        <v>3771</v>
      </c>
      <c r="AN196" s="60" t="s">
        <v>3770</v>
      </c>
      <c r="AO196" s="60" t="s">
        <v>579</v>
      </c>
      <c r="AP196" s="60" t="s">
        <v>3775</v>
      </c>
      <c r="AQ196" s="60" t="s">
        <v>3769</v>
      </c>
      <c r="AR196" s="60" t="s">
        <v>3771</v>
      </c>
      <c r="AS196" s="60" t="s">
        <v>3770</v>
      </c>
      <c r="AT196" s="60" t="s">
        <v>13</v>
      </c>
      <c r="AU196" s="60" t="s">
        <v>156</v>
      </c>
      <c r="AV196" s="60"/>
      <c r="AW196" s="60"/>
      <c r="AX196" s="60"/>
      <c r="AY196" s="79" t="s">
        <v>107</v>
      </c>
      <c r="AZ196" s="60" t="s">
        <v>3797</v>
      </c>
      <c r="BA196" s="60" t="s">
        <v>93</v>
      </c>
      <c r="BB196" s="60"/>
      <c r="BC196" s="60" t="s">
        <v>93</v>
      </c>
      <c r="BD196" s="60"/>
      <c r="BE196" s="60"/>
      <c r="BF196" s="60"/>
      <c r="BG196" s="62">
        <v>0.0</v>
      </c>
      <c r="BH196" s="60"/>
      <c r="BI196" s="60" t="s">
        <v>123</v>
      </c>
      <c r="BJ196" s="60" t="s">
        <v>90</v>
      </c>
      <c r="BK196" s="60" t="s">
        <v>91</v>
      </c>
      <c r="BL196" s="60" t="s">
        <v>281</v>
      </c>
      <c r="BM196" s="60"/>
      <c r="BN196" s="60"/>
      <c r="BO196" s="60"/>
      <c r="BP196" s="60"/>
      <c r="BQ196" s="60"/>
      <c r="BR196" s="60"/>
      <c r="BS196" s="60"/>
      <c r="BT196" s="60"/>
      <c r="BU196" s="60"/>
      <c r="BV196" s="60"/>
      <c r="BW196" s="60"/>
      <c r="BX196" s="60"/>
      <c r="BY196" s="60"/>
      <c r="BZ196" s="60"/>
      <c r="CA196" s="60"/>
      <c r="CB196" s="60"/>
      <c r="CC196" s="60"/>
      <c r="CD196" s="60"/>
      <c r="CE196" s="60"/>
      <c r="CF196" s="60"/>
      <c r="CG196" s="60"/>
      <c r="CH196" s="60"/>
      <c r="CI196" s="60"/>
      <c r="CJ196" s="60"/>
      <c r="CK196" s="60"/>
      <c r="CL196" s="60"/>
      <c r="CM196" s="60"/>
      <c r="CN196" s="60"/>
      <c r="CO196" s="60"/>
      <c r="CP196" s="60" t="s">
        <v>107</v>
      </c>
      <c r="CQ196" s="60"/>
      <c r="CR196" s="60"/>
      <c r="CS196" s="60"/>
      <c r="CT196" s="60" t="s">
        <v>3779</v>
      </c>
      <c r="CU196" s="60" t="s">
        <v>3791</v>
      </c>
      <c r="CV196" s="60" t="s">
        <v>3792</v>
      </c>
      <c r="CW196" s="60"/>
      <c r="CX196" s="60"/>
      <c r="CY196" s="60"/>
      <c r="CZ196" s="60"/>
      <c r="DA196" s="60"/>
      <c r="DB196" s="60"/>
      <c r="DC196" s="60"/>
      <c r="DD196" s="60"/>
    </row>
    <row r="197">
      <c r="B197" s="80" t="s">
        <v>3801</v>
      </c>
      <c r="C197" s="81" t="s">
        <v>3350</v>
      </c>
      <c r="D197" s="7" t="s">
        <v>3802</v>
      </c>
      <c r="E197" s="7"/>
      <c r="F197" s="5"/>
      <c r="G197" s="80" t="s">
        <v>3803</v>
      </c>
      <c r="H197" s="80" t="s">
        <v>3804</v>
      </c>
      <c r="I197" s="80" t="s">
        <v>3805</v>
      </c>
      <c r="J197" s="80" t="s">
        <v>3806</v>
      </c>
      <c r="K197" s="80" t="s">
        <v>3807</v>
      </c>
      <c r="L197" s="80" t="s">
        <v>3808</v>
      </c>
      <c r="N197" s="82" t="s">
        <v>3809</v>
      </c>
      <c r="O197" s="80" t="s">
        <v>204</v>
      </c>
      <c r="P197" s="80" t="s">
        <v>88</v>
      </c>
      <c r="Q197" s="83">
        <v>0.0</v>
      </c>
      <c r="R197" s="18" t="s">
        <v>157</v>
      </c>
      <c r="S197" s="18" t="s">
        <v>204</v>
      </c>
      <c r="T197" s="18" t="s">
        <v>90</v>
      </c>
      <c r="U197" s="18" t="s">
        <v>126</v>
      </c>
      <c r="V197" s="5"/>
      <c r="W197" s="5"/>
      <c r="X197" s="5"/>
      <c r="Y197" s="5" t="s">
        <v>3803</v>
      </c>
      <c r="Z197" s="5" t="s">
        <v>13</v>
      </c>
      <c r="AA197" s="5" t="s">
        <v>3810</v>
      </c>
      <c r="AB197" s="5" t="s">
        <v>204</v>
      </c>
      <c r="AC197" s="5" t="s">
        <v>3811</v>
      </c>
      <c r="AD197" s="5" t="s">
        <v>3812</v>
      </c>
      <c r="AE197" s="84" t="s">
        <v>3809</v>
      </c>
      <c r="AF197" s="68" t="s">
        <v>3813</v>
      </c>
      <c r="AG197" s="5" t="s">
        <v>93</v>
      </c>
      <c r="AH197" s="5"/>
      <c r="AI197" s="5"/>
      <c r="AJ197" s="5" t="s">
        <v>3814</v>
      </c>
      <c r="AK197" s="5" t="s">
        <v>158</v>
      </c>
      <c r="AL197" s="5" t="s">
        <v>3815</v>
      </c>
      <c r="AM197" s="5"/>
      <c r="AN197" s="59">
        <v>0.0</v>
      </c>
      <c r="AO197" s="5" t="s">
        <v>93</v>
      </c>
      <c r="AP197" s="5" t="s">
        <v>3816</v>
      </c>
      <c r="AQ197" s="5" t="s">
        <v>107</v>
      </c>
      <c r="AR197" s="5"/>
      <c r="AS197" s="5"/>
      <c r="AT197" s="5"/>
      <c r="AU197" s="17">
        <v>0.0</v>
      </c>
      <c r="AV197" s="5" t="s">
        <v>88</v>
      </c>
      <c r="AW197" s="5" t="s">
        <v>3804</v>
      </c>
      <c r="AX197" s="5" t="s">
        <v>157</v>
      </c>
      <c r="AY197" s="5" t="s">
        <v>204</v>
      </c>
      <c r="AZ197" s="5" t="s">
        <v>90</v>
      </c>
      <c r="BA197" s="5" t="s">
        <v>126</v>
      </c>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t="s">
        <v>3817</v>
      </c>
      <c r="CD197" s="5" t="s">
        <v>88</v>
      </c>
      <c r="CE197" s="5" t="s">
        <v>107</v>
      </c>
      <c r="CF197" s="5"/>
      <c r="CG197" s="5"/>
      <c r="CH197" s="5"/>
      <c r="CI197" s="5" t="s">
        <v>3818</v>
      </c>
      <c r="CJ197" s="5" t="s">
        <v>3350</v>
      </c>
      <c r="CK197" s="5" t="s">
        <v>3819</v>
      </c>
      <c r="CL197" s="5" t="s">
        <v>3820</v>
      </c>
      <c r="CM197" s="68" t="s">
        <v>3821</v>
      </c>
      <c r="CN197" s="68" t="str">
        <f>HYPERLINK("https://docs.google.com/open?id=1m-1xFJAYILzi9v0BKaesV_CGespbCS36q931vZt0r7E","m")</f>
        <v>m</v>
      </c>
      <c r="CO197" s="5" t="s">
        <v>3822</v>
      </c>
      <c r="CP197" s="5"/>
      <c r="CQ197" s="5"/>
      <c r="CR197" s="5"/>
      <c r="CS197" s="5"/>
      <c r="CT197" s="5"/>
    </row>
    <row r="198">
      <c r="B198" s="80" t="s">
        <v>3823</v>
      </c>
      <c r="C198" s="81" t="s">
        <v>2429</v>
      </c>
      <c r="D198" s="7" t="s">
        <v>3824</v>
      </c>
      <c r="E198" s="5"/>
      <c r="F198" s="5"/>
      <c r="G198" s="80" t="s">
        <v>3825</v>
      </c>
      <c r="H198" s="80" t="s">
        <v>3826</v>
      </c>
      <c r="I198" s="80" t="s">
        <v>3827</v>
      </c>
      <c r="J198" s="80" t="s">
        <v>1641</v>
      </c>
      <c r="K198" s="80" t="s">
        <v>3828</v>
      </c>
      <c r="N198" s="82" t="s">
        <v>3829</v>
      </c>
      <c r="O198" s="80" t="s">
        <v>654</v>
      </c>
      <c r="P198" s="80">
        <v>0.0</v>
      </c>
      <c r="Q198" s="83">
        <v>0.0</v>
      </c>
      <c r="R198" s="18" t="s">
        <v>157</v>
      </c>
      <c r="S198" s="18" t="s">
        <v>479</v>
      </c>
      <c r="T198" s="18" t="s">
        <v>691</v>
      </c>
      <c r="U198" s="18" t="s">
        <v>631</v>
      </c>
      <c r="V198" s="5"/>
      <c r="W198" s="5"/>
      <c r="X198" s="5"/>
      <c r="Y198" s="5" t="s">
        <v>3825</v>
      </c>
      <c r="Z198" s="5" t="s">
        <v>187</v>
      </c>
      <c r="AA198" s="5" t="s">
        <v>698</v>
      </c>
      <c r="AB198" s="5" t="s">
        <v>654</v>
      </c>
      <c r="AC198" s="5"/>
      <c r="AD198" s="5"/>
      <c r="AE198" s="84" t="s">
        <v>3829</v>
      </c>
      <c r="AF198" s="5"/>
      <c r="AG198" s="5" t="s">
        <v>107</v>
      </c>
      <c r="AH198" s="5"/>
      <c r="AI198" s="5"/>
      <c r="AJ198" s="5"/>
      <c r="AK198" s="5" t="s">
        <v>179</v>
      </c>
      <c r="AL198" s="5" t="s">
        <v>3824</v>
      </c>
      <c r="AM198" s="5" t="s">
        <v>3830</v>
      </c>
      <c r="AN198" s="5" t="s">
        <v>88</v>
      </c>
      <c r="AO198" s="5" t="s">
        <v>107</v>
      </c>
      <c r="AP198" s="5"/>
      <c r="AQ198" s="5" t="s">
        <v>107</v>
      </c>
      <c r="AR198" s="5"/>
      <c r="AS198" s="5"/>
      <c r="AT198" s="5"/>
      <c r="AU198" s="17">
        <v>0.0</v>
      </c>
      <c r="AV198" s="59">
        <v>0.0</v>
      </c>
      <c r="AW198" s="5" t="s">
        <v>3826</v>
      </c>
      <c r="AX198" s="5" t="s">
        <v>157</v>
      </c>
      <c r="AY198" s="5" t="s">
        <v>479</v>
      </c>
      <c r="AZ198" s="5" t="s">
        <v>691</v>
      </c>
      <c r="BA198" s="5" t="s">
        <v>631</v>
      </c>
      <c r="BB198" s="5"/>
      <c r="BC198" s="5"/>
      <c r="BD198" s="5"/>
      <c r="BE198" s="5"/>
      <c r="BF198" s="5"/>
      <c r="BG198" s="68" t="s">
        <v>3831</v>
      </c>
      <c r="BH198" s="5" t="s">
        <v>288</v>
      </c>
      <c r="BI198" s="5"/>
      <c r="BJ198" s="5"/>
      <c r="BK198" s="5"/>
      <c r="BL198" s="5"/>
      <c r="BM198" s="5"/>
      <c r="BN198" s="5"/>
      <c r="BO198" s="5"/>
      <c r="BP198" s="5"/>
      <c r="BQ198" s="5"/>
      <c r="BR198" s="5" t="s">
        <v>143</v>
      </c>
      <c r="BS198" s="5"/>
      <c r="BT198" s="5"/>
      <c r="BU198" s="5"/>
      <c r="BV198" s="5"/>
      <c r="BW198" s="5"/>
      <c r="BX198" s="5"/>
      <c r="BY198" s="5"/>
      <c r="BZ198" s="5"/>
      <c r="CA198" s="5"/>
      <c r="CB198" s="5"/>
      <c r="CC198" s="5"/>
      <c r="CD198" s="5"/>
      <c r="CE198" s="5"/>
      <c r="CF198" s="5"/>
      <c r="CG198" s="5"/>
      <c r="CH198" s="5"/>
      <c r="CI198" s="5" t="s">
        <v>3570</v>
      </c>
      <c r="CJ198" s="5"/>
      <c r="CK198" s="5"/>
      <c r="CL198" s="5" t="s">
        <v>3832</v>
      </c>
      <c r="CM198" s="68" t="s">
        <v>3833</v>
      </c>
      <c r="CN198" s="68" t="str">
        <f>HYPERLINK("https://docs.google.com/open?id=1uii84jEgZIrmz1fPiLygSyze_p2je4PKKjPr9875ZMI","m")</f>
        <v>m</v>
      </c>
      <c r="CO198" s="5" t="s">
        <v>3834</v>
      </c>
      <c r="CP198" s="5"/>
      <c r="CQ198" s="5"/>
      <c r="CR198" s="5"/>
      <c r="CS198" s="5"/>
      <c r="CT198" s="5"/>
    </row>
    <row r="199">
      <c r="A199" s="12">
        <v>45586.941965729166</v>
      </c>
      <c r="B199" s="15" t="s">
        <v>3835</v>
      </c>
      <c r="C199" s="40" t="s">
        <v>3836</v>
      </c>
      <c r="D199" s="15"/>
      <c r="E199" s="15"/>
      <c r="F199" s="15"/>
      <c r="G199" s="15" t="s">
        <v>3837</v>
      </c>
      <c r="H199" s="8" t="s">
        <v>3838</v>
      </c>
      <c r="I199" s="8" t="s">
        <v>686</v>
      </c>
      <c r="J199" s="8" t="s">
        <v>3839</v>
      </c>
      <c r="K199" s="8" t="s">
        <v>3840</v>
      </c>
      <c r="L199" s="8" t="s">
        <v>3841</v>
      </c>
      <c r="M199" s="8" t="s">
        <v>3842</v>
      </c>
      <c r="N199" s="16" t="s">
        <v>3843</v>
      </c>
      <c r="O199" s="15" t="s">
        <v>87</v>
      </c>
      <c r="P199" s="32" t="s">
        <v>3844</v>
      </c>
      <c r="Q199" s="17">
        <v>49.75</v>
      </c>
      <c r="R199" s="18" t="s">
        <v>123</v>
      </c>
      <c r="S199" s="18" t="s">
        <v>423</v>
      </c>
      <c r="T199" s="18" t="s">
        <v>126</v>
      </c>
      <c r="U199" s="18" t="s">
        <v>90</v>
      </c>
      <c r="V199" s="19" t="s">
        <v>107</v>
      </c>
      <c r="W199" s="20"/>
      <c r="X199" s="20"/>
      <c r="Y199" s="19" t="s">
        <v>127</v>
      </c>
      <c r="Z199" s="19" t="s">
        <v>3845</v>
      </c>
      <c r="AA199" s="20"/>
      <c r="AB199" s="19" t="s">
        <v>3838</v>
      </c>
      <c r="AC199" s="19" t="s">
        <v>3846</v>
      </c>
      <c r="AD199" s="19" t="s">
        <v>686</v>
      </c>
      <c r="AE199" s="19" t="s">
        <v>3839</v>
      </c>
      <c r="AF199" s="19" t="s">
        <v>3840</v>
      </c>
      <c r="AG199" s="19">
        <v>9.179850854E9</v>
      </c>
      <c r="AH199" s="19" t="s">
        <v>3846</v>
      </c>
      <c r="AI199" s="19" t="s">
        <v>93</v>
      </c>
      <c r="AJ199" s="19" t="s">
        <v>385</v>
      </c>
      <c r="AK199" s="19" t="s">
        <v>3847</v>
      </c>
      <c r="AL199" s="19" t="s">
        <v>3841</v>
      </c>
      <c r="AM199" s="19">
        <v>9.492441844E9</v>
      </c>
      <c r="AN199" s="19" t="s">
        <v>3848</v>
      </c>
      <c r="AO199" s="19" t="s">
        <v>3849</v>
      </c>
      <c r="AP199" s="19" t="s">
        <v>3850</v>
      </c>
      <c r="AQ199" s="19" t="s">
        <v>3842</v>
      </c>
      <c r="AR199" s="19">
        <v>3.129198391E9</v>
      </c>
      <c r="AS199" s="19" t="s">
        <v>3851</v>
      </c>
      <c r="AT199" s="19" t="s">
        <v>187</v>
      </c>
      <c r="AU199" s="19" t="s">
        <v>3852</v>
      </c>
      <c r="AV199" s="19" t="s">
        <v>3853</v>
      </c>
      <c r="AW199" s="19" t="s">
        <v>3205</v>
      </c>
      <c r="AX199" s="21" t="s">
        <v>3854</v>
      </c>
      <c r="AY199" s="20"/>
      <c r="AZ199" s="19" t="s">
        <v>3855</v>
      </c>
      <c r="BA199" s="19" t="s">
        <v>93</v>
      </c>
      <c r="BB199" s="19" t="s">
        <v>3856</v>
      </c>
      <c r="BC199" s="19" t="s">
        <v>93</v>
      </c>
      <c r="BD199" s="19" t="s">
        <v>3857</v>
      </c>
      <c r="BE199" s="19" t="s">
        <v>3858</v>
      </c>
      <c r="BF199" s="19" t="s">
        <v>3859</v>
      </c>
      <c r="BG199" s="22">
        <v>49.75</v>
      </c>
      <c r="BH199" s="21" t="s">
        <v>3844</v>
      </c>
      <c r="BI199" s="19" t="s">
        <v>123</v>
      </c>
      <c r="BJ199" s="19" t="s">
        <v>423</v>
      </c>
      <c r="BK199" s="19" t="s">
        <v>126</v>
      </c>
      <c r="BL199" s="19" t="s">
        <v>90</v>
      </c>
      <c r="BM199" s="20"/>
      <c r="BN199" s="20"/>
      <c r="BO199" s="20"/>
      <c r="BP199" s="20"/>
      <c r="BQ199" s="20"/>
      <c r="BR199" s="19" t="s">
        <v>3860</v>
      </c>
      <c r="BS199" s="19" t="s">
        <v>240</v>
      </c>
      <c r="BT199" s="19" t="s">
        <v>240</v>
      </c>
      <c r="BU199" s="19" t="s">
        <v>141</v>
      </c>
      <c r="BV199" s="19" t="s">
        <v>240</v>
      </c>
      <c r="BW199" s="19" t="s">
        <v>142</v>
      </c>
      <c r="BX199" s="19" t="s">
        <v>240</v>
      </c>
      <c r="BY199" s="19" t="s">
        <v>240</v>
      </c>
      <c r="BZ199" s="19" t="s">
        <v>141</v>
      </c>
      <c r="CA199" s="19" t="s">
        <v>141</v>
      </c>
      <c r="CB199" s="20"/>
      <c r="CC199" s="19" t="s">
        <v>143</v>
      </c>
      <c r="CD199" s="19" t="s">
        <v>143</v>
      </c>
      <c r="CE199" s="19" t="s">
        <v>143</v>
      </c>
      <c r="CF199" s="19" t="s">
        <v>2809</v>
      </c>
      <c r="CG199" s="19" t="s">
        <v>143</v>
      </c>
      <c r="CH199" s="19" t="s">
        <v>143</v>
      </c>
      <c r="CI199" s="19" t="s">
        <v>143</v>
      </c>
      <c r="CJ199" s="19" t="s">
        <v>143</v>
      </c>
      <c r="CK199" s="19" t="s">
        <v>143</v>
      </c>
      <c r="CL199" s="20"/>
      <c r="CM199" s="20"/>
      <c r="CN199" s="19" t="s">
        <v>3861</v>
      </c>
      <c r="CO199" s="20"/>
      <c r="CP199" s="20"/>
      <c r="CQ199" s="19" t="s">
        <v>1923</v>
      </c>
      <c r="CR199" s="20"/>
      <c r="CS199" s="20"/>
      <c r="CT199" s="19" t="s">
        <v>3862</v>
      </c>
      <c r="CU199" s="20"/>
      <c r="CV199" s="20"/>
      <c r="CW199" s="19" t="s">
        <v>3863</v>
      </c>
      <c r="CX199" s="21" t="s">
        <v>3864</v>
      </c>
      <c r="CY199" s="24" t="str">
        <f>HYPERLINK("https://docs.google.com/open?id=1_BonhKBg0ZiQVtFgLIHKj6WNbXyZ3znhowonmjUCBsM","m")</f>
        <v>m</v>
      </c>
      <c r="CZ199" s="19" t="s">
        <v>3865</v>
      </c>
      <c r="DA199" s="20"/>
      <c r="DB199" s="20"/>
      <c r="DC199" s="20"/>
      <c r="DD199" s="20"/>
    </row>
    <row r="200">
      <c r="B200" s="80" t="s">
        <v>3866</v>
      </c>
      <c r="C200" s="81" t="s">
        <v>3867</v>
      </c>
      <c r="D200" s="7" t="s">
        <v>3868</v>
      </c>
      <c r="E200" s="5"/>
      <c r="F200" s="5"/>
      <c r="G200" s="80" t="s">
        <v>3869</v>
      </c>
      <c r="H200" s="80" t="s">
        <v>3870</v>
      </c>
      <c r="I200" s="80" t="s">
        <v>152</v>
      </c>
      <c r="J200" s="80" t="s">
        <v>153</v>
      </c>
      <c r="K200" s="80" t="s">
        <v>154</v>
      </c>
      <c r="L200" s="80" t="s">
        <v>3768</v>
      </c>
      <c r="M200" s="80" t="s">
        <v>3871</v>
      </c>
      <c r="N200" s="82" t="s">
        <v>3870</v>
      </c>
      <c r="O200" s="80" t="s">
        <v>1584</v>
      </c>
      <c r="P200" s="80" t="s">
        <v>88</v>
      </c>
      <c r="Q200" s="83">
        <v>0.0</v>
      </c>
      <c r="R200" s="18" t="s">
        <v>157</v>
      </c>
      <c r="S200" s="18" t="s">
        <v>2904</v>
      </c>
      <c r="T200" s="18" t="s">
        <v>204</v>
      </c>
      <c r="U200" s="18" t="s">
        <v>356</v>
      </c>
      <c r="V200" s="5"/>
      <c r="W200" s="5"/>
      <c r="X200" s="5"/>
      <c r="Y200" s="5"/>
      <c r="Z200" s="5"/>
      <c r="AA200" s="5"/>
      <c r="AB200" s="5"/>
      <c r="AC200" s="5"/>
      <c r="AD200" s="5"/>
      <c r="AE200" s="84"/>
      <c r="AF200" s="5"/>
      <c r="AG200" s="5"/>
      <c r="AH200" s="5"/>
      <c r="AI200" s="5"/>
      <c r="AJ200" s="5"/>
      <c r="AK200" s="5"/>
      <c r="AL200" s="5"/>
      <c r="AM200" s="5"/>
      <c r="AN200" s="59"/>
      <c r="AO200" s="5"/>
      <c r="AP200" s="5"/>
      <c r="AQ200" s="5"/>
      <c r="AR200" s="5"/>
      <c r="AS200" s="5"/>
      <c r="AT200" s="5"/>
      <c r="AU200" s="17"/>
      <c r="AV200" s="68"/>
      <c r="AW200" s="5"/>
      <c r="AX200" s="5"/>
      <c r="AY200" s="5"/>
      <c r="AZ200" s="5"/>
      <c r="BA200" s="5"/>
      <c r="BB200" s="5"/>
      <c r="BC200" s="5"/>
      <c r="BD200" s="5"/>
      <c r="BE200" s="5"/>
      <c r="BF200" s="5"/>
      <c r="BG200" s="68"/>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68"/>
      <c r="CN200" s="68"/>
      <c r="CO200" s="5"/>
      <c r="CP200" s="5"/>
      <c r="CQ200" s="5"/>
      <c r="CR200" s="5"/>
      <c r="CS200" s="5"/>
      <c r="CT200" s="5"/>
    </row>
    <row r="201">
      <c r="B201" s="80" t="s">
        <v>3872</v>
      </c>
      <c r="C201" s="81" t="s">
        <v>3873</v>
      </c>
      <c r="D201" s="7" t="s">
        <v>3874</v>
      </c>
      <c r="E201" s="5"/>
      <c r="F201" s="5"/>
      <c r="G201" s="80" t="s">
        <v>3875</v>
      </c>
      <c r="H201" s="80" t="s">
        <v>3876</v>
      </c>
      <c r="I201" s="80" t="s">
        <v>3877</v>
      </c>
      <c r="J201" s="80" t="s">
        <v>3878</v>
      </c>
      <c r="K201" s="80" t="s">
        <v>3879</v>
      </c>
      <c r="L201" s="80" t="s">
        <v>1462</v>
      </c>
      <c r="N201" s="82" t="s">
        <v>3880</v>
      </c>
      <c r="O201" s="80" t="s">
        <v>121</v>
      </c>
      <c r="P201" s="85" t="s">
        <v>3881</v>
      </c>
      <c r="Q201" s="83">
        <v>296.08</v>
      </c>
      <c r="R201" s="18" t="s">
        <v>123</v>
      </c>
      <c r="S201" s="18" t="s">
        <v>281</v>
      </c>
      <c r="T201" s="18" t="s">
        <v>90</v>
      </c>
      <c r="U201" s="18" t="s">
        <v>91</v>
      </c>
      <c r="V201" s="5" t="s">
        <v>3871</v>
      </c>
      <c r="W201" s="5" t="s">
        <v>3771</v>
      </c>
      <c r="X201" s="5" t="s">
        <v>3882</v>
      </c>
      <c r="Y201" s="5" t="s">
        <v>3869</v>
      </c>
      <c r="Z201" s="5" t="s">
        <v>285</v>
      </c>
      <c r="AA201" s="5" t="s">
        <v>3883</v>
      </c>
      <c r="AB201" s="5" t="s">
        <v>1584</v>
      </c>
      <c r="AC201" s="5"/>
      <c r="AD201" s="5"/>
      <c r="AE201" s="84" t="s">
        <v>3870</v>
      </c>
      <c r="AF201" s="68" t="s">
        <v>3884</v>
      </c>
      <c r="AG201" s="5" t="s">
        <v>93</v>
      </c>
      <c r="AH201" s="5"/>
      <c r="AI201" s="5"/>
      <c r="AJ201" s="5" t="s">
        <v>3885</v>
      </c>
      <c r="AK201" s="5" t="s">
        <v>158</v>
      </c>
      <c r="AL201" s="5" t="s">
        <v>3886</v>
      </c>
      <c r="AM201" s="5"/>
      <c r="AN201" s="59">
        <v>0.0</v>
      </c>
      <c r="AO201" s="5" t="s">
        <v>93</v>
      </c>
      <c r="AP201" s="5"/>
      <c r="AQ201" s="5" t="s">
        <v>93</v>
      </c>
      <c r="AR201" s="5"/>
      <c r="AS201" s="5"/>
      <c r="AT201" s="5"/>
      <c r="AU201" s="17">
        <v>0.0</v>
      </c>
      <c r="AV201" s="5" t="s">
        <v>88</v>
      </c>
      <c r="AW201" s="5" t="s">
        <v>3870</v>
      </c>
      <c r="AX201" s="5" t="s">
        <v>123</v>
      </c>
      <c r="AY201" s="5" t="s">
        <v>281</v>
      </c>
      <c r="AZ201" s="5" t="s">
        <v>90</v>
      </c>
      <c r="BA201" s="5" t="s">
        <v>91</v>
      </c>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t="s">
        <v>93</v>
      </c>
      <c r="CF201" s="5"/>
      <c r="CG201" s="5"/>
      <c r="CH201" s="5"/>
      <c r="CI201" s="5" t="s">
        <v>3887</v>
      </c>
      <c r="CJ201" s="5" t="s">
        <v>3780</v>
      </c>
      <c r="CK201" s="5" t="s">
        <v>3888</v>
      </c>
      <c r="CL201" s="5"/>
      <c r="CM201" s="5"/>
      <c r="CN201" s="5"/>
      <c r="CO201" s="5"/>
      <c r="CP201" s="5"/>
      <c r="CQ201" s="5"/>
      <c r="CR201" s="5"/>
      <c r="CS201" s="5"/>
      <c r="CT201" s="5"/>
    </row>
    <row r="202">
      <c r="B202" s="80" t="s">
        <v>3889</v>
      </c>
      <c r="C202" s="81" t="s">
        <v>3890</v>
      </c>
      <c r="D202" s="5"/>
      <c r="E202" s="5"/>
      <c r="F202" s="5"/>
      <c r="G202" s="80" t="s">
        <v>3891</v>
      </c>
      <c r="H202" s="80" t="s">
        <v>3892</v>
      </c>
      <c r="I202" s="80" t="s">
        <v>2998</v>
      </c>
      <c r="J202" s="80" t="s">
        <v>2999</v>
      </c>
      <c r="K202" s="80" t="s">
        <v>3000</v>
      </c>
      <c r="N202" s="82" t="s">
        <v>3893</v>
      </c>
      <c r="O202" s="80" t="s">
        <v>323</v>
      </c>
      <c r="P202" s="85" t="s">
        <v>3894</v>
      </c>
      <c r="Q202" s="83">
        <v>181.86</v>
      </c>
      <c r="R202" s="18" t="s">
        <v>123</v>
      </c>
      <c r="S202" s="18" t="s">
        <v>423</v>
      </c>
      <c r="T202" s="18" t="s">
        <v>126</v>
      </c>
      <c r="U202" s="18" t="s">
        <v>355</v>
      </c>
      <c r="V202" s="5"/>
      <c r="W202" s="5"/>
      <c r="X202" s="5"/>
      <c r="Y202" s="5" t="s">
        <v>3875</v>
      </c>
      <c r="Z202" s="5" t="s">
        <v>187</v>
      </c>
      <c r="AA202" s="5" t="s">
        <v>1169</v>
      </c>
      <c r="AB202" s="5" t="s">
        <v>121</v>
      </c>
      <c r="AC202" s="5" t="s">
        <v>3895</v>
      </c>
      <c r="AD202" s="5" t="s">
        <v>1041</v>
      </c>
      <c r="AE202" s="84" t="s">
        <v>3880</v>
      </c>
      <c r="AF202" s="68" t="s">
        <v>3896</v>
      </c>
      <c r="AG202" s="5" t="s">
        <v>93</v>
      </c>
      <c r="AH202" s="5"/>
      <c r="AI202" s="5"/>
      <c r="AJ202" s="5" t="s">
        <v>3897</v>
      </c>
      <c r="AK202" s="5" t="s">
        <v>158</v>
      </c>
      <c r="AL202" s="5" t="s">
        <v>3898</v>
      </c>
      <c r="AM202" s="5"/>
      <c r="AN202" s="59">
        <v>2.0</v>
      </c>
      <c r="AO202" s="5" t="s">
        <v>93</v>
      </c>
      <c r="AP202" s="5" t="s">
        <v>3899</v>
      </c>
      <c r="AQ202" s="5" t="s">
        <v>93</v>
      </c>
      <c r="AR202" s="5" t="s">
        <v>3900</v>
      </c>
      <c r="AS202" s="5" t="s">
        <v>3901</v>
      </c>
      <c r="AT202" s="5" t="s">
        <v>3902</v>
      </c>
      <c r="AU202" s="17">
        <v>296.08</v>
      </c>
      <c r="AV202" s="68" t="s">
        <v>3881</v>
      </c>
      <c r="AW202" s="5" t="s">
        <v>3876</v>
      </c>
      <c r="AX202" s="5" t="s">
        <v>123</v>
      </c>
      <c r="AY202" s="5" t="s">
        <v>423</v>
      </c>
      <c r="AZ202" s="5" t="s">
        <v>126</v>
      </c>
      <c r="BA202" s="5" t="s">
        <v>355</v>
      </c>
      <c r="BB202" s="5"/>
      <c r="BC202" s="5"/>
      <c r="BD202" s="5"/>
      <c r="BE202" s="5"/>
      <c r="BF202" s="5"/>
      <c r="BG202" s="68" t="s">
        <v>3903</v>
      </c>
      <c r="BH202" s="5" t="s">
        <v>141</v>
      </c>
      <c r="BI202" s="5"/>
      <c r="BJ202" s="5"/>
      <c r="BK202" s="5"/>
      <c r="BL202" s="5"/>
      <c r="BM202" s="5"/>
      <c r="BN202" s="5"/>
      <c r="BO202" s="5"/>
      <c r="BP202" s="5"/>
      <c r="BQ202" s="5"/>
      <c r="BR202" s="5" t="s">
        <v>143</v>
      </c>
      <c r="BS202" s="5"/>
      <c r="BT202" s="5"/>
      <c r="BU202" s="5"/>
      <c r="BV202" s="5"/>
      <c r="BW202" s="5"/>
      <c r="BX202" s="5"/>
      <c r="BY202" s="5"/>
      <c r="BZ202" s="5"/>
      <c r="CA202" s="5"/>
      <c r="CB202" s="5"/>
      <c r="CC202" s="5"/>
      <c r="CD202" s="5" t="s">
        <v>3904</v>
      </c>
      <c r="CE202" s="5" t="s">
        <v>107</v>
      </c>
      <c r="CF202" s="5" t="s">
        <v>3905</v>
      </c>
      <c r="CG202" s="5"/>
      <c r="CH202" s="5"/>
      <c r="CI202" s="5" t="s">
        <v>3906</v>
      </c>
      <c r="CJ202" s="5" t="s">
        <v>518</v>
      </c>
      <c r="CK202" s="5" t="s">
        <v>1480</v>
      </c>
      <c r="CL202" s="5"/>
      <c r="CM202" s="5"/>
      <c r="CN202" s="5"/>
      <c r="CO202" s="5"/>
      <c r="CP202" s="5"/>
      <c r="CQ202" s="5"/>
      <c r="CR202" s="5"/>
      <c r="CS202" s="5"/>
      <c r="CT202" s="5"/>
    </row>
    <row r="203">
      <c r="B203" s="80" t="s">
        <v>3907</v>
      </c>
      <c r="C203" s="81" t="s">
        <v>3867</v>
      </c>
      <c r="D203" s="7" t="s">
        <v>3908</v>
      </c>
      <c r="E203" s="5"/>
      <c r="F203" s="5"/>
      <c r="G203" s="80" t="s">
        <v>3909</v>
      </c>
      <c r="H203" s="80" t="s">
        <v>3910</v>
      </c>
      <c r="I203" s="80" t="s">
        <v>3766</v>
      </c>
      <c r="J203" s="80" t="s">
        <v>153</v>
      </c>
      <c r="K203" s="80" t="s">
        <v>154</v>
      </c>
      <c r="L203" s="80" t="s">
        <v>3768</v>
      </c>
      <c r="M203" s="80" t="s">
        <v>3911</v>
      </c>
      <c r="N203" s="82" t="s">
        <v>3910</v>
      </c>
      <c r="O203" s="80" t="s">
        <v>1584</v>
      </c>
      <c r="P203" s="80" t="s">
        <v>88</v>
      </c>
      <c r="Q203" s="83">
        <v>0.0</v>
      </c>
      <c r="R203" s="18" t="s">
        <v>123</v>
      </c>
      <c r="S203" s="18" t="s">
        <v>126</v>
      </c>
      <c r="T203" s="18" t="s">
        <v>3072</v>
      </c>
      <c r="U203" s="18" t="s">
        <v>324</v>
      </c>
      <c r="V203" s="5"/>
      <c r="W203" s="5"/>
      <c r="X203" s="5"/>
      <c r="Y203" s="5" t="s">
        <v>3891</v>
      </c>
      <c r="Z203" s="5" t="s">
        <v>187</v>
      </c>
      <c r="AA203" s="5" t="s">
        <v>3004</v>
      </c>
      <c r="AB203" s="5" t="s">
        <v>323</v>
      </c>
      <c r="AC203" s="5"/>
      <c r="AD203" s="5"/>
      <c r="AE203" s="84" t="s">
        <v>3893</v>
      </c>
      <c r="AF203" s="68" t="s">
        <v>3005</v>
      </c>
      <c r="AG203" s="5" t="s">
        <v>93</v>
      </c>
      <c r="AH203" s="5"/>
      <c r="AI203" s="5"/>
      <c r="AJ203" s="5" t="s">
        <v>3912</v>
      </c>
      <c r="AK203" s="5" t="s">
        <v>179</v>
      </c>
      <c r="AL203" s="5" t="s">
        <v>3913</v>
      </c>
      <c r="AM203" s="5" t="s">
        <v>3914</v>
      </c>
      <c r="AN203" s="59">
        <v>2.0</v>
      </c>
      <c r="AO203" s="5" t="s">
        <v>107</v>
      </c>
      <c r="AP203" s="5"/>
      <c r="AQ203" s="5" t="s">
        <v>107</v>
      </c>
      <c r="AR203" s="5"/>
      <c r="AS203" s="5"/>
      <c r="AT203" s="5" t="s">
        <v>3915</v>
      </c>
      <c r="AU203" s="17">
        <v>181.86</v>
      </c>
      <c r="AV203" s="68" t="s">
        <v>3894</v>
      </c>
      <c r="AW203" s="5" t="s">
        <v>3892</v>
      </c>
      <c r="AX203" s="5" t="s">
        <v>123</v>
      </c>
      <c r="AY203" s="5" t="s">
        <v>126</v>
      </c>
      <c r="AZ203" s="5" t="s">
        <v>3072</v>
      </c>
      <c r="BA203" s="5" t="s">
        <v>324</v>
      </c>
      <c r="BB203" s="5"/>
      <c r="BC203" s="5"/>
      <c r="BD203" s="5"/>
      <c r="BE203" s="5"/>
      <c r="BF203" s="5"/>
      <c r="BG203" s="68" t="s">
        <v>3916</v>
      </c>
      <c r="BH203" s="5" t="s">
        <v>240</v>
      </c>
      <c r="BI203" s="5"/>
      <c r="BJ203" s="5"/>
      <c r="BK203" s="5"/>
      <c r="BL203" s="5"/>
      <c r="BM203" s="5"/>
      <c r="BN203" s="5"/>
      <c r="BO203" s="5"/>
      <c r="BP203" s="5"/>
      <c r="BQ203" s="5"/>
      <c r="BR203" s="5" t="s">
        <v>143</v>
      </c>
      <c r="BS203" s="5"/>
      <c r="BT203" s="5"/>
      <c r="BU203" s="5"/>
      <c r="BV203" s="5"/>
      <c r="BW203" s="5"/>
      <c r="BX203" s="5"/>
      <c r="BY203" s="5"/>
      <c r="BZ203" s="5"/>
      <c r="CA203" s="5"/>
      <c r="CB203" s="5"/>
      <c r="CC203" s="5" t="s">
        <v>3917</v>
      </c>
      <c r="CD203" s="5" t="s">
        <v>107</v>
      </c>
      <c r="CE203" s="5" t="s">
        <v>107</v>
      </c>
      <c r="CF203" s="5"/>
      <c r="CG203" s="5"/>
      <c r="CH203" s="5"/>
      <c r="CI203" s="5" t="s">
        <v>223</v>
      </c>
      <c r="CJ203" s="5" t="s">
        <v>576</v>
      </c>
      <c r="CK203" s="5" t="s">
        <v>3918</v>
      </c>
      <c r="CL203" s="5"/>
      <c r="CM203" s="5"/>
      <c r="CN203" s="5"/>
      <c r="CO203" s="5"/>
      <c r="CP203" s="5"/>
      <c r="CQ203" s="5"/>
      <c r="CR203" s="5"/>
      <c r="CS203" s="5"/>
      <c r="CT203" s="5"/>
    </row>
    <row r="204">
      <c r="B204" s="80" t="s">
        <v>3919</v>
      </c>
      <c r="C204" s="81" t="s">
        <v>3920</v>
      </c>
      <c r="D204" s="7" t="s">
        <v>3921</v>
      </c>
      <c r="E204" s="5"/>
      <c r="F204" s="5"/>
      <c r="G204" s="80" t="s">
        <v>3922</v>
      </c>
      <c r="H204" s="80" t="s">
        <v>3923</v>
      </c>
      <c r="I204" s="80" t="s">
        <v>1623</v>
      </c>
      <c r="J204" s="80" t="s">
        <v>3924</v>
      </c>
      <c r="K204" s="80" t="s">
        <v>3925</v>
      </c>
      <c r="N204" s="82" t="s">
        <v>3926</v>
      </c>
      <c r="O204" s="80" t="s">
        <v>204</v>
      </c>
      <c r="P204" s="85" t="s">
        <v>3927</v>
      </c>
      <c r="Q204" s="83">
        <v>450.0</v>
      </c>
      <c r="R204" s="18" t="s">
        <v>123</v>
      </c>
      <c r="S204" s="18" t="s">
        <v>90</v>
      </c>
      <c r="T204" s="18" t="s">
        <v>91</v>
      </c>
      <c r="U204" s="18" t="s">
        <v>281</v>
      </c>
      <c r="V204" s="5" t="s">
        <v>3911</v>
      </c>
      <c r="W204" s="5" t="s">
        <v>3771</v>
      </c>
      <c r="X204" s="5" t="s">
        <v>3928</v>
      </c>
      <c r="Y204" s="5" t="s">
        <v>3909</v>
      </c>
      <c r="Z204" s="5" t="s">
        <v>285</v>
      </c>
      <c r="AA204" s="5" t="s">
        <v>3929</v>
      </c>
      <c r="AB204" s="5" t="s">
        <v>1584</v>
      </c>
      <c r="AC204" s="5"/>
      <c r="AD204" s="5"/>
      <c r="AE204" s="84" t="s">
        <v>3910</v>
      </c>
      <c r="AF204" s="68" t="s">
        <v>3930</v>
      </c>
      <c r="AG204" s="5" t="s">
        <v>93</v>
      </c>
      <c r="AH204" s="5"/>
      <c r="AI204" s="5"/>
      <c r="AJ204" s="5" t="s">
        <v>107</v>
      </c>
      <c r="AK204" s="5" t="s">
        <v>158</v>
      </c>
      <c r="AL204" s="5"/>
      <c r="AM204" s="5"/>
      <c r="AN204" s="5" t="s">
        <v>3931</v>
      </c>
      <c r="AO204" s="5" t="s">
        <v>93</v>
      </c>
      <c r="AP204" s="5"/>
      <c r="AQ204" s="5" t="s">
        <v>93</v>
      </c>
      <c r="AR204" s="5"/>
      <c r="AS204" s="5"/>
      <c r="AT204" s="5"/>
      <c r="AU204" s="17">
        <v>0.0</v>
      </c>
      <c r="AV204" s="5" t="s">
        <v>88</v>
      </c>
      <c r="AW204" s="5" t="s">
        <v>3910</v>
      </c>
      <c r="AX204" s="5" t="s">
        <v>123</v>
      </c>
      <c r="AY204" s="5" t="s">
        <v>90</v>
      </c>
      <c r="AZ204" s="5" t="s">
        <v>91</v>
      </c>
      <c r="BA204" s="5" t="s">
        <v>281</v>
      </c>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t="s">
        <v>93</v>
      </c>
      <c r="CF204" s="5"/>
      <c r="CG204" s="5"/>
      <c r="CH204" s="5"/>
      <c r="CI204" s="5" t="s">
        <v>3779</v>
      </c>
      <c r="CJ204" s="5" t="s">
        <v>3780</v>
      </c>
      <c r="CK204" s="5" t="s">
        <v>3932</v>
      </c>
      <c r="CL204" s="5"/>
      <c r="CM204" s="5"/>
      <c r="CN204" s="5"/>
      <c r="CO204" s="5"/>
      <c r="CP204" s="5"/>
      <c r="CQ204" s="5"/>
      <c r="CR204" s="5"/>
      <c r="CS204" s="5"/>
      <c r="CT204" s="5"/>
    </row>
    <row r="205">
      <c r="B205" s="80" t="s">
        <v>3933</v>
      </c>
      <c r="C205" s="81" t="s">
        <v>1503</v>
      </c>
      <c r="D205" s="7" t="s">
        <v>3934</v>
      </c>
      <c r="E205" s="5"/>
      <c r="F205" s="5"/>
      <c r="G205" s="80" t="s">
        <v>3935</v>
      </c>
      <c r="H205" s="80" t="s">
        <v>3936</v>
      </c>
      <c r="I205" s="80" t="s">
        <v>3937</v>
      </c>
      <c r="J205" s="80" t="s">
        <v>3938</v>
      </c>
      <c r="K205" s="80" t="s">
        <v>3939</v>
      </c>
      <c r="N205" s="82" t="s">
        <v>3940</v>
      </c>
      <c r="O205" s="80" t="s">
        <v>532</v>
      </c>
      <c r="P205" s="85" t="s">
        <v>3941</v>
      </c>
      <c r="Q205" s="83">
        <v>491.89</v>
      </c>
      <c r="R205" s="18" t="s">
        <v>123</v>
      </c>
      <c r="S205" s="18" t="s">
        <v>204</v>
      </c>
      <c r="T205" s="18" t="s">
        <v>356</v>
      </c>
      <c r="U205" s="18" t="s">
        <v>355</v>
      </c>
      <c r="V205" s="5"/>
      <c r="W205" s="5"/>
      <c r="X205" s="5"/>
      <c r="Y205" s="5" t="s">
        <v>3922</v>
      </c>
      <c r="Z205" s="5" t="s">
        <v>13</v>
      </c>
      <c r="AA205" s="5" t="s">
        <v>204</v>
      </c>
      <c r="AB205" s="5" t="s">
        <v>204</v>
      </c>
      <c r="AC205" s="5"/>
      <c r="AD205" s="5"/>
      <c r="AE205" s="84" t="s">
        <v>3926</v>
      </c>
      <c r="AF205" s="68" t="s">
        <v>3942</v>
      </c>
      <c r="AG205" s="5" t="s">
        <v>93</v>
      </c>
      <c r="AH205" s="5"/>
      <c r="AI205" s="5"/>
      <c r="AJ205" s="5" t="s">
        <v>93</v>
      </c>
      <c r="AK205" s="5" t="s">
        <v>158</v>
      </c>
      <c r="AL205" s="5" t="s">
        <v>3943</v>
      </c>
      <c r="AM205" s="5"/>
      <c r="AN205" s="59">
        <v>0.0</v>
      </c>
      <c r="AO205" s="5" t="s">
        <v>93</v>
      </c>
      <c r="AP205" s="5"/>
      <c r="AQ205" s="5" t="s">
        <v>107</v>
      </c>
      <c r="AR205" s="5"/>
      <c r="AS205" s="5"/>
      <c r="AT205" s="5"/>
      <c r="AU205" s="17">
        <v>450.0</v>
      </c>
      <c r="AV205" s="68" t="s">
        <v>3927</v>
      </c>
      <c r="AW205" s="5" t="s">
        <v>3923</v>
      </c>
      <c r="AX205" s="5" t="s">
        <v>123</v>
      </c>
      <c r="AY205" s="5" t="s">
        <v>204</v>
      </c>
      <c r="AZ205" s="5" t="s">
        <v>356</v>
      </c>
      <c r="BA205" s="5" t="s">
        <v>355</v>
      </c>
      <c r="BB205" s="5"/>
      <c r="BC205" s="5"/>
      <c r="BD205" s="5"/>
      <c r="BE205" s="5"/>
      <c r="BF205" s="5"/>
      <c r="BG205" s="68" t="s">
        <v>3944</v>
      </c>
      <c r="BH205" s="5" t="s">
        <v>340</v>
      </c>
      <c r="BI205" s="5"/>
      <c r="BJ205" s="5"/>
      <c r="BK205" s="5"/>
      <c r="BL205" s="5"/>
      <c r="BM205" s="5"/>
      <c r="BN205" s="5"/>
      <c r="BO205" s="5"/>
      <c r="BP205" s="5"/>
      <c r="BQ205" s="5"/>
      <c r="BR205" s="5" t="s">
        <v>143</v>
      </c>
      <c r="BS205" s="5"/>
      <c r="BT205" s="5"/>
      <c r="BU205" s="5"/>
      <c r="BV205" s="5"/>
      <c r="BW205" s="5"/>
      <c r="BX205" s="5"/>
      <c r="BY205" s="5"/>
      <c r="BZ205" s="5"/>
      <c r="CA205" s="5"/>
      <c r="CB205" s="5"/>
      <c r="CC205" s="5"/>
      <c r="CD205" s="5" t="s">
        <v>3945</v>
      </c>
      <c r="CE205" s="5" t="s">
        <v>93</v>
      </c>
      <c r="CF205" s="5"/>
      <c r="CG205" s="5"/>
      <c r="CH205" s="5"/>
      <c r="CI205" s="5" t="s">
        <v>3946</v>
      </c>
      <c r="CJ205" s="5" t="s">
        <v>3947</v>
      </c>
      <c r="CK205" s="59">
        <v>1262.0</v>
      </c>
      <c r="CL205" s="5" t="s">
        <v>3948</v>
      </c>
      <c r="CM205" s="68" t="s">
        <v>3949</v>
      </c>
      <c r="CN205" s="68" t="str">
        <f>HYPERLINK("https://docs.google.com/open?id=1Tnc0p8wk3ThDrpI5g_SuT0k1eqqqLSGWqgbhF13ulp8","m")</f>
        <v>m</v>
      </c>
      <c r="CO205" s="5" t="s">
        <v>3950</v>
      </c>
      <c r="CP205" s="5"/>
      <c r="CQ205" s="5"/>
      <c r="CR205" s="5"/>
      <c r="CS205" s="5"/>
      <c r="CT205" s="5"/>
    </row>
    <row r="206">
      <c r="A206" s="12"/>
      <c r="B206" s="15">
        <v>199.0</v>
      </c>
      <c r="C206" s="40" t="s">
        <v>3951</v>
      </c>
      <c r="D206" s="15" t="s">
        <v>3952</v>
      </c>
      <c r="E206" s="15"/>
      <c r="F206" s="15"/>
      <c r="G206" s="86" t="s">
        <v>3953</v>
      </c>
      <c r="H206" s="87" t="s">
        <v>3954</v>
      </c>
      <c r="I206" s="7" t="s">
        <v>2197</v>
      </c>
      <c r="J206" s="7" t="s">
        <v>3955</v>
      </c>
      <c r="K206" s="7" t="s">
        <v>3956</v>
      </c>
      <c r="L206" s="88" t="s">
        <v>2004</v>
      </c>
      <c r="M206" s="7"/>
      <c r="N206" s="16" t="s">
        <v>3957</v>
      </c>
      <c r="O206" s="89" t="s">
        <v>3958</v>
      </c>
      <c r="P206" s="90" t="s">
        <v>88</v>
      </c>
      <c r="Q206" s="27">
        <v>0.0</v>
      </c>
      <c r="R206" s="91" t="s">
        <v>123</v>
      </c>
      <c r="S206" s="91" t="s">
        <v>403</v>
      </c>
      <c r="T206" s="91" t="s">
        <v>479</v>
      </c>
      <c r="U206" s="91" t="s">
        <v>281</v>
      </c>
      <c r="V206" s="19"/>
      <c r="W206" s="20"/>
      <c r="X206" s="20"/>
      <c r="Y206" s="19"/>
      <c r="Z206" s="19"/>
      <c r="AA206" s="20"/>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20"/>
      <c r="AZ206" s="19"/>
      <c r="BA206" s="19"/>
      <c r="BB206" s="19"/>
      <c r="BC206" s="19"/>
      <c r="BD206" s="19"/>
      <c r="BE206" s="19"/>
      <c r="BF206" s="19"/>
      <c r="BG206" s="22"/>
      <c r="BH206" s="19"/>
      <c r="BI206" s="19"/>
      <c r="BJ206" s="19"/>
      <c r="BK206" s="19"/>
      <c r="BL206" s="19"/>
      <c r="BM206" s="20"/>
      <c r="BN206" s="20"/>
      <c r="BO206" s="20"/>
      <c r="BP206" s="20"/>
      <c r="BQ206" s="20"/>
      <c r="BR206" s="19"/>
      <c r="BS206" s="19"/>
      <c r="BT206" s="19"/>
      <c r="BU206" s="19"/>
      <c r="BV206" s="19"/>
      <c r="BW206" s="19"/>
      <c r="BX206" s="19"/>
      <c r="BY206" s="19"/>
      <c r="BZ206" s="19"/>
      <c r="CA206" s="19"/>
      <c r="CB206" s="20"/>
      <c r="CC206" s="19"/>
      <c r="CD206" s="19"/>
      <c r="CE206" s="19"/>
      <c r="CF206" s="19"/>
      <c r="CG206" s="19"/>
      <c r="CH206" s="19"/>
      <c r="CI206" s="19"/>
      <c r="CJ206" s="19"/>
      <c r="CK206" s="19"/>
      <c r="CL206" s="20"/>
      <c r="CM206" s="20"/>
      <c r="CN206" s="19"/>
      <c r="CO206" s="20"/>
      <c r="CP206" s="20"/>
      <c r="CQ206" s="19"/>
      <c r="CR206" s="20"/>
      <c r="CS206" s="20"/>
      <c r="CT206" s="19"/>
      <c r="CU206" s="20"/>
      <c r="CV206" s="20"/>
      <c r="CW206" s="19"/>
      <c r="CX206" s="19"/>
      <c r="CY206" s="20"/>
      <c r="CZ206" s="19"/>
      <c r="DA206" s="20"/>
      <c r="DB206" s="20"/>
      <c r="DC206" s="20"/>
      <c r="DD206" s="20"/>
    </row>
    <row r="207">
      <c r="B207" s="92" t="s">
        <v>3959</v>
      </c>
      <c r="C207" s="81" t="s">
        <v>3951</v>
      </c>
      <c r="D207" s="7" t="s">
        <v>3960</v>
      </c>
      <c r="E207" s="5"/>
      <c r="F207" s="5"/>
      <c r="G207" s="93" t="s">
        <v>3961</v>
      </c>
      <c r="H207" s="87" t="s">
        <v>3962</v>
      </c>
      <c r="I207" s="80" t="s">
        <v>3963</v>
      </c>
      <c r="J207" s="80" t="s">
        <v>3964</v>
      </c>
      <c r="K207" s="86" t="s">
        <v>3965</v>
      </c>
      <c r="N207" s="93" t="s">
        <v>3962</v>
      </c>
      <c r="O207" s="89" t="s">
        <v>88</v>
      </c>
      <c r="P207" s="89" t="s">
        <v>88</v>
      </c>
      <c r="Q207" s="89" t="s">
        <v>88</v>
      </c>
      <c r="R207" s="7" t="s">
        <v>3966</v>
      </c>
      <c r="S207" s="5"/>
      <c r="T207" s="5"/>
      <c r="U207" s="5"/>
      <c r="V207" s="5"/>
      <c r="W207" s="5"/>
      <c r="X207" s="5"/>
      <c r="Y207" s="5"/>
      <c r="Z207" s="5"/>
      <c r="AA207" s="5"/>
      <c r="AB207" s="5"/>
      <c r="AC207" s="5"/>
      <c r="AD207" s="5"/>
      <c r="AE207" s="84"/>
      <c r="AF207" s="68"/>
      <c r="AG207" s="5"/>
      <c r="AH207" s="5"/>
      <c r="AI207" s="5"/>
      <c r="AJ207" s="5"/>
      <c r="AK207" s="5"/>
      <c r="AL207" s="5"/>
      <c r="AM207" s="5"/>
      <c r="AN207" s="5"/>
      <c r="AO207" s="5"/>
      <c r="AP207" s="5"/>
      <c r="AQ207" s="5"/>
      <c r="AR207" s="5"/>
      <c r="AS207" s="5"/>
      <c r="AT207" s="5"/>
      <c r="AU207" s="17"/>
      <c r="AV207" s="68"/>
      <c r="AW207" s="5"/>
      <c r="AX207" s="5"/>
      <c r="AY207" s="5"/>
      <c r="AZ207" s="5"/>
      <c r="BA207" s="5"/>
      <c r="BB207" s="5"/>
      <c r="BC207" s="5"/>
      <c r="BD207" s="5"/>
      <c r="BE207" s="5"/>
      <c r="BF207" s="5"/>
      <c r="BG207" s="68"/>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9"/>
      <c r="CL207" s="5"/>
      <c r="CM207" s="5"/>
      <c r="CN207" s="5"/>
      <c r="CO207" s="5"/>
      <c r="CP207" s="5"/>
      <c r="CQ207" s="5"/>
      <c r="CR207" s="5"/>
      <c r="CS207" s="5"/>
      <c r="CT207" s="5"/>
    </row>
    <row r="208">
      <c r="A208" s="94">
        <v>45585.550129386575</v>
      </c>
      <c r="B208" s="7">
        <v>200.0</v>
      </c>
      <c r="C208" s="7" t="s">
        <v>839</v>
      </c>
      <c r="D208" s="7" t="s">
        <v>1385</v>
      </c>
      <c r="E208" s="5"/>
      <c r="F208" s="59"/>
      <c r="G208" s="7" t="s">
        <v>3967</v>
      </c>
      <c r="H208" s="80" t="s">
        <v>3968</v>
      </c>
      <c r="I208" s="5" t="s">
        <v>1036</v>
      </c>
      <c r="J208" s="5" t="s">
        <v>3969</v>
      </c>
      <c r="K208" s="5" t="s">
        <v>3970</v>
      </c>
      <c r="L208" s="5" t="s">
        <v>3971</v>
      </c>
      <c r="M208" s="5"/>
      <c r="N208" s="82" t="s">
        <v>3972</v>
      </c>
      <c r="O208" s="5" t="s">
        <v>839</v>
      </c>
      <c r="P208" s="17">
        <v>0.0</v>
      </c>
      <c r="Q208" s="5" t="s">
        <v>3973</v>
      </c>
      <c r="R208" s="80" t="s">
        <v>157</v>
      </c>
      <c r="S208" s="5" t="s">
        <v>125</v>
      </c>
      <c r="T208" s="5" t="s">
        <v>403</v>
      </c>
      <c r="U208" s="5" t="s">
        <v>90</v>
      </c>
      <c r="V208" s="80" t="s">
        <v>107</v>
      </c>
      <c r="W208" s="5"/>
      <c r="X208" s="5"/>
      <c r="Y208" s="80" t="s">
        <v>158</v>
      </c>
      <c r="Z208" s="85" t="s">
        <v>3974</v>
      </c>
      <c r="AA208" s="5" t="s">
        <v>107</v>
      </c>
      <c r="AB208" s="80" t="s">
        <v>3968</v>
      </c>
      <c r="AC208" s="5" t="s">
        <v>3975</v>
      </c>
      <c r="AD208" s="5" t="s">
        <v>1036</v>
      </c>
      <c r="AE208" s="5" t="s">
        <v>3969</v>
      </c>
      <c r="AF208" s="5" t="s">
        <v>3970</v>
      </c>
      <c r="AG208" s="59">
        <v>3.129373813E9</v>
      </c>
      <c r="AH208" s="5" t="s">
        <v>3976</v>
      </c>
      <c r="AI208" s="5" t="s">
        <v>93</v>
      </c>
      <c r="AJ208" s="5" t="s">
        <v>3977</v>
      </c>
      <c r="AK208" s="5" t="s">
        <v>3978</v>
      </c>
      <c r="AL208" s="5" t="s">
        <v>3971</v>
      </c>
      <c r="AM208" s="5" t="s">
        <v>1352</v>
      </c>
      <c r="AN208" s="5" t="s">
        <v>1352</v>
      </c>
      <c r="AO208" s="18"/>
      <c r="AP208" s="5"/>
      <c r="AQ208" s="5"/>
      <c r="AR208" s="5"/>
      <c r="AS208" s="5"/>
      <c r="AT208" s="5" t="s">
        <v>187</v>
      </c>
      <c r="AU208" s="5" t="s">
        <v>3979</v>
      </c>
      <c r="AV208" s="5" t="s">
        <v>1928</v>
      </c>
      <c r="AW208" s="5" t="s">
        <v>974</v>
      </c>
      <c r="AX208" s="85" t="s">
        <v>3980</v>
      </c>
      <c r="AY208" s="5"/>
      <c r="AZ208" s="80" t="s">
        <v>1009</v>
      </c>
      <c r="BA208" s="71" t="s">
        <v>107</v>
      </c>
      <c r="BB208" s="5"/>
      <c r="BC208" s="71" t="s">
        <v>107</v>
      </c>
      <c r="BD208" s="5"/>
      <c r="BE208" s="5"/>
      <c r="BF208" s="5"/>
      <c r="BG208" s="17"/>
      <c r="BH208" s="5"/>
      <c r="BI208" s="5" t="s">
        <v>157</v>
      </c>
      <c r="BJ208" s="5" t="s">
        <v>125</v>
      </c>
      <c r="BK208" s="5" t="s">
        <v>403</v>
      </c>
      <c r="BL208" s="5" t="s">
        <v>90</v>
      </c>
      <c r="BM208" s="5"/>
      <c r="BN208" s="5"/>
      <c r="BO208" s="5"/>
      <c r="BP208" s="5"/>
      <c r="BQ208" s="5"/>
      <c r="BR208" s="68" t="s">
        <v>3981</v>
      </c>
      <c r="BS208" s="5" t="s">
        <v>142</v>
      </c>
      <c r="BT208" s="5" t="s">
        <v>142</v>
      </c>
      <c r="BU208" s="5"/>
      <c r="BV208" s="5"/>
      <c r="BW208" s="5"/>
      <c r="BX208" s="5"/>
      <c r="BY208" s="5"/>
      <c r="BZ208" s="5"/>
      <c r="CA208" s="5"/>
      <c r="CB208" s="5"/>
      <c r="CC208" s="5"/>
      <c r="CD208" s="5"/>
      <c r="CE208" s="5"/>
      <c r="CF208" s="5"/>
      <c r="CG208" s="5"/>
      <c r="CH208" s="5"/>
      <c r="CI208" s="5"/>
      <c r="CJ208" s="5"/>
      <c r="CK208" s="5"/>
    </row>
    <row r="209">
      <c r="C209" s="95"/>
      <c r="R209" s="5"/>
      <c r="S209" s="5"/>
      <c r="T209" s="5"/>
      <c r="U209" s="5"/>
    </row>
    <row r="210">
      <c r="C210" s="95"/>
      <c r="R210" s="5"/>
      <c r="S210" s="5"/>
      <c r="T210" s="5"/>
      <c r="U210" s="5"/>
    </row>
    <row r="211">
      <c r="C211" s="95"/>
      <c r="R211" s="5"/>
      <c r="S211" s="5"/>
      <c r="T211" s="5"/>
      <c r="U211" s="5"/>
    </row>
    <row r="212">
      <c r="C212" s="95"/>
      <c r="R212" s="5"/>
      <c r="S212" s="5"/>
      <c r="T212" s="5"/>
      <c r="U212" s="5"/>
    </row>
    <row r="213">
      <c r="C213" s="95"/>
      <c r="R213" s="5"/>
      <c r="S213" s="5"/>
      <c r="T213" s="5"/>
      <c r="U213" s="5"/>
    </row>
    <row r="214">
      <c r="C214" s="95"/>
      <c r="R214" s="5"/>
      <c r="S214" s="5"/>
      <c r="T214" s="5"/>
      <c r="U214" s="5"/>
    </row>
    <row r="215">
      <c r="C215" s="95"/>
      <c r="R215" s="5"/>
      <c r="S215" s="5"/>
      <c r="T215" s="5"/>
      <c r="U215" s="5"/>
    </row>
    <row r="216">
      <c r="C216" s="95"/>
      <c r="R216" s="5"/>
      <c r="S216" s="5"/>
      <c r="T216" s="5"/>
      <c r="U216" s="5"/>
    </row>
    <row r="217">
      <c r="C217" s="95"/>
      <c r="R217" s="5"/>
      <c r="S217" s="5"/>
      <c r="T217" s="5"/>
      <c r="U217" s="5"/>
    </row>
    <row r="218">
      <c r="C218" s="95"/>
      <c r="R218" s="5"/>
      <c r="S218" s="5"/>
      <c r="T218" s="5"/>
      <c r="U218" s="5"/>
    </row>
    <row r="219">
      <c r="C219" s="95"/>
      <c r="R219" s="5"/>
      <c r="S219" s="5"/>
      <c r="T219" s="5"/>
      <c r="U219" s="5"/>
    </row>
    <row r="220">
      <c r="C220" s="95"/>
      <c r="R220" s="5"/>
      <c r="S220" s="5"/>
      <c r="T220" s="5"/>
      <c r="U220" s="5"/>
    </row>
    <row r="221">
      <c r="C221" s="95"/>
      <c r="R221" s="5"/>
      <c r="S221" s="5"/>
      <c r="T221" s="5"/>
      <c r="U221" s="5"/>
    </row>
    <row r="222">
      <c r="C222" s="95"/>
      <c r="R222" s="5"/>
      <c r="S222" s="5"/>
      <c r="T222" s="5"/>
      <c r="U222" s="5"/>
    </row>
    <row r="223">
      <c r="C223" s="95"/>
      <c r="R223" s="5"/>
      <c r="S223" s="5"/>
      <c r="T223" s="5"/>
      <c r="U223" s="5"/>
    </row>
    <row r="224">
      <c r="C224" s="95"/>
      <c r="R224" s="5"/>
      <c r="S224" s="5"/>
      <c r="T224" s="5"/>
      <c r="U224" s="5"/>
    </row>
    <row r="225">
      <c r="C225" s="95"/>
      <c r="R225" s="5"/>
      <c r="S225" s="5"/>
      <c r="T225" s="5"/>
      <c r="U225" s="5"/>
    </row>
    <row r="226">
      <c r="C226" s="95"/>
      <c r="R226" s="5"/>
      <c r="S226" s="5"/>
      <c r="T226" s="5"/>
      <c r="U226" s="5"/>
    </row>
    <row r="227">
      <c r="C227" s="95"/>
      <c r="R227" s="5"/>
      <c r="S227" s="5"/>
      <c r="T227" s="5"/>
      <c r="U227" s="5"/>
    </row>
    <row r="228">
      <c r="C228" s="95"/>
      <c r="R228" s="5"/>
      <c r="S228" s="5"/>
      <c r="T228" s="5"/>
      <c r="U228" s="5"/>
    </row>
    <row r="229">
      <c r="C229" s="95"/>
      <c r="R229" s="5"/>
      <c r="S229" s="5"/>
      <c r="T229" s="5"/>
      <c r="U229" s="5"/>
    </row>
    <row r="230">
      <c r="C230" s="95"/>
      <c r="R230" s="5"/>
      <c r="S230" s="5"/>
      <c r="T230" s="5"/>
      <c r="U230" s="5"/>
    </row>
    <row r="231">
      <c r="C231" s="95"/>
      <c r="R231" s="5"/>
      <c r="S231" s="5"/>
      <c r="T231" s="5"/>
      <c r="U231" s="5"/>
    </row>
    <row r="232">
      <c r="C232" s="95"/>
      <c r="R232" s="5"/>
      <c r="S232" s="5"/>
      <c r="T232" s="5"/>
      <c r="U232" s="5"/>
    </row>
    <row r="233">
      <c r="C233" s="95"/>
      <c r="R233" s="5"/>
      <c r="S233" s="5"/>
      <c r="T233" s="5"/>
      <c r="U233" s="5"/>
    </row>
    <row r="234">
      <c r="C234" s="95"/>
      <c r="R234" s="5"/>
      <c r="S234" s="5"/>
      <c r="T234" s="5"/>
      <c r="U234" s="5"/>
    </row>
    <row r="235">
      <c r="C235" s="95"/>
      <c r="R235" s="5"/>
      <c r="S235" s="5"/>
      <c r="T235" s="5"/>
      <c r="U235" s="5"/>
    </row>
    <row r="236">
      <c r="C236" s="95"/>
      <c r="R236" s="5"/>
      <c r="S236" s="5"/>
      <c r="T236" s="5"/>
      <c r="U236" s="5"/>
    </row>
    <row r="237">
      <c r="C237" s="95"/>
      <c r="R237" s="5"/>
      <c r="S237" s="5"/>
      <c r="T237" s="5"/>
      <c r="U237" s="5"/>
    </row>
    <row r="238">
      <c r="C238" s="95"/>
      <c r="R238" s="5"/>
      <c r="S238" s="5"/>
      <c r="T238" s="5"/>
      <c r="U238" s="5"/>
    </row>
    <row r="239">
      <c r="C239" s="95"/>
      <c r="R239" s="5"/>
      <c r="S239" s="5"/>
      <c r="T239" s="5"/>
      <c r="U239" s="5"/>
    </row>
    <row r="240">
      <c r="C240" s="95"/>
      <c r="R240" s="5"/>
      <c r="S240" s="5"/>
      <c r="T240" s="5"/>
      <c r="U240" s="5"/>
    </row>
    <row r="241">
      <c r="C241" s="95"/>
      <c r="R241" s="5"/>
      <c r="S241" s="5"/>
      <c r="T241" s="5"/>
      <c r="U241" s="5"/>
    </row>
    <row r="242">
      <c r="C242" s="95"/>
      <c r="R242" s="5"/>
      <c r="S242" s="5"/>
      <c r="T242" s="5"/>
      <c r="U242" s="5"/>
    </row>
    <row r="243">
      <c r="C243" s="95"/>
      <c r="R243" s="5"/>
      <c r="S243" s="5"/>
      <c r="T243" s="5"/>
      <c r="U243" s="5"/>
    </row>
    <row r="244">
      <c r="C244" s="95"/>
      <c r="R244" s="5"/>
      <c r="S244" s="5"/>
      <c r="T244" s="5"/>
      <c r="U244" s="5"/>
    </row>
    <row r="245">
      <c r="C245" s="95"/>
      <c r="R245" s="5"/>
      <c r="S245" s="5"/>
      <c r="T245" s="5"/>
      <c r="U245" s="5"/>
    </row>
    <row r="246">
      <c r="C246" s="95"/>
      <c r="R246" s="5"/>
      <c r="S246" s="5"/>
      <c r="T246" s="5"/>
      <c r="U246" s="5"/>
    </row>
    <row r="247">
      <c r="C247" s="95"/>
      <c r="R247" s="5"/>
      <c r="S247" s="5"/>
      <c r="T247" s="5"/>
      <c r="U247" s="5"/>
    </row>
    <row r="248">
      <c r="C248" s="95"/>
      <c r="R248" s="5"/>
      <c r="S248" s="5"/>
      <c r="T248" s="5"/>
      <c r="U248" s="5"/>
    </row>
    <row r="249">
      <c r="C249" s="95"/>
      <c r="R249" s="5"/>
      <c r="S249" s="5"/>
      <c r="T249" s="5"/>
      <c r="U249" s="5"/>
    </row>
    <row r="250">
      <c r="C250" s="95"/>
      <c r="R250" s="5"/>
      <c r="S250" s="5"/>
      <c r="T250" s="5"/>
      <c r="U250" s="5"/>
    </row>
    <row r="251">
      <c r="C251" s="95"/>
      <c r="R251" s="5"/>
      <c r="S251" s="5"/>
      <c r="T251" s="5"/>
      <c r="U251" s="5"/>
    </row>
    <row r="252">
      <c r="C252" s="95"/>
      <c r="R252" s="5"/>
      <c r="S252" s="5"/>
      <c r="T252" s="5"/>
      <c r="U252" s="5"/>
    </row>
    <row r="253">
      <c r="C253" s="95"/>
      <c r="R253" s="5"/>
      <c r="S253" s="5"/>
      <c r="T253" s="5"/>
      <c r="U253" s="5"/>
    </row>
    <row r="254">
      <c r="C254" s="95"/>
      <c r="R254" s="5"/>
      <c r="S254" s="5"/>
      <c r="T254" s="5"/>
      <c r="U254" s="5"/>
    </row>
    <row r="255">
      <c r="C255" s="95"/>
      <c r="R255" s="5"/>
      <c r="S255" s="5"/>
      <c r="T255" s="5"/>
      <c r="U255" s="5"/>
    </row>
    <row r="256">
      <c r="C256" s="95"/>
      <c r="R256" s="5"/>
      <c r="S256" s="5"/>
      <c r="T256" s="5"/>
      <c r="U256" s="5"/>
    </row>
    <row r="257">
      <c r="C257" s="95"/>
      <c r="R257" s="5"/>
      <c r="S257" s="5"/>
      <c r="T257" s="5"/>
      <c r="U257" s="5"/>
    </row>
    <row r="258">
      <c r="C258" s="95"/>
      <c r="R258" s="5"/>
      <c r="S258" s="5"/>
      <c r="T258" s="5"/>
      <c r="U258" s="5"/>
    </row>
    <row r="259">
      <c r="C259" s="95"/>
      <c r="R259" s="5"/>
      <c r="S259" s="5"/>
      <c r="T259" s="5"/>
      <c r="U259" s="5"/>
    </row>
    <row r="260">
      <c r="C260" s="95"/>
      <c r="R260" s="5"/>
      <c r="S260" s="5"/>
      <c r="T260" s="5"/>
      <c r="U260" s="5"/>
    </row>
    <row r="261">
      <c r="C261" s="95"/>
      <c r="R261" s="5"/>
      <c r="S261" s="5"/>
      <c r="T261" s="5"/>
      <c r="U261" s="5"/>
    </row>
    <row r="262">
      <c r="C262" s="95"/>
      <c r="R262" s="5"/>
      <c r="S262" s="5"/>
      <c r="T262" s="5"/>
      <c r="U262" s="5"/>
    </row>
    <row r="263">
      <c r="C263" s="95"/>
      <c r="R263" s="5"/>
      <c r="S263" s="5"/>
      <c r="T263" s="5"/>
      <c r="U263" s="5"/>
    </row>
    <row r="264">
      <c r="C264" s="95"/>
      <c r="R264" s="5"/>
      <c r="S264" s="5"/>
      <c r="T264" s="5"/>
      <c r="U264" s="5"/>
    </row>
    <row r="265">
      <c r="C265" s="95"/>
      <c r="R265" s="5"/>
      <c r="S265" s="5"/>
      <c r="T265" s="5"/>
      <c r="U265" s="5"/>
    </row>
    <row r="266">
      <c r="C266" s="95"/>
      <c r="R266" s="5"/>
      <c r="S266" s="5"/>
      <c r="T266" s="5"/>
      <c r="U266" s="5"/>
    </row>
    <row r="267">
      <c r="C267" s="95"/>
      <c r="R267" s="5"/>
      <c r="S267" s="5"/>
      <c r="T267" s="5"/>
      <c r="U267" s="5"/>
    </row>
    <row r="268">
      <c r="C268" s="95"/>
      <c r="R268" s="5"/>
      <c r="S268" s="5"/>
      <c r="T268" s="5"/>
      <c r="U268" s="5"/>
    </row>
    <row r="269">
      <c r="C269" s="95"/>
      <c r="R269" s="5"/>
      <c r="S269" s="5"/>
      <c r="T269" s="5"/>
      <c r="U269" s="5"/>
    </row>
    <row r="270">
      <c r="C270" s="95"/>
      <c r="R270" s="5"/>
      <c r="S270" s="5"/>
      <c r="T270" s="5"/>
      <c r="U270" s="5"/>
    </row>
    <row r="271">
      <c r="C271" s="95"/>
      <c r="R271" s="5"/>
      <c r="S271" s="5"/>
      <c r="T271" s="5"/>
      <c r="U271" s="5"/>
    </row>
    <row r="272">
      <c r="C272" s="95"/>
      <c r="R272" s="5"/>
      <c r="S272" s="5"/>
      <c r="T272" s="5"/>
      <c r="U272" s="5"/>
    </row>
    <row r="273">
      <c r="C273" s="95"/>
      <c r="R273" s="5"/>
      <c r="S273" s="5"/>
      <c r="T273" s="5"/>
      <c r="U273" s="5"/>
    </row>
    <row r="274">
      <c r="C274" s="95"/>
      <c r="R274" s="5"/>
      <c r="S274" s="5"/>
      <c r="T274" s="5"/>
      <c r="U274" s="5"/>
    </row>
    <row r="275">
      <c r="C275" s="95"/>
      <c r="R275" s="5"/>
      <c r="S275" s="5"/>
      <c r="T275" s="5"/>
      <c r="U275" s="5"/>
    </row>
    <row r="276">
      <c r="C276" s="95"/>
      <c r="R276" s="5"/>
      <c r="S276" s="5"/>
      <c r="T276" s="5"/>
      <c r="U276" s="5"/>
    </row>
    <row r="277">
      <c r="C277" s="95"/>
      <c r="R277" s="5"/>
      <c r="S277" s="5"/>
      <c r="T277" s="5"/>
      <c r="U277" s="5"/>
    </row>
    <row r="278">
      <c r="C278" s="95"/>
      <c r="R278" s="5"/>
      <c r="S278" s="5"/>
      <c r="T278" s="5"/>
      <c r="U278" s="5"/>
    </row>
    <row r="279">
      <c r="C279" s="95"/>
      <c r="R279" s="5"/>
      <c r="S279" s="5"/>
      <c r="T279" s="5"/>
      <c r="U279" s="5"/>
    </row>
    <row r="280">
      <c r="C280" s="95"/>
      <c r="R280" s="5"/>
      <c r="S280" s="5"/>
      <c r="T280" s="5"/>
      <c r="U280" s="5"/>
    </row>
    <row r="281">
      <c r="C281" s="95"/>
      <c r="R281" s="5"/>
      <c r="S281" s="5"/>
      <c r="T281" s="5"/>
      <c r="U281" s="5"/>
    </row>
    <row r="282">
      <c r="C282" s="95"/>
      <c r="R282" s="5"/>
      <c r="S282" s="5"/>
      <c r="T282" s="5"/>
      <c r="U282" s="5"/>
    </row>
    <row r="283">
      <c r="C283" s="95"/>
      <c r="R283" s="5"/>
      <c r="S283" s="5"/>
      <c r="T283" s="5"/>
      <c r="U283" s="5"/>
    </row>
    <row r="284">
      <c r="C284" s="95"/>
      <c r="R284" s="5"/>
      <c r="S284" s="5"/>
      <c r="T284" s="5"/>
      <c r="U284" s="5"/>
    </row>
    <row r="285">
      <c r="C285" s="95"/>
      <c r="R285" s="5"/>
      <c r="S285" s="5"/>
      <c r="T285" s="5"/>
      <c r="U285" s="5"/>
    </row>
    <row r="286">
      <c r="C286" s="95"/>
      <c r="R286" s="5"/>
      <c r="S286" s="5"/>
      <c r="T286" s="5"/>
      <c r="U286" s="5"/>
    </row>
    <row r="287">
      <c r="C287" s="95"/>
      <c r="R287" s="5"/>
      <c r="S287" s="5"/>
      <c r="T287" s="5"/>
      <c r="U287" s="5"/>
    </row>
    <row r="288">
      <c r="C288" s="95"/>
      <c r="R288" s="5"/>
      <c r="S288" s="5"/>
      <c r="T288" s="5"/>
      <c r="U288" s="5"/>
    </row>
    <row r="289">
      <c r="C289" s="95"/>
      <c r="R289" s="5"/>
      <c r="S289" s="5"/>
      <c r="T289" s="5"/>
      <c r="U289" s="5"/>
    </row>
    <row r="290">
      <c r="C290" s="95"/>
      <c r="R290" s="5"/>
      <c r="S290" s="5"/>
      <c r="T290" s="5"/>
      <c r="U290" s="5"/>
    </row>
    <row r="291">
      <c r="C291" s="95"/>
      <c r="R291" s="5"/>
      <c r="S291" s="5"/>
      <c r="T291" s="5"/>
      <c r="U291" s="5"/>
    </row>
    <row r="292">
      <c r="C292" s="95"/>
      <c r="R292" s="5"/>
      <c r="S292" s="5"/>
      <c r="T292" s="5"/>
      <c r="U292" s="5"/>
    </row>
    <row r="293">
      <c r="C293" s="95"/>
      <c r="R293" s="5"/>
      <c r="S293" s="5"/>
      <c r="T293" s="5"/>
      <c r="U293" s="5"/>
    </row>
    <row r="294">
      <c r="C294" s="95"/>
      <c r="R294" s="5"/>
      <c r="S294" s="5"/>
      <c r="T294" s="5"/>
      <c r="U294" s="5"/>
    </row>
    <row r="295">
      <c r="C295" s="95"/>
      <c r="R295" s="5"/>
      <c r="S295" s="5"/>
      <c r="T295" s="5"/>
      <c r="U295" s="5"/>
    </row>
    <row r="296">
      <c r="C296" s="95"/>
      <c r="R296" s="5"/>
      <c r="S296" s="5"/>
      <c r="T296" s="5"/>
      <c r="U296" s="5"/>
    </row>
    <row r="297">
      <c r="C297" s="95"/>
      <c r="R297" s="5"/>
      <c r="S297" s="5"/>
      <c r="T297" s="5"/>
      <c r="U297" s="5"/>
    </row>
    <row r="298">
      <c r="C298" s="95"/>
      <c r="R298" s="5"/>
      <c r="S298" s="5"/>
      <c r="T298" s="5"/>
      <c r="U298" s="5"/>
    </row>
    <row r="299">
      <c r="C299" s="95"/>
      <c r="R299" s="5"/>
      <c r="S299" s="5"/>
      <c r="T299" s="5"/>
      <c r="U299" s="5"/>
    </row>
    <row r="300">
      <c r="C300" s="95"/>
      <c r="R300" s="5"/>
      <c r="S300" s="5"/>
      <c r="T300" s="5"/>
      <c r="U300" s="5"/>
    </row>
    <row r="301">
      <c r="C301" s="95"/>
      <c r="R301" s="5"/>
      <c r="S301" s="5"/>
      <c r="T301" s="5"/>
      <c r="U301" s="5"/>
    </row>
    <row r="302">
      <c r="C302" s="95"/>
      <c r="R302" s="5"/>
      <c r="S302" s="5"/>
      <c r="T302" s="5"/>
      <c r="U302" s="5"/>
    </row>
    <row r="303">
      <c r="C303" s="95"/>
      <c r="R303" s="5"/>
      <c r="S303" s="5"/>
      <c r="T303" s="5"/>
      <c r="U303" s="5"/>
    </row>
    <row r="304">
      <c r="C304" s="95"/>
      <c r="R304" s="5"/>
      <c r="S304" s="5"/>
      <c r="T304" s="5"/>
      <c r="U304" s="5"/>
    </row>
    <row r="305">
      <c r="C305" s="95"/>
      <c r="R305" s="5"/>
      <c r="S305" s="5"/>
      <c r="T305" s="5"/>
      <c r="U305" s="5"/>
    </row>
    <row r="306">
      <c r="C306" s="95"/>
      <c r="R306" s="5"/>
      <c r="S306" s="5"/>
      <c r="T306" s="5"/>
      <c r="U306" s="5"/>
    </row>
    <row r="307">
      <c r="C307" s="95"/>
      <c r="R307" s="5"/>
      <c r="S307" s="5"/>
      <c r="T307" s="5"/>
      <c r="U307" s="5"/>
    </row>
    <row r="308">
      <c r="C308" s="95"/>
      <c r="R308" s="5"/>
      <c r="S308" s="5"/>
      <c r="T308" s="5"/>
      <c r="U308" s="5"/>
    </row>
    <row r="309">
      <c r="C309" s="95"/>
      <c r="R309" s="5"/>
      <c r="S309" s="5"/>
      <c r="T309" s="5"/>
      <c r="U309" s="5"/>
    </row>
    <row r="310">
      <c r="C310" s="95"/>
      <c r="R310" s="5"/>
      <c r="S310" s="5"/>
      <c r="T310" s="5"/>
      <c r="U310" s="5"/>
    </row>
    <row r="311">
      <c r="C311" s="95"/>
      <c r="R311" s="5"/>
      <c r="S311" s="5"/>
      <c r="T311" s="5"/>
      <c r="U311" s="5"/>
    </row>
    <row r="312">
      <c r="C312" s="95"/>
      <c r="R312" s="5"/>
      <c r="S312" s="5"/>
      <c r="T312" s="5"/>
      <c r="U312" s="5"/>
    </row>
    <row r="313">
      <c r="C313" s="95"/>
      <c r="R313" s="5"/>
      <c r="S313" s="5"/>
      <c r="T313" s="5"/>
      <c r="U313" s="5"/>
    </row>
    <row r="314">
      <c r="C314" s="95"/>
      <c r="R314" s="5"/>
      <c r="S314" s="5"/>
      <c r="T314" s="5"/>
      <c r="U314" s="5"/>
    </row>
    <row r="315">
      <c r="C315" s="95"/>
      <c r="R315" s="5"/>
      <c r="S315" s="5"/>
      <c r="T315" s="5"/>
      <c r="U315" s="5"/>
    </row>
    <row r="316">
      <c r="C316" s="95"/>
      <c r="R316" s="5"/>
      <c r="S316" s="5"/>
      <c r="T316" s="5"/>
      <c r="U316" s="5"/>
    </row>
    <row r="317">
      <c r="C317" s="95"/>
      <c r="R317" s="5"/>
      <c r="S317" s="5"/>
      <c r="T317" s="5"/>
      <c r="U317" s="5"/>
    </row>
    <row r="318">
      <c r="C318" s="95"/>
      <c r="R318" s="5"/>
      <c r="S318" s="5"/>
      <c r="T318" s="5"/>
      <c r="U318" s="5"/>
    </row>
    <row r="319">
      <c r="C319" s="95"/>
      <c r="R319" s="5"/>
      <c r="S319" s="5"/>
      <c r="T319" s="5"/>
      <c r="U319" s="5"/>
    </row>
    <row r="320">
      <c r="C320" s="95"/>
      <c r="R320" s="5"/>
      <c r="S320" s="5"/>
      <c r="T320" s="5"/>
      <c r="U320" s="5"/>
    </row>
    <row r="321">
      <c r="C321" s="95"/>
      <c r="R321" s="5"/>
      <c r="S321" s="5"/>
      <c r="T321" s="5"/>
      <c r="U321" s="5"/>
    </row>
    <row r="322">
      <c r="C322" s="95"/>
      <c r="R322" s="5"/>
      <c r="S322" s="5"/>
      <c r="T322" s="5"/>
      <c r="U322" s="5"/>
    </row>
    <row r="323">
      <c r="C323" s="95"/>
      <c r="R323" s="5"/>
      <c r="S323" s="5"/>
      <c r="T323" s="5"/>
      <c r="U323" s="5"/>
    </row>
    <row r="324">
      <c r="C324" s="95"/>
      <c r="R324" s="5"/>
      <c r="S324" s="5"/>
      <c r="T324" s="5"/>
      <c r="U324" s="5"/>
    </row>
    <row r="325">
      <c r="C325" s="95"/>
      <c r="R325" s="5"/>
      <c r="S325" s="5"/>
      <c r="T325" s="5"/>
      <c r="U325" s="5"/>
    </row>
    <row r="326">
      <c r="C326" s="95"/>
      <c r="R326" s="5"/>
      <c r="S326" s="5"/>
      <c r="T326" s="5"/>
      <c r="U326" s="5"/>
    </row>
    <row r="327">
      <c r="C327" s="95"/>
      <c r="R327" s="5"/>
      <c r="S327" s="5"/>
      <c r="T327" s="5"/>
      <c r="U327" s="5"/>
    </row>
    <row r="328">
      <c r="C328" s="95"/>
      <c r="R328" s="5"/>
      <c r="S328" s="5"/>
      <c r="T328" s="5"/>
      <c r="U328" s="5"/>
    </row>
    <row r="329">
      <c r="C329" s="95"/>
      <c r="R329" s="5"/>
      <c r="S329" s="5"/>
      <c r="T329" s="5"/>
      <c r="U329" s="5"/>
    </row>
    <row r="330">
      <c r="C330" s="95"/>
      <c r="R330" s="5"/>
      <c r="S330" s="5"/>
      <c r="T330" s="5"/>
      <c r="U330" s="5"/>
    </row>
    <row r="331">
      <c r="C331" s="95"/>
      <c r="R331" s="5"/>
      <c r="S331" s="5"/>
      <c r="T331" s="5"/>
      <c r="U331" s="5"/>
    </row>
    <row r="332">
      <c r="C332" s="95"/>
      <c r="R332" s="5"/>
      <c r="S332" s="5"/>
      <c r="T332" s="5"/>
      <c r="U332" s="5"/>
    </row>
    <row r="333">
      <c r="C333" s="95"/>
      <c r="R333" s="5"/>
      <c r="S333" s="5"/>
      <c r="T333" s="5"/>
      <c r="U333" s="5"/>
    </row>
    <row r="334">
      <c r="C334" s="95"/>
      <c r="R334" s="5"/>
      <c r="S334" s="5"/>
      <c r="T334" s="5"/>
      <c r="U334" s="5"/>
    </row>
    <row r="335">
      <c r="C335" s="95"/>
      <c r="R335" s="5"/>
      <c r="S335" s="5"/>
      <c r="T335" s="5"/>
      <c r="U335" s="5"/>
    </row>
    <row r="336">
      <c r="C336" s="95"/>
      <c r="R336" s="5"/>
      <c r="S336" s="5"/>
      <c r="T336" s="5"/>
      <c r="U336" s="5"/>
    </row>
    <row r="337">
      <c r="C337" s="95"/>
      <c r="R337" s="5"/>
      <c r="S337" s="5"/>
      <c r="T337" s="5"/>
      <c r="U337" s="5"/>
    </row>
    <row r="338">
      <c r="C338" s="95"/>
      <c r="R338" s="5"/>
      <c r="S338" s="5"/>
      <c r="T338" s="5"/>
      <c r="U338" s="5"/>
    </row>
    <row r="339">
      <c r="C339" s="95"/>
      <c r="R339" s="5"/>
      <c r="S339" s="5"/>
      <c r="T339" s="5"/>
      <c r="U339" s="5"/>
    </row>
    <row r="340">
      <c r="C340" s="95"/>
      <c r="R340" s="5"/>
      <c r="S340" s="5"/>
      <c r="T340" s="5"/>
      <c r="U340" s="5"/>
    </row>
    <row r="341">
      <c r="C341" s="95"/>
      <c r="R341" s="5"/>
      <c r="S341" s="5"/>
      <c r="T341" s="5"/>
      <c r="U341" s="5"/>
    </row>
    <row r="342">
      <c r="C342" s="95"/>
      <c r="R342" s="5"/>
      <c r="S342" s="5"/>
      <c r="T342" s="5"/>
      <c r="U342" s="5"/>
    </row>
    <row r="343">
      <c r="C343" s="95"/>
      <c r="R343" s="5"/>
      <c r="S343" s="5"/>
      <c r="T343" s="5"/>
      <c r="U343" s="5"/>
    </row>
    <row r="344">
      <c r="C344" s="95"/>
      <c r="R344" s="5"/>
      <c r="S344" s="5"/>
      <c r="T344" s="5"/>
      <c r="U344" s="5"/>
    </row>
    <row r="345">
      <c r="C345" s="95"/>
      <c r="R345" s="5"/>
      <c r="S345" s="5"/>
      <c r="T345" s="5"/>
      <c r="U345" s="5"/>
    </row>
    <row r="346">
      <c r="C346" s="95"/>
      <c r="R346" s="5"/>
      <c r="S346" s="5"/>
      <c r="T346" s="5"/>
      <c r="U346" s="5"/>
    </row>
    <row r="347">
      <c r="C347" s="95"/>
      <c r="R347" s="5"/>
      <c r="S347" s="5"/>
      <c r="T347" s="5"/>
      <c r="U347" s="5"/>
    </row>
    <row r="348">
      <c r="C348" s="95"/>
      <c r="R348" s="5"/>
      <c r="S348" s="5"/>
      <c r="T348" s="5"/>
      <c r="U348" s="5"/>
    </row>
    <row r="349">
      <c r="C349" s="95"/>
      <c r="R349" s="5"/>
      <c r="S349" s="5"/>
      <c r="T349" s="5"/>
      <c r="U349" s="5"/>
    </row>
    <row r="350">
      <c r="C350" s="95"/>
      <c r="R350" s="5"/>
      <c r="S350" s="5"/>
      <c r="T350" s="5"/>
      <c r="U350" s="5"/>
    </row>
    <row r="351">
      <c r="C351" s="95"/>
      <c r="R351" s="5"/>
      <c r="S351" s="5"/>
      <c r="T351" s="5"/>
      <c r="U351" s="5"/>
    </row>
    <row r="352">
      <c r="C352" s="95"/>
      <c r="R352" s="5"/>
      <c r="S352" s="5"/>
      <c r="T352" s="5"/>
      <c r="U352" s="5"/>
    </row>
    <row r="353">
      <c r="C353" s="95"/>
      <c r="R353" s="5"/>
      <c r="S353" s="5"/>
      <c r="T353" s="5"/>
      <c r="U353" s="5"/>
    </row>
    <row r="354">
      <c r="C354" s="95"/>
      <c r="R354" s="5"/>
      <c r="S354" s="5"/>
      <c r="T354" s="5"/>
      <c r="U354" s="5"/>
    </row>
    <row r="355">
      <c r="C355" s="95"/>
      <c r="R355" s="5"/>
      <c r="S355" s="5"/>
      <c r="T355" s="5"/>
      <c r="U355" s="5"/>
    </row>
    <row r="356">
      <c r="C356" s="95"/>
      <c r="R356" s="5"/>
      <c r="S356" s="5"/>
      <c r="T356" s="5"/>
      <c r="U356" s="5"/>
    </row>
    <row r="357">
      <c r="C357" s="95"/>
      <c r="R357" s="5"/>
      <c r="S357" s="5"/>
      <c r="T357" s="5"/>
      <c r="U357" s="5"/>
    </row>
    <row r="358">
      <c r="C358" s="95"/>
      <c r="R358" s="5"/>
      <c r="S358" s="5"/>
      <c r="T358" s="5"/>
      <c r="U358" s="5"/>
    </row>
    <row r="359">
      <c r="C359" s="95"/>
      <c r="R359" s="5"/>
      <c r="S359" s="5"/>
      <c r="T359" s="5"/>
      <c r="U359" s="5"/>
    </row>
    <row r="360">
      <c r="C360" s="95"/>
      <c r="R360" s="5"/>
      <c r="S360" s="5"/>
      <c r="T360" s="5"/>
      <c r="U360" s="5"/>
    </row>
    <row r="361">
      <c r="C361" s="95"/>
      <c r="R361" s="5"/>
      <c r="S361" s="5"/>
      <c r="T361" s="5"/>
      <c r="U361" s="5"/>
    </row>
    <row r="362">
      <c r="C362" s="95"/>
      <c r="R362" s="5"/>
      <c r="S362" s="5"/>
      <c r="T362" s="5"/>
      <c r="U362" s="5"/>
    </row>
    <row r="363">
      <c r="C363" s="95"/>
      <c r="R363" s="5"/>
      <c r="S363" s="5"/>
      <c r="T363" s="5"/>
      <c r="U363" s="5"/>
    </row>
    <row r="364">
      <c r="C364" s="95"/>
      <c r="R364" s="5"/>
      <c r="S364" s="5"/>
      <c r="T364" s="5"/>
      <c r="U364" s="5"/>
    </row>
    <row r="365">
      <c r="C365" s="95"/>
      <c r="R365" s="5"/>
      <c r="S365" s="5"/>
      <c r="T365" s="5"/>
      <c r="U365" s="5"/>
    </row>
    <row r="366">
      <c r="C366" s="95"/>
      <c r="R366" s="5"/>
      <c r="S366" s="5"/>
      <c r="T366" s="5"/>
      <c r="U366" s="5"/>
    </row>
    <row r="367">
      <c r="C367" s="95"/>
      <c r="R367" s="5"/>
      <c r="S367" s="5"/>
      <c r="T367" s="5"/>
      <c r="U367" s="5"/>
    </row>
    <row r="368">
      <c r="C368" s="95"/>
      <c r="R368" s="5"/>
      <c r="S368" s="5"/>
      <c r="T368" s="5"/>
      <c r="U368" s="5"/>
    </row>
    <row r="369">
      <c r="C369" s="95"/>
      <c r="R369" s="5"/>
      <c r="S369" s="5"/>
      <c r="T369" s="5"/>
      <c r="U369" s="5"/>
    </row>
    <row r="370">
      <c r="C370" s="95"/>
      <c r="R370" s="5"/>
      <c r="S370" s="5"/>
      <c r="T370" s="5"/>
      <c r="U370" s="5"/>
    </row>
    <row r="371">
      <c r="C371" s="95"/>
      <c r="R371" s="5"/>
      <c r="S371" s="5"/>
      <c r="T371" s="5"/>
      <c r="U371" s="5"/>
    </row>
    <row r="372">
      <c r="C372" s="95"/>
      <c r="R372" s="5"/>
      <c r="S372" s="5"/>
      <c r="T372" s="5"/>
      <c r="U372" s="5"/>
    </row>
    <row r="373">
      <c r="C373" s="95"/>
      <c r="R373" s="5"/>
      <c r="S373" s="5"/>
      <c r="T373" s="5"/>
      <c r="U373" s="5"/>
    </row>
    <row r="374">
      <c r="C374" s="95"/>
      <c r="R374" s="5"/>
      <c r="S374" s="5"/>
      <c r="T374" s="5"/>
      <c r="U374" s="5"/>
    </row>
    <row r="375">
      <c r="C375" s="95"/>
      <c r="R375" s="5"/>
      <c r="S375" s="5"/>
      <c r="T375" s="5"/>
      <c r="U375" s="5"/>
    </row>
    <row r="376">
      <c r="C376" s="95"/>
      <c r="R376" s="5"/>
      <c r="S376" s="5"/>
      <c r="T376" s="5"/>
      <c r="U376" s="5"/>
    </row>
    <row r="377">
      <c r="C377" s="95"/>
      <c r="R377" s="5"/>
      <c r="S377" s="5"/>
      <c r="T377" s="5"/>
      <c r="U377" s="5"/>
    </row>
    <row r="378">
      <c r="C378" s="95"/>
      <c r="R378" s="5"/>
      <c r="S378" s="5"/>
      <c r="T378" s="5"/>
      <c r="U378" s="5"/>
    </row>
    <row r="379">
      <c r="C379" s="95"/>
      <c r="R379" s="5"/>
      <c r="S379" s="5"/>
      <c r="T379" s="5"/>
      <c r="U379" s="5"/>
    </row>
    <row r="380">
      <c r="C380" s="95"/>
      <c r="R380" s="5"/>
      <c r="S380" s="5"/>
      <c r="T380" s="5"/>
      <c r="U380" s="5"/>
    </row>
    <row r="381">
      <c r="C381" s="95"/>
      <c r="R381" s="5"/>
      <c r="S381" s="5"/>
      <c r="T381" s="5"/>
      <c r="U381" s="5"/>
    </row>
    <row r="382">
      <c r="C382" s="95"/>
      <c r="R382" s="5"/>
      <c r="S382" s="5"/>
      <c r="T382" s="5"/>
      <c r="U382" s="5"/>
    </row>
    <row r="383">
      <c r="C383" s="95"/>
      <c r="R383" s="5"/>
      <c r="S383" s="5"/>
      <c r="T383" s="5"/>
      <c r="U383" s="5"/>
    </row>
    <row r="384">
      <c r="C384" s="95"/>
      <c r="R384" s="5"/>
      <c r="S384" s="5"/>
      <c r="T384" s="5"/>
      <c r="U384" s="5"/>
    </row>
    <row r="385">
      <c r="C385" s="95"/>
      <c r="R385" s="5"/>
      <c r="S385" s="5"/>
      <c r="T385" s="5"/>
      <c r="U385" s="5"/>
    </row>
    <row r="386">
      <c r="C386" s="95"/>
      <c r="R386" s="5"/>
      <c r="S386" s="5"/>
      <c r="T386" s="5"/>
      <c r="U386" s="5"/>
    </row>
    <row r="387">
      <c r="C387" s="95"/>
      <c r="R387" s="5"/>
      <c r="S387" s="5"/>
      <c r="T387" s="5"/>
      <c r="U387" s="5"/>
    </row>
    <row r="388">
      <c r="C388" s="95"/>
      <c r="R388" s="5"/>
      <c r="S388" s="5"/>
      <c r="T388" s="5"/>
      <c r="U388" s="5"/>
    </row>
    <row r="389">
      <c r="C389" s="95"/>
      <c r="R389" s="5"/>
      <c r="S389" s="5"/>
      <c r="T389" s="5"/>
      <c r="U389" s="5"/>
    </row>
    <row r="390">
      <c r="C390" s="95"/>
      <c r="R390" s="5"/>
      <c r="S390" s="5"/>
      <c r="T390" s="5"/>
      <c r="U390" s="5"/>
    </row>
    <row r="391">
      <c r="C391" s="95"/>
      <c r="R391" s="5"/>
      <c r="S391" s="5"/>
      <c r="T391" s="5"/>
      <c r="U391" s="5"/>
    </row>
    <row r="392">
      <c r="C392" s="95"/>
      <c r="R392" s="5"/>
      <c r="S392" s="5"/>
      <c r="T392" s="5"/>
      <c r="U392" s="5"/>
    </row>
    <row r="393">
      <c r="C393" s="95"/>
      <c r="R393" s="5"/>
      <c r="S393" s="5"/>
      <c r="T393" s="5"/>
      <c r="U393" s="5"/>
    </row>
    <row r="394">
      <c r="C394" s="95"/>
      <c r="R394" s="5"/>
      <c r="S394" s="5"/>
      <c r="T394" s="5"/>
      <c r="U394" s="5"/>
    </row>
    <row r="395">
      <c r="C395" s="95"/>
      <c r="R395" s="5"/>
      <c r="S395" s="5"/>
      <c r="T395" s="5"/>
      <c r="U395" s="5"/>
    </row>
    <row r="396">
      <c r="C396" s="95"/>
      <c r="R396" s="5"/>
      <c r="S396" s="5"/>
      <c r="T396" s="5"/>
      <c r="U396" s="5"/>
    </row>
    <row r="397">
      <c r="C397" s="95"/>
      <c r="R397" s="5"/>
      <c r="S397" s="5"/>
      <c r="T397" s="5"/>
      <c r="U397" s="5"/>
    </row>
    <row r="398">
      <c r="C398" s="95"/>
      <c r="R398" s="5"/>
      <c r="S398" s="5"/>
      <c r="T398" s="5"/>
      <c r="U398" s="5"/>
    </row>
    <row r="399">
      <c r="C399" s="95"/>
      <c r="R399" s="5"/>
      <c r="S399" s="5"/>
      <c r="T399" s="5"/>
      <c r="U399" s="5"/>
    </row>
    <row r="400">
      <c r="C400" s="95"/>
      <c r="R400" s="5"/>
      <c r="S400" s="5"/>
      <c r="T400" s="5"/>
      <c r="U400" s="5"/>
    </row>
    <row r="401">
      <c r="C401" s="95"/>
      <c r="R401" s="5"/>
      <c r="S401" s="5"/>
      <c r="T401" s="5"/>
      <c r="U401" s="5"/>
    </row>
    <row r="402">
      <c r="C402" s="95"/>
      <c r="R402" s="5"/>
      <c r="S402" s="5"/>
      <c r="T402" s="5"/>
      <c r="U402" s="5"/>
    </row>
    <row r="403">
      <c r="C403" s="95"/>
      <c r="R403" s="5"/>
      <c r="S403" s="5"/>
      <c r="T403" s="5"/>
      <c r="U403" s="5"/>
    </row>
    <row r="404">
      <c r="C404" s="95"/>
      <c r="R404" s="5"/>
      <c r="S404" s="5"/>
      <c r="T404" s="5"/>
      <c r="U404" s="5"/>
    </row>
    <row r="405">
      <c r="C405" s="95"/>
      <c r="R405" s="5"/>
      <c r="S405" s="5"/>
      <c r="T405" s="5"/>
      <c r="U405" s="5"/>
    </row>
    <row r="406">
      <c r="C406" s="95"/>
      <c r="R406" s="5"/>
      <c r="S406" s="5"/>
      <c r="T406" s="5"/>
      <c r="U406" s="5"/>
    </row>
    <row r="407">
      <c r="C407" s="95"/>
      <c r="R407" s="5"/>
      <c r="S407" s="5"/>
      <c r="T407" s="5"/>
      <c r="U407" s="5"/>
    </row>
    <row r="408">
      <c r="C408" s="95"/>
      <c r="R408" s="5"/>
      <c r="S408" s="5"/>
      <c r="T408" s="5"/>
      <c r="U408" s="5"/>
    </row>
    <row r="409">
      <c r="C409" s="95"/>
      <c r="R409" s="5"/>
      <c r="S409" s="5"/>
      <c r="T409" s="5"/>
      <c r="U409" s="5"/>
    </row>
    <row r="410">
      <c r="C410" s="95"/>
      <c r="R410" s="5"/>
      <c r="S410" s="5"/>
      <c r="T410" s="5"/>
      <c r="U410" s="5"/>
    </row>
    <row r="411">
      <c r="C411" s="95"/>
      <c r="R411" s="5"/>
      <c r="S411" s="5"/>
      <c r="T411" s="5"/>
      <c r="U411" s="5"/>
    </row>
    <row r="412">
      <c r="C412" s="95"/>
      <c r="R412" s="5"/>
      <c r="S412" s="5"/>
      <c r="T412" s="5"/>
      <c r="U412" s="5"/>
    </row>
    <row r="413">
      <c r="C413" s="95"/>
      <c r="R413" s="5"/>
      <c r="S413" s="5"/>
      <c r="T413" s="5"/>
      <c r="U413" s="5"/>
    </row>
    <row r="414">
      <c r="C414" s="95"/>
      <c r="R414" s="5"/>
      <c r="S414" s="5"/>
      <c r="T414" s="5"/>
      <c r="U414" s="5"/>
    </row>
    <row r="415">
      <c r="C415" s="95"/>
      <c r="R415" s="5"/>
      <c r="S415" s="5"/>
      <c r="T415" s="5"/>
      <c r="U415" s="5"/>
    </row>
    <row r="416">
      <c r="C416" s="95"/>
      <c r="R416" s="5"/>
      <c r="S416" s="5"/>
      <c r="T416" s="5"/>
      <c r="U416" s="5"/>
    </row>
    <row r="417">
      <c r="C417" s="95"/>
      <c r="R417" s="5"/>
      <c r="S417" s="5"/>
      <c r="T417" s="5"/>
      <c r="U417" s="5"/>
    </row>
    <row r="418">
      <c r="C418" s="95"/>
      <c r="R418" s="5"/>
      <c r="S418" s="5"/>
      <c r="T418" s="5"/>
      <c r="U418" s="5"/>
    </row>
    <row r="419">
      <c r="C419" s="95"/>
      <c r="R419" s="5"/>
      <c r="S419" s="5"/>
      <c r="T419" s="5"/>
      <c r="U419" s="5"/>
    </row>
    <row r="420">
      <c r="C420" s="95"/>
      <c r="R420" s="5"/>
      <c r="S420" s="5"/>
      <c r="T420" s="5"/>
      <c r="U420" s="5"/>
    </row>
    <row r="421">
      <c r="C421" s="95"/>
      <c r="R421" s="5"/>
      <c r="S421" s="5"/>
      <c r="T421" s="5"/>
      <c r="U421" s="5"/>
    </row>
    <row r="422">
      <c r="C422" s="95"/>
      <c r="R422" s="5"/>
      <c r="S422" s="5"/>
      <c r="T422" s="5"/>
      <c r="U422" s="5"/>
    </row>
    <row r="423">
      <c r="C423" s="95"/>
      <c r="R423" s="5"/>
      <c r="S423" s="5"/>
      <c r="T423" s="5"/>
      <c r="U423" s="5"/>
    </row>
    <row r="424">
      <c r="C424" s="95"/>
      <c r="R424" s="5"/>
      <c r="S424" s="5"/>
      <c r="T424" s="5"/>
      <c r="U424" s="5"/>
    </row>
    <row r="425">
      <c r="C425" s="95"/>
      <c r="R425" s="5"/>
      <c r="S425" s="5"/>
      <c r="T425" s="5"/>
      <c r="U425" s="5"/>
    </row>
    <row r="426">
      <c r="C426" s="95"/>
      <c r="R426" s="5"/>
      <c r="S426" s="5"/>
      <c r="T426" s="5"/>
      <c r="U426" s="5"/>
    </row>
    <row r="427">
      <c r="C427" s="95"/>
      <c r="R427" s="5"/>
      <c r="S427" s="5"/>
      <c r="T427" s="5"/>
      <c r="U427" s="5"/>
    </row>
    <row r="428">
      <c r="C428" s="95"/>
      <c r="R428" s="5"/>
      <c r="S428" s="5"/>
      <c r="T428" s="5"/>
      <c r="U428" s="5"/>
    </row>
    <row r="429">
      <c r="C429" s="95"/>
      <c r="R429" s="5"/>
      <c r="S429" s="5"/>
      <c r="T429" s="5"/>
      <c r="U429" s="5"/>
    </row>
    <row r="430">
      <c r="C430" s="95"/>
      <c r="R430" s="5"/>
      <c r="S430" s="5"/>
      <c r="T430" s="5"/>
      <c r="U430" s="5"/>
    </row>
    <row r="431">
      <c r="C431" s="95"/>
      <c r="R431" s="5"/>
      <c r="S431" s="5"/>
      <c r="T431" s="5"/>
      <c r="U431" s="5"/>
    </row>
    <row r="432">
      <c r="C432" s="95"/>
      <c r="R432" s="5"/>
      <c r="S432" s="5"/>
      <c r="T432" s="5"/>
      <c r="U432" s="5"/>
    </row>
    <row r="433">
      <c r="C433" s="95"/>
      <c r="R433" s="5"/>
      <c r="S433" s="5"/>
      <c r="T433" s="5"/>
      <c r="U433" s="5"/>
    </row>
    <row r="434">
      <c r="C434" s="95"/>
      <c r="R434" s="5"/>
      <c r="S434" s="5"/>
      <c r="T434" s="5"/>
      <c r="U434" s="5"/>
    </row>
    <row r="435">
      <c r="C435" s="95"/>
      <c r="R435" s="5"/>
      <c r="S435" s="5"/>
      <c r="T435" s="5"/>
      <c r="U435" s="5"/>
    </row>
    <row r="436">
      <c r="C436" s="95"/>
      <c r="R436" s="5"/>
      <c r="S436" s="5"/>
      <c r="T436" s="5"/>
      <c r="U436" s="5"/>
    </row>
    <row r="437">
      <c r="C437" s="95"/>
      <c r="R437" s="5"/>
      <c r="S437" s="5"/>
      <c r="T437" s="5"/>
      <c r="U437" s="5"/>
    </row>
    <row r="438">
      <c r="C438" s="95"/>
      <c r="R438" s="5"/>
      <c r="S438" s="5"/>
      <c r="T438" s="5"/>
      <c r="U438" s="5"/>
    </row>
    <row r="439">
      <c r="C439" s="95"/>
      <c r="R439" s="5"/>
      <c r="S439" s="5"/>
      <c r="T439" s="5"/>
      <c r="U439" s="5"/>
    </row>
    <row r="440">
      <c r="C440" s="95"/>
      <c r="R440" s="5"/>
      <c r="S440" s="5"/>
      <c r="T440" s="5"/>
      <c r="U440" s="5"/>
    </row>
    <row r="441">
      <c r="C441" s="95"/>
      <c r="R441" s="5"/>
      <c r="S441" s="5"/>
      <c r="T441" s="5"/>
      <c r="U441" s="5"/>
    </row>
    <row r="442">
      <c r="C442" s="95"/>
      <c r="R442" s="5"/>
      <c r="S442" s="5"/>
      <c r="T442" s="5"/>
      <c r="U442" s="5"/>
    </row>
    <row r="443">
      <c r="C443" s="95"/>
      <c r="R443" s="5"/>
      <c r="S443" s="5"/>
      <c r="T443" s="5"/>
      <c r="U443" s="5"/>
    </row>
    <row r="444">
      <c r="C444" s="95"/>
      <c r="R444" s="5"/>
      <c r="S444" s="5"/>
      <c r="T444" s="5"/>
      <c r="U444" s="5"/>
    </row>
    <row r="445">
      <c r="C445" s="95"/>
      <c r="R445" s="5"/>
      <c r="S445" s="5"/>
      <c r="T445" s="5"/>
      <c r="U445" s="5"/>
    </row>
    <row r="446">
      <c r="C446" s="95"/>
      <c r="R446" s="5"/>
      <c r="S446" s="5"/>
      <c r="T446" s="5"/>
      <c r="U446" s="5"/>
    </row>
    <row r="447">
      <c r="C447" s="95"/>
      <c r="R447" s="5"/>
      <c r="S447" s="5"/>
      <c r="T447" s="5"/>
      <c r="U447" s="5"/>
    </row>
    <row r="448">
      <c r="C448" s="95"/>
      <c r="R448" s="5"/>
      <c r="S448" s="5"/>
      <c r="T448" s="5"/>
      <c r="U448" s="5"/>
    </row>
    <row r="449">
      <c r="C449" s="95"/>
      <c r="R449" s="5"/>
      <c r="S449" s="5"/>
      <c r="T449" s="5"/>
      <c r="U449" s="5"/>
    </row>
    <row r="450">
      <c r="C450" s="95"/>
      <c r="R450" s="5"/>
      <c r="S450" s="5"/>
      <c r="T450" s="5"/>
      <c r="U450" s="5"/>
    </row>
    <row r="451">
      <c r="C451" s="95"/>
      <c r="R451" s="5"/>
      <c r="S451" s="5"/>
      <c r="T451" s="5"/>
      <c r="U451" s="5"/>
    </row>
    <row r="452">
      <c r="C452" s="95"/>
      <c r="R452" s="5"/>
      <c r="S452" s="5"/>
      <c r="T452" s="5"/>
      <c r="U452" s="5"/>
    </row>
    <row r="453">
      <c r="C453" s="95"/>
      <c r="R453" s="5"/>
      <c r="S453" s="5"/>
      <c r="T453" s="5"/>
      <c r="U453" s="5"/>
    </row>
    <row r="454">
      <c r="C454" s="95"/>
      <c r="R454" s="5"/>
      <c r="S454" s="5"/>
      <c r="T454" s="5"/>
      <c r="U454" s="5"/>
    </row>
    <row r="455">
      <c r="C455" s="95"/>
      <c r="R455" s="5"/>
      <c r="S455" s="5"/>
      <c r="T455" s="5"/>
      <c r="U455" s="5"/>
    </row>
    <row r="456">
      <c r="C456" s="95"/>
      <c r="R456" s="5"/>
      <c r="S456" s="5"/>
      <c r="T456" s="5"/>
      <c r="U456" s="5"/>
    </row>
    <row r="457">
      <c r="C457" s="95"/>
      <c r="R457" s="5"/>
      <c r="S457" s="5"/>
      <c r="T457" s="5"/>
      <c r="U457" s="5"/>
    </row>
    <row r="458">
      <c r="C458" s="95"/>
      <c r="R458" s="5"/>
      <c r="S458" s="5"/>
      <c r="T458" s="5"/>
      <c r="U458" s="5"/>
    </row>
    <row r="459">
      <c r="C459" s="95"/>
      <c r="R459" s="5"/>
      <c r="S459" s="5"/>
      <c r="T459" s="5"/>
      <c r="U459" s="5"/>
    </row>
    <row r="460">
      <c r="C460" s="95"/>
      <c r="R460" s="5"/>
      <c r="S460" s="5"/>
      <c r="T460" s="5"/>
      <c r="U460" s="5"/>
    </row>
    <row r="461">
      <c r="C461" s="95"/>
      <c r="R461" s="5"/>
      <c r="S461" s="5"/>
      <c r="T461" s="5"/>
      <c r="U461" s="5"/>
    </row>
    <row r="462">
      <c r="C462" s="95"/>
      <c r="R462" s="5"/>
      <c r="S462" s="5"/>
      <c r="T462" s="5"/>
      <c r="U462" s="5"/>
    </row>
    <row r="463">
      <c r="C463" s="95"/>
      <c r="R463" s="5"/>
      <c r="S463" s="5"/>
      <c r="T463" s="5"/>
      <c r="U463" s="5"/>
    </row>
    <row r="464">
      <c r="C464" s="95"/>
      <c r="R464" s="5"/>
      <c r="S464" s="5"/>
      <c r="T464" s="5"/>
      <c r="U464" s="5"/>
    </row>
    <row r="465">
      <c r="C465" s="95"/>
      <c r="R465" s="5"/>
      <c r="S465" s="5"/>
      <c r="T465" s="5"/>
      <c r="U465" s="5"/>
    </row>
    <row r="466">
      <c r="C466" s="95"/>
      <c r="R466" s="5"/>
      <c r="S466" s="5"/>
      <c r="T466" s="5"/>
      <c r="U466" s="5"/>
    </row>
    <row r="467">
      <c r="C467" s="95"/>
      <c r="R467" s="5"/>
      <c r="S467" s="5"/>
      <c r="T467" s="5"/>
      <c r="U467" s="5"/>
    </row>
    <row r="468">
      <c r="C468" s="95"/>
      <c r="R468" s="5"/>
      <c r="S468" s="5"/>
      <c r="T468" s="5"/>
      <c r="U468" s="5"/>
    </row>
    <row r="469">
      <c r="C469" s="95"/>
      <c r="R469" s="5"/>
      <c r="S469" s="5"/>
      <c r="T469" s="5"/>
      <c r="U469" s="5"/>
    </row>
    <row r="470">
      <c r="C470" s="95"/>
      <c r="R470" s="5"/>
      <c r="S470" s="5"/>
      <c r="T470" s="5"/>
      <c r="U470" s="5"/>
    </row>
    <row r="471">
      <c r="C471" s="95"/>
      <c r="R471" s="5"/>
      <c r="S471" s="5"/>
      <c r="T471" s="5"/>
      <c r="U471" s="5"/>
    </row>
    <row r="472">
      <c r="C472" s="95"/>
      <c r="R472" s="5"/>
      <c r="S472" s="5"/>
      <c r="T472" s="5"/>
      <c r="U472" s="5"/>
    </row>
    <row r="473">
      <c r="C473" s="95"/>
      <c r="R473" s="5"/>
      <c r="S473" s="5"/>
      <c r="T473" s="5"/>
      <c r="U473" s="5"/>
    </row>
    <row r="474">
      <c r="C474" s="95"/>
      <c r="R474" s="5"/>
      <c r="S474" s="5"/>
      <c r="T474" s="5"/>
      <c r="U474" s="5"/>
    </row>
    <row r="475">
      <c r="C475" s="95"/>
      <c r="R475" s="5"/>
      <c r="S475" s="5"/>
      <c r="T475" s="5"/>
      <c r="U475" s="5"/>
    </row>
    <row r="476">
      <c r="C476" s="95"/>
      <c r="R476" s="5"/>
      <c r="S476" s="5"/>
      <c r="T476" s="5"/>
      <c r="U476" s="5"/>
    </row>
    <row r="477">
      <c r="C477" s="95"/>
      <c r="R477" s="5"/>
      <c r="S477" s="5"/>
      <c r="T477" s="5"/>
      <c r="U477" s="5"/>
    </row>
    <row r="478">
      <c r="C478" s="95"/>
      <c r="R478" s="5"/>
      <c r="S478" s="5"/>
      <c r="T478" s="5"/>
      <c r="U478" s="5"/>
    </row>
    <row r="479">
      <c r="C479" s="95"/>
      <c r="R479" s="5"/>
      <c r="S479" s="5"/>
      <c r="T479" s="5"/>
      <c r="U479" s="5"/>
    </row>
    <row r="480">
      <c r="C480" s="95"/>
      <c r="R480" s="5"/>
      <c r="S480" s="5"/>
      <c r="T480" s="5"/>
      <c r="U480" s="5"/>
    </row>
    <row r="481">
      <c r="C481" s="95"/>
      <c r="R481" s="5"/>
      <c r="S481" s="5"/>
      <c r="T481" s="5"/>
      <c r="U481" s="5"/>
    </row>
    <row r="482">
      <c r="C482" s="95"/>
      <c r="R482" s="5"/>
      <c r="S482" s="5"/>
      <c r="T482" s="5"/>
      <c r="U482" s="5"/>
    </row>
    <row r="483">
      <c r="C483" s="95"/>
      <c r="R483" s="5"/>
      <c r="S483" s="5"/>
      <c r="T483" s="5"/>
      <c r="U483" s="5"/>
    </row>
    <row r="484">
      <c r="C484" s="95"/>
      <c r="R484" s="5"/>
      <c r="S484" s="5"/>
      <c r="T484" s="5"/>
      <c r="U484" s="5"/>
    </row>
    <row r="485">
      <c r="C485" s="95"/>
      <c r="R485" s="5"/>
      <c r="S485" s="5"/>
      <c r="T485" s="5"/>
      <c r="U485" s="5"/>
    </row>
    <row r="486">
      <c r="C486" s="95"/>
      <c r="R486" s="5"/>
      <c r="S486" s="5"/>
      <c r="T486" s="5"/>
      <c r="U486" s="5"/>
    </row>
    <row r="487">
      <c r="C487" s="95"/>
      <c r="R487" s="5"/>
      <c r="S487" s="5"/>
      <c r="T487" s="5"/>
      <c r="U487" s="5"/>
    </row>
    <row r="488">
      <c r="C488" s="95"/>
      <c r="R488" s="5"/>
      <c r="S488" s="5"/>
      <c r="T488" s="5"/>
      <c r="U488" s="5"/>
    </row>
    <row r="489">
      <c r="C489" s="95"/>
      <c r="R489" s="5"/>
      <c r="S489" s="5"/>
      <c r="T489" s="5"/>
      <c r="U489" s="5"/>
    </row>
    <row r="490">
      <c r="C490" s="95"/>
      <c r="R490" s="5"/>
      <c r="S490" s="5"/>
      <c r="T490" s="5"/>
      <c r="U490" s="5"/>
    </row>
    <row r="491">
      <c r="C491" s="95"/>
      <c r="R491" s="5"/>
      <c r="S491" s="5"/>
      <c r="T491" s="5"/>
      <c r="U491" s="5"/>
    </row>
    <row r="492">
      <c r="C492" s="95"/>
      <c r="R492" s="5"/>
      <c r="S492" s="5"/>
      <c r="T492" s="5"/>
      <c r="U492" s="5"/>
    </row>
    <row r="493">
      <c r="C493" s="95"/>
      <c r="R493" s="5"/>
      <c r="S493" s="5"/>
      <c r="T493" s="5"/>
      <c r="U493" s="5"/>
    </row>
    <row r="494">
      <c r="C494" s="95"/>
      <c r="R494" s="5"/>
      <c r="S494" s="5"/>
      <c r="T494" s="5"/>
      <c r="U494" s="5"/>
    </row>
    <row r="495">
      <c r="C495" s="95"/>
      <c r="R495" s="5"/>
      <c r="S495" s="5"/>
      <c r="T495" s="5"/>
      <c r="U495" s="5"/>
    </row>
    <row r="496">
      <c r="C496" s="95"/>
      <c r="R496" s="5"/>
      <c r="S496" s="5"/>
      <c r="T496" s="5"/>
      <c r="U496" s="5"/>
    </row>
    <row r="497">
      <c r="C497" s="95"/>
      <c r="R497" s="5"/>
      <c r="S497" s="5"/>
      <c r="T497" s="5"/>
      <c r="U497" s="5"/>
    </row>
    <row r="498">
      <c r="C498" s="95"/>
      <c r="R498" s="5"/>
      <c r="S498" s="5"/>
      <c r="T498" s="5"/>
      <c r="U498" s="5"/>
    </row>
    <row r="499">
      <c r="C499" s="95"/>
      <c r="R499" s="5"/>
      <c r="S499" s="5"/>
      <c r="T499" s="5"/>
      <c r="U499" s="5"/>
    </row>
    <row r="500">
      <c r="C500" s="95"/>
      <c r="R500" s="5"/>
      <c r="S500" s="5"/>
      <c r="T500" s="5"/>
      <c r="U500" s="5"/>
    </row>
    <row r="501">
      <c r="C501" s="95"/>
      <c r="R501" s="5"/>
      <c r="S501" s="5"/>
      <c r="T501" s="5"/>
      <c r="U501" s="5"/>
    </row>
    <row r="502">
      <c r="C502" s="95"/>
      <c r="R502" s="5"/>
      <c r="S502" s="5"/>
      <c r="T502" s="5"/>
      <c r="U502" s="5"/>
    </row>
    <row r="503">
      <c r="C503" s="95"/>
      <c r="R503" s="5"/>
      <c r="S503" s="5"/>
      <c r="T503" s="5"/>
      <c r="U503" s="5"/>
    </row>
    <row r="504">
      <c r="C504" s="95"/>
      <c r="R504" s="5"/>
      <c r="S504" s="5"/>
      <c r="T504" s="5"/>
      <c r="U504" s="5"/>
    </row>
    <row r="505">
      <c r="C505" s="95"/>
      <c r="R505" s="5"/>
      <c r="S505" s="5"/>
      <c r="T505" s="5"/>
      <c r="U505" s="5"/>
    </row>
    <row r="506">
      <c r="C506" s="95"/>
      <c r="R506" s="5"/>
      <c r="S506" s="5"/>
      <c r="T506" s="5"/>
      <c r="U506" s="5"/>
    </row>
    <row r="507">
      <c r="C507" s="95"/>
      <c r="R507" s="5"/>
      <c r="S507" s="5"/>
      <c r="T507" s="5"/>
      <c r="U507" s="5"/>
    </row>
    <row r="508">
      <c r="C508" s="95"/>
      <c r="R508" s="5"/>
      <c r="S508" s="5"/>
      <c r="T508" s="5"/>
      <c r="U508" s="5"/>
    </row>
    <row r="509">
      <c r="C509" s="95"/>
      <c r="R509" s="5"/>
      <c r="S509" s="5"/>
      <c r="T509" s="5"/>
      <c r="U509" s="5"/>
    </row>
    <row r="510">
      <c r="C510" s="95"/>
      <c r="R510" s="5"/>
      <c r="S510" s="5"/>
      <c r="T510" s="5"/>
      <c r="U510" s="5"/>
    </row>
    <row r="511">
      <c r="C511" s="95"/>
      <c r="R511" s="5"/>
      <c r="S511" s="5"/>
      <c r="T511" s="5"/>
      <c r="U511" s="5"/>
    </row>
    <row r="512">
      <c r="C512" s="95"/>
      <c r="R512" s="5"/>
      <c r="S512" s="5"/>
      <c r="T512" s="5"/>
      <c r="U512" s="5"/>
    </row>
    <row r="513">
      <c r="C513" s="95"/>
      <c r="R513" s="5"/>
      <c r="S513" s="5"/>
      <c r="T513" s="5"/>
      <c r="U513" s="5"/>
    </row>
    <row r="514">
      <c r="C514" s="95"/>
      <c r="R514" s="5"/>
      <c r="S514" s="5"/>
      <c r="T514" s="5"/>
      <c r="U514" s="5"/>
    </row>
    <row r="515">
      <c r="C515" s="95"/>
      <c r="R515" s="5"/>
      <c r="S515" s="5"/>
      <c r="T515" s="5"/>
      <c r="U515" s="5"/>
    </row>
    <row r="516">
      <c r="C516" s="95"/>
      <c r="R516" s="5"/>
      <c r="S516" s="5"/>
      <c r="T516" s="5"/>
      <c r="U516" s="5"/>
    </row>
    <row r="517">
      <c r="C517" s="95"/>
      <c r="R517" s="5"/>
      <c r="S517" s="5"/>
      <c r="T517" s="5"/>
      <c r="U517" s="5"/>
    </row>
    <row r="518">
      <c r="C518" s="95"/>
      <c r="R518" s="5"/>
      <c r="S518" s="5"/>
      <c r="T518" s="5"/>
      <c r="U518" s="5"/>
    </row>
    <row r="519">
      <c r="C519" s="95"/>
      <c r="R519" s="5"/>
      <c r="S519" s="5"/>
      <c r="T519" s="5"/>
      <c r="U519" s="5"/>
    </row>
    <row r="520">
      <c r="C520" s="95"/>
      <c r="R520" s="5"/>
      <c r="S520" s="5"/>
      <c r="T520" s="5"/>
      <c r="U520" s="5"/>
    </row>
    <row r="521">
      <c r="C521" s="95"/>
      <c r="R521" s="5"/>
      <c r="S521" s="5"/>
      <c r="T521" s="5"/>
      <c r="U521" s="5"/>
    </row>
    <row r="522">
      <c r="C522" s="95"/>
      <c r="R522" s="5"/>
      <c r="S522" s="5"/>
      <c r="T522" s="5"/>
      <c r="U522" s="5"/>
    </row>
    <row r="523">
      <c r="C523" s="95"/>
      <c r="R523" s="5"/>
      <c r="S523" s="5"/>
      <c r="T523" s="5"/>
      <c r="U523" s="5"/>
    </row>
    <row r="524">
      <c r="C524" s="95"/>
      <c r="R524" s="5"/>
      <c r="S524" s="5"/>
      <c r="T524" s="5"/>
      <c r="U524" s="5"/>
    </row>
    <row r="525">
      <c r="C525" s="95"/>
      <c r="R525" s="5"/>
      <c r="S525" s="5"/>
      <c r="T525" s="5"/>
      <c r="U525" s="5"/>
    </row>
    <row r="526">
      <c r="C526" s="95"/>
      <c r="R526" s="5"/>
      <c r="S526" s="5"/>
      <c r="T526" s="5"/>
      <c r="U526" s="5"/>
    </row>
    <row r="527">
      <c r="C527" s="95"/>
      <c r="R527" s="5"/>
      <c r="S527" s="5"/>
      <c r="T527" s="5"/>
      <c r="U527" s="5"/>
    </row>
    <row r="528">
      <c r="C528" s="95"/>
      <c r="R528" s="5"/>
      <c r="S528" s="5"/>
      <c r="T528" s="5"/>
      <c r="U528" s="5"/>
    </row>
    <row r="529">
      <c r="C529" s="95"/>
      <c r="R529" s="5"/>
      <c r="S529" s="5"/>
      <c r="T529" s="5"/>
      <c r="U529" s="5"/>
    </row>
    <row r="530">
      <c r="C530" s="95"/>
      <c r="R530" s="5"/>
      <c r="S530" s="5"/>
      <c r="T530" s="5"/>
      <c r="U530" s="5"/>
    </row>
    <row r="531">
      <c r="C531" s="95"/>
      <c r="R531" s="5"/>
      <c r="S531" s="5"/>
      <c r="T531" s="5"/>
      <c r="U531" s="5"/>
    </row>
    <row r="532">
      <c r="C532" s="95"/>
      <c r="R532" s="5"/>
      <c r="S532" s="5"/>
      <c r="T532" s="5"/>
      <c r="U532" s="5"/>
    </row>
    <row r="533">
      <c r="C533" s="95"/>
      <c r="R533" s="5"/>
      <c r="S533" s="5"/>
      <c r="T533" s="5"/>
      <c r="U533" s="5"/>
    </row>
    <row r="534">
      <c r="C534" s="95"/>
      <c r="R534" s="5"/>
      <c r="S534" s="5"/>
      <c r="T534" s="5"/>
      <c r="U534" s="5"/>
    </row>
    <row r="535">
      <c r="C535" s="95"/>
      <c r="R535" s="5"/>
      <c r="S535" s="5"/>
      <c r="T535" s="5"/>
      <c r="U535" s="5"/>
    </row>
    <row r="536">
      <c r="C536" s="95"/>
      <c r="R536" s="5"/>
      <c r="S536" s="5"/>
      <c r="T536" s="5"/>
      <c r="U536" s="5"/>
    </row>
    <row r="537">
      <c r="C537" s="95"/>
      <c r="R537" s="5"/>
      <c r="S537" s="5"/>
      <c r="T537" s="5"/>
      <c r="U537" s="5"/>
    </row>
    <row r="538">
      <c r="C538" s="95"/>
      <c r="R538" s="5"/>
      <c r="S538" s="5"/>
      <c r="T538" s="5"/>
      <c r="U538" s="5"/>
    </row>
    <row r="539">
      <c r="C539" s="95"/>
      <c r="R539" s="5"/>
      <c r="S539" s="5"/>
      <c r="T539" s="5"/>
      <c r="U539" s="5"/>
    </row>
    <row r="540">
      <c r="C540" s="95"/>
      <c r="R540" s="5"/>
      <c r="S540" s="5"/>
      <c r="T540" s="5"/>
      <c r="U540" s="5"/>
    </row>
    <row r="541">
      <c r="C541" s="95"/>
      <c r="R541" s="5"/>
      <c r="S541" s="5"/>
      <c r="T541" s="5"/>
      <c r="U541" s="5"/>
    </row>
    <row r="542">
      <c r="C542" s="95"/>
      <c r="R542" s="5"/>
      <c r="S542" s="5"/>
      <c r="T542" s="5"/>
      <c r="U542" s="5"/>
    </row>
    <row r="543">
      <c r="C543" s="95"/>
      <c r="R543" s="5"/>
      <c r="S543" s="5"/>
      <c r="T543" s="5"/>
      <c r="U543" s="5"/>
    </row>
    <row r="544">
      <c r="C544" s="95"/>
      <c r="R544" s="5"/>
      <c r="S544" s="5"/>
      <c r="T544" s="5"/>
      <c r="U544" s="5"/>
    </row>
    <row r="545">
      <c r="C545" s="95"/>
      <c r="R545" s="5"/>
      <c r="S545" s="5"/>
      <c r="T545" s="5"/>
      <c r="U545" s="5"/>
    </row>
    <row r="546">
      <c r="C546" s="95"/>
      <c r="R546" s="5"/>
      <c r="S546" s="5"/>
      <c r="T546" s="5"/>
      <c r="U546" s="5"/>
    </row>
    <row r="547">
      <c r="C547" s="95"/>
      <c r="R547" s="5"/>
      <c r="S547" s="5"/>
      <c r="T547" s="5"/>
      <c r="U547" s="5"/>
    </row>
    <row r="548">
      <c r="C548" s="95"/>
      <c r="R548" s="5"/>
      <c r="S548" s="5"/>
      <c r="T548" s="5"/>
      <c r="U548" s="5"/>
    </row>
    <row r="549">
      <c r="C549" s="95"/>
      <c r="R549" s="5"/>
      <c r="S549" s="5"/>
      <c r="T549" s="5"/>
      <c r="U549" s="5"/>
    </row>
    <row r="550">
      <c r="C550" s="95"/>
      <c r="R550" s="5"/>
      <c r="S550" s="5"/>
      <c r="T550" s="5"/>
      <c r="U550" s="5"/>
    </row>
    <row r="551">
      <c r="C551" s="95"/>
      <c r="R551" s="5"/>
      <c r="S551" s="5"/>
      <c r="T551" s="5"/>
      <c r="U551" s="5"/>
    </row>
    <row r="552">
      <c r="C552" s="95"/>
      <c r="R552" s="5"/>
      <c r="S552" s="5"/>
      <c r="T552" s="5"/>
      <c r="U552" s="5"/>
    </row>
    <row r="553">
      <c r="C553" s="95"/>
      <c r="R553" s="5"/>
      <c r="S553" s="5"/>
      <c r="T553" s="5"/>
      <c r="U553" s="5"/>
    </row>
    <row r="554">
      <c r="C554" s="95"/>
      <c r="R554" s="5"/>
      <c r="S554" s="5"/>
      <c r="T554" s="5"/>
      <c r="U554" s="5"/>
    </row>
    <row r="555">
      <c r="C555" s="95"/>
      <c r="R555" s="5"/>
      <c r="S555" s="5"/>
      <c r="T555" s="5"/>
      <c r="U555" s="5"/>
    </row>
    <row r="556">
      <c r="C556" s="95"/>
      <c r="R556" s="5"/>
      <c r="S556" s="5"/>
      <c r="T556" s="5"/>
      <c r="U556" s="5"/>
    </row>
    <row r="557">
      <c r="C557" s="95"/>
      <c r="R557" s="5"/>
      <c r="S557" s="5"/>
      <c r="T557" s="5"/>
      <c r="U557" s="5"/>
    </row>
    <row r="558">
      <c r="C558" s="95"/>
      <c r="R558" s="5"/>
      <c r="S558" s="5"/>
      <c r="T558" s="5"/>
      <c r="U558" s="5"/>
    </row>
    <row r="559">
      <c r="C559" s="95"/>
      <c r="R559" s="5"/>
      <c r="S559" s="5"/>
      <c r="T559" s="5"/>
      <c r="U559" s="5"/>
    </row>
    <row r="560">
      <c r="C560" s="95"/>
      <c r="R560" s="5"/>
      <c r="S560" s="5"/>
      <c r="T560" s="5"/>
      <c r="U560" s="5"/>
    </row>
    <row r="561">
      <c r="C561" s="95"/>
      <c r="R561" s="5"/>
      <c r="S561" s="5"/>
      <c r="T561" s="5"/>
      <c r="U561" s="5"/>
    </row>
    <row r="562">
      <c r="C562" s="95"/>
      <c r="R562" s="5"/>
      <c r="S562" s="5"/>
      <c r="T562" s="5"/>
      <c r="U562" s="5"/>
    </row>
    <row r="563">
      <c r="C563" s="95"/>
      <c r="R563" s="5"/>
      <c r="S563" s="5"/>
      <c r="T563" s="5"/>
      <c r="U563" s="5"/>
    </row>
    <row r="564">
      <c r="C564" s="95"/>
      <c r="R564" s="5"/>
      <c r="S564" s="5"/>
      <c r="T564" s="5"/>
      <c r="U564" s="5"/>
    </row>
    <row r="565">
      <c r="C565" s="95"/>
      <c r="R565" s="5"/>
      <c r="S565" s="5"/>
      <c r="T565" s="5"/>
      <c r="U565" s="5"/>
    </row>
    <row r="566">
      <c r="C566" s="95"/>
      <c r="R566" s="5"/>
      <c r="S566" s="5"/>
      <c r="T566" s="5"/>
      <c r="U566" s="5"/>
    </row>
    <row r="567">
      <c r="C567" s="95"/>
      <c r="R567" s="5"/>
      <c r="S567" s="5"/>
      <c r="T567" s="5"/>
      <c r="U567" s="5"/>
    </row>
    <row r="568">
      <c r="C568" s="95"/>
      <c r="R568" s="5"/>
      <c r="S568" s="5"/>
      <c r="T568" s="5"/>
      <c r="U568" s="5"/>
    </row>
    <row r="569">
      <c r="C569" s="95"/>
      <c r="R569" s="5"/>
      <c r="S569" s="5"/>
      <c r="T569" s="5"/>
      <c r="U569" s="5"/>
    </row>
    <row r="570">
      <c r="C570" s="95"/>
      <c r="R570" s="5"/>
      <c r="S570" s="5"/>
      <c r="T570" s="5"/>
      <c r="U570" s="5"/>
    </row>
    <row r="571">
      <c r="C571" s="95"/>
      <c r="R571" s="5"/>
      <c r="S571" s="5"/>
      <c r="T571" s="5"/>
      <c r="U571" s="5"/>
    </row>
    <row r="572">
      <c r="C572" s="95"/>
      <c r="R572" s="5"/>
      <c r="S572" s="5"/>
      <c r="T572" s="5"/>
      <c r="U572" s="5"/>
    </row>
    <row r="573">
      <c r="C573" s="95"/>
      <c r="R573" s="5"/>
      <c r="S573" s="5"/>
      <c r="T573" s="5"/>
      <c r="U573" s="5"/>
    </row>
    <row r="574">
      <c r="C574" s="95"/>
      <c r="R574" s="5"/>
      <c r="S574" s="5"/>
      <c r="T574" s="5"/>
      <c r="U574" s="5"/>
    </row>
    <row r="575">
      <c r="C575" s="95"/>
      <c r="R575" s="5"/>
      <c r="S575" s="5"/>
      <c r="T575" s="5"/>
      <c r="U575" s="5"/>
    </row>
    <row r="576">
      <c r="C576" s="95"/>
      <c r="R576" s="5"/>
      <c r="S576" s="5"/>
      <c r="T576" s="5"/>
      <c r="U576" s="5"/>
    </row>
    <row r="577">
      <c r="C577" s="95"/>
      <c r="R577" s="5"/>
      <c r="S577" s="5"/>
      <c r="T577" s="5"/>
      <c r="U577" s="5"/>
    </row>
    <row r="578">
      <c r="C578" s="95"/>
      <c r="R578" s="5"/>
      <c r="S578" s="5"/>
      <c r="T578" s="5"/>
      <c r="U578" s="5"/>
    </row>
    <row r="579">
      <c r="C579" s="95"/>
      <c r="R579" s="5"/>
      <c r="S579" s="5"/>
      <c r="T579" s="5"/>
      <c r="U579" s="5"/>
    </row>
    <row r="580">
      <c r="C580" s="95"/>
      <c r="R580" s="5"/>
      <c r="S580" s="5"/>
      <c r="T580" s="5"/>
      <c r="U580" s="5"/>
    </row>
    <row r="581">
      <c r="C581" s="95"/>
      <c r="R581" s="5"/>
      <c r="S581" s="5"/>
      <c r="T581" s="5"/>
      <c r="U581" s="5"/>
    </row>
    <row r="582">
      <c r="C582" s="95"/>
      <c r="R582" s="5"/>
      <c r="S582" s="5"/>
      <c r="T582" s="5"/>
      <c r="U582" s="5"/>
    </row>
    <row r="583">
      <c r="C583" s="95"/>
      <c r="R583" s="5"/>
      <c r="S583" s="5"/>
      <c r="T583" s="5"/>
      <c r="U583" s="5"/>
    </row>
    <row r="584">
      <c r="C584" s="95"/>
      <c r="R584" s="5"/>
      <c r="S584" s="5"/>
      <c r="T584" s="5"/>
      <c r="U584" s="5"/>
    </row>
    <row r="585">
      <c r="C585" s="95"/>
      <c r="R585" s="5"/>
      <c r="S585" s="5"/>
      <c r="T585" s="5"/>
      <c r="U585" s="5"/>
    </row>
    <row r="586">
      <c r="C586" s="95"/>
      <c r="R586" s="5"/>
      <c r="S586" s="5"/>
      <c r="T586" s="5"/>
      <c r="U586" s="5"/>
    </row>
    <row r="587">
      <c r="C587" s="95"/>
      <c r="R587" s="5"/>
      <c r="S587" s="5"/>
      <c r="T587" s="5"/>
      <c r="U587" s="5"/>
    </row>
    <row r="588">
      <c r="C588" s="95"/>
      <c r="R588" s="5"/>
      <c r="S588" s="5"/>
      <c r="T588" s="5"/>
      <c r="U588" s="5"/>
    </row>
    <row r="589">
      <c r="C589" s="95"/>
      <c r="R589" s="5"/>
      <c r="S589" s="5"/>
      <c r="T589" s="5"/>
      <c r="U589" s="5"/>
    </row>
    <row r="590">
      <c r="C590" s="95"/>
      <c r="R590" s="5"/>
      <c r="S590" s="5"/>
      <c r="T590" s="5"/>
      <c r="U590" s="5"/>
    </row>
    <row r="591">
      <c r="C591" s="95"/>
      <c r="R591" s="5"/>
      <c r="S591" s="5"/>
      <c r="T591" s="5"/>
      <c r="U591" s="5"/>
    </row>
    <row r="592">
      <c r="C592" s="95"/>
      <c r="R592" s="5"/>
      <c r="S592" s="5"/>
      <c r="T592" s="5"/>
      <c r="U592" s="5"/>
    </row>
    <row r="593">
      <c r="C593" s="95"/>
      <c r="R593" s="5"/>
      <c r="S593" s="5"/>
      <c r="T593" s="5"/>
      <c r="U593" s="5"/>
    </row>
    <row r="594">
      <c r="C594" s="95"/>
      <c r="R594" s="5"/>
      <c r="S594" s="5"/>
      <c r="T594" s="5"/>
      <c r="U594" s="5"/>
    </row>
    <row r="595">
      <c r="C595" s="95"/>
      <c r="R595" s="5"/>
      <c r="S595" s="5"/>
      <c r="T595" s="5"/>
      <c r="U595" s="5"/>
    </row>
    <row r="596">
      <c r="C596" s="95"/>
      <c r="R596" s="5"/>
      <c r="S596" s="5"/>
      <c r="T596" s="5"/>
      <c r="U596" s="5"/>
    </row>
    <row r="597">
      <c r="C597" s="95"/>
      <c r="R597" s="5"/>
      <c r="S597" s="5"/>
      <c r="T597" s="5"/>
      <c r="U597" s="5"/>
    </row>
    <row r="598">
      <c r="C598" s="95"/>
      <c r="R598" s="5"/>
      <c r="S598" s="5"/>
      <c r="T598" s="5"/>
      <c r="U598" s="5"/>
    </row>
    <row r="599">
      <c r="C599" s="95"/>
      <c r="R599" s="5"/>
      <c r="S599" s="5"/>
      <c r="T599" s="5"/>
      <c r="U599" s="5"/>
    </row>
    <row r="600">
      <c r="C600" s="95"/>
      <c r="R600" s="5"/>
      <c r="S600" s="5"/>
      <c r="T600" s="5"/>
      <c r="U600" s="5"/>
    </row>
    <row r="601">
      <c r="C601" s="95"/>
      <c r="R601" s="5"/>
      <c r="S601" s="5"/>
      <c r="T601" s="5"/>
      <c r="U601" s="5"/>
    </row>
    <row r="602">
      <c r="C602" s="95"/>
      <c r="R602" s="5"/>
      <c r="S602" s="5"/>
      <c r="T602" s="5"/>
      <c r="U602" s="5"/>
    </row>
    <row r="603">
      <c r="C603" s="95"/>
      <c r="R603" s="5"/>
      <c r="S603" s="5"/>
      <c r="T603" s="5"/>
      <c r="U603" s="5"/>
    </row>
    <row r="604">
      <c r="C604" s="95"/>
      <c r="R604" s="5"/>
      <c r="S604" s="5"/>
      <c r="T604" s="5"/>
      <c r="U604" s="5"/>
    </row>
    <row r="605">
      <c r="C605" s="95"/>
      <c r="R605" s="5"/>
      <c r="S605" s="5"/>
      <c r="T605" s="5"/>
      <c r="U605" s="5"/>
    </row>
    <row r="606">
      <c r="C606" s="95"/>
      <c r="R606" s="5"/>
      <c r="S606" s="5"/>
      <c r="T606" s="5"/>
      <c r="U606" s="5"/>
    </row>
    <row r="607">
      <c r="C607" s="95"/>
      <c r="R607" s="5"/>
      <c r="S607" s="5"/>
      <c r="T607" s="5"/>
      <c r="U607" s="5"/>
    </row>
    <row r="608">
      <c r="C608" s="95"/>
      <c r="R608" s="5"/>
      <c r="S608" s="5"/>
      <c r="T608" s="5"/>
      <c r="U608" s="5"/>
    </row>
    <row r="609">
      <c r="C609" s="95"/>
      <c r="R609" s="5"/>
      <c r="S609" s="5"/>
      <c r="T609" s="5"/>
      <c r="U609" s="5"/>
    </row>
    <row r="610">
      <c r="C610" s="95"/>
      <c r="R610" s="5"/>
      <c r="S610" s="5"/>
      <c r="T610" s="5"/>
      <c r="U610" s="5"/>
    </row>
    <row r="611">
      <c r="C611" s="95"/>
      <c r="R611" s="5"/>
      <c r="S611" s="5"/>
      <c r="T611" s="5"/>
      <c r="U611" s="5"/>
    </row>
    <row r="612">
      <c r="C612" s="95"/>
      <c r="R612" s="5"/>
      <c r="S612" s="5"/>
      <c r="T612" s="5"/>
      <c r="U612" s="5"/>
    </row>
    <row r="613">
      <c r="C613" s="95"/>
      <c r="R613" s="5"/>
      <c r="S613" s="5"/>
      <c r="T613" s="5"/>
      <c r="U613" s="5"/>
    </row>
    <row r="614">
      <c r="C614" s="95"/>
      <c r="R614" s="5"/>
      <c r="S614" s="5"/>
      <c r="T614" s="5"/>
      <c r="U614" s="5"/>
    </row>
    <row r="615">
      <c r="C615" s="95"/>
      <c r="R615" s="5"/>
      <c r="S615" s="5"/>
      <c r="T615" s="5"/>
      <c r="U615" s="5"/>
    </row>
    <row r="616">
      <c r="C616" s="95"/>
      <c r="R616" s="5"/>
      <c r="S616" s="5"/>
      <c r="T616" s="5"/>
      <c r="U616" s="5"/>
    </row>
    <row r="617">
      <c r="C617" s="95"/>
      <c r="R617" s="5"/>
      <c r="S617" s="5"/>
      <c r="T617" s="5"/>
      <c r="U617" s="5"/>
    </row>
    <row r="618">
      <c r="C618" s="95"/>
      <c r="R618" s="5"/>
      <c r="S618" s="5"/>
      <c r="T618" s="5"/>
      <c r="U618" s="5"/>
    </row>
    <row r="619">
      <c r="C619" s="95"/>
      <c r="R619" s="5"/>
      <c r="S619" s="5"/>
      <c r="T619" s="5"/>
      <c r="U619" s="5"/>
    </row>
    <row r="620">
      <c r="C620" s="95"/>
      <c r="R620" s="5"/>
      <c r="S620" s="5"/>
      <c r="T620" s="5"/>
      <c r="U620" s="5"/>
    </row>
    <row r="621">
      <c r="C621" s="95"/>
      <c r="R621" s="5"/>
      <c r="S621" s="5"/>
      <c r="T621" s="5"/>
      <c r="U621" s="5"/>
    </row>
    <row r="622">
      <c r="C622" s="95"/>
      <c r="R622" s="5"/>
      <c r="S622" s="5"/>
      <c r="T622" s="5"/>
      <c r="U622" s="5"/>
    </row>
    <row r="623">
      <c r="C623" s="95"/>
      <c r="R623" s="5"/>
      <c r="S623" s="5"/>
      <c r="T623" s="5"/>
      <c r="U623" s="5"/>
    </row>
    <row r="624">
      <c r="C624" s="95"/>
      <c r="R624" s="5"/>
      <c r="S624" s="5"/>
      <c r="T624" s="5"/>
      <c r="U624" s="5"/>
    </row>
    <row r="625">
      <c r="C625" s="95"/>
      <c r="R625" s="5"/>
      <c r="S625" s="5"/>
      <c r="T625" s="5"/>
      <c r="U625" s="5"/>
    </row>
    <row r="626">
      <c r="C626" s="95"/>
      <c r="R626" s="5"/>
      <c r="S626" s="5"/>
      <c r="T626" s="5"/>
      <c r="U626" s="5"/>
    </row>
    <row r="627">
      <c r="C627" s="95"/>
      <c r="R627" s="5"/>
      <c r="S627" s="5"/>
      <c r="T627" s="5"/>
      <c r="U627" s="5"/>
    </row>
    <row r="628">
      <c r="C628" s="95"/>
      <c r="R628" s="5"/>
      <c r="S628" s="5"/>
      <c r="T628" s="5"/>
      <c r="U628" s="5"/>
    </row>
    <row r="629">
      <c r="C629" s="95"/>
      <c r="R629" s="5"/>
      <c r="S629" s="5"/>
      <c r="T629" s="5"/>
      <c r="U629" s="5"/>
    </row>
    <row r="630">
      <c r="C630" s="95"/>
      <c r="R630" s="5"/>
      <c r="S630" s="5"/>
      <c r="T630" s="5"/>
      <c r="U630" s="5"/>
    </row>
    <row r="631">
      <c r="C631" s="95"/>
      <c r="R631" s="5"/>
      <c r="S631" s="5"/>
      <c r="T631" s="5"/>
      <c r="U631" s="5"/>
    </row>
    <row r="632">
      <c r="C632" s="95"/>
      <c r="R632" s="5"/>
      <c r="S632" s="5"/>
      <c r="T632" s="5"/>
      <c r="U632" s="5"/>
    </row>
    <row r="633">
      <c r="C633" s="95"/>
      <c r="R633" s="5"/>
      <c r="S633" s="5"/>
      <c r="T633" s="5"/>
      <c r="U633" s="5"/>
    </row>
    <row r="634">
      <c r="C634" s="95"/>
      <c r="R634" s="5"/>
      <c r="S634" s="5"/>
      <c r="T634" s="5"/>
      <c r="U634" s="5"/>
    </row>
    <row r="635">
      <c r="C635" s="95"/>
      <c r="R635" s="5"/>
      <c r="S635" s="5"/>
      <c r="T635" s="5"/>
      <c r="U635" s="5"/>
    </row>
    <row r="636">
      <c r="C636" s="95"/>
      <c r="R636" s="5"/>
      <c r="S636" s="5"/>
      <c r="T636" s="5"/>
      <c r="U636" s="5"/>
    </row>
    <row r="637">
      <c r="C637" s="95"/>
      <c r="R637" s="5"/>
      <c r="S637" s="5"/>
      <c r="T637" s="5"/>
      <c r="U637" s="5"/>
    </row>
    <row r="638">
      <c r="C638" s="95"/>
      <c r="R638" s="5"/>
      <c r="S638" s="5"/>
      <c r="T638" s="5"/>
      <c r="U638" s="5"/>
    </row>
    <row r="639">
      <c r="C639" s="95"/>
      <c r="R639" s="5"/>
      <c r="S639" s="5"/>
      <c r="T639" s="5"/>
      <c r="U639" s="5"/>
    </row>
    <row r="640">
      <c r="C640" s="95"/>
      <c r="R640" s="5"/>
      <c r="S640" s="5"/>
      <c r="T640" s="5"/>
      <c r="U640" s="5"/>
    </row>
    <row r="641">
      <c r="C641" s="95"/>
      <c r="R641" s="5"/>
      <c r="S641" s="5"/>
      <c r="T641" s="5"/>
      <c r="U641" s="5"/>
    </row>
    <row r="642">
      <c r="C642" s="95"/>
      <c r="R642" s="5"/>
      <c r="S642" s="5"/>
      <c r="T642" s="5"/>
      <c r="U642" s="5"/>
    </row>
    <row r="643">
      <c r="C643" s="95"/>
      <c r="R643" s="5"/>
      <c r="S643" s="5"/>
      <c r="T643" s="5"/>
      <c r="U643" s="5"/>
    </row>
    <row r="644">
      <c r="C644" s="95"/>
      <c r="R644" s="5"/>
      <c r="S644" s="5"/>
      <c r="T644" s="5"/>
      <c r="U644" s="5"/>
    </row>
    <row r="645">
      <c r="C645" s="95"/>
      <c r="R645" s="5"/>
      <c r="S645" s="5"/>
      <c r="T645" s="5"/>
      <c r="U645" s="5"/>
    </row>
    <row r="646">
      <c r="C646" s="95"/>
      <c r="R646" s="5"/>
      <c r="S646" s="5"/>
      <c r="T646" s="5"/>
      <c r="U646" s="5"/>
    </row>
    <row r="647">
      <c r="C647" s="95"/>
      <c r="R647" s="5"/>
      <c r="S647" s="5"/>
      <c r="T647" s="5"/>
      <c r="U647" s="5"/>
    </row>
    <row r="648">
      <c r="C648" s="95"/>
      <c r="R648" s="5"/>
      <c r="S648" s="5"/>
      <c r="T648" s="5"/>
      <c r="U648" s="5"/>
    </row>
    <row r="649">
      <c r="C649" s="95"/>
      <c r="R649" s="5"/>
      <c r="S649" s="5"/>
      <c r="T649" s="5"/>
      <c r="U649" s="5"/>
    </row>
    <row r="650">
      <c r="C650" s="95"/>
      <c r="R650" s="5"/>
      <c r="S650" s="5"/>
      <c r="T650" s="5"/>
      <c r="U650" s="5"/>
    </row>
    <row r="651">
      <c r="C651" s="95"/>
      <c r="R651" s="5"/>
      <c r="S651" s="5"/>
      <c r="T651" s="5"/>
      <c r="U651" s="5"/>
    </row>
    <row r="652">
      <c r="C652" s="95"/>
      <c r="R652" s="5"/>
      <c r="S652" s="5"/>
      <c r="T652" s="5"/>
      <c r="U652" s="5"/>
    </row>
    <row r="653">
      <c r="C653" s="95"/>
      <c r="R653" s="5"/>
      <c r="S653" s="5"/>
      <c r="T653" s="5"/>
      <c r="U653" s="5"/>
    </row>
    <row r="654">
      <c r="C654" s="95"/>
      <c r="R654" s="5"/>
      <c r="S654" s="5"/>
      <c r="T654" s="5"/>
      <c r="U654" s="5"/>
    </row>
    <row r="655">
      <c r="C655" s="95"/>
      <c r="R655" s="5"/>
      <c r="S655" s="5"/>
      <c r="T655" s="5"/>
      <c r="U655" s="5"/>
    </row>
    <row r="656">
      <c r="C656" s="95"/>
      <c r="R656" s="5"/>
      <c r="S656" s="5"/>
      <c r="T656" s="5"/>
      <c r="U656" s="5"/>
    </row>
    <row r="657">
      <c r="C657" s="95"/>
      <c r="R657" s="5"/>
      <c r="S657" s="5"/>
      <c r="T657" s="5"/>
      <c r="U657" s="5"/>
    </row>
    <row r="658">
      <c r="C658" s="95"/>
      <c r="R658" s="5"/>
      <c r="S658" s="5"/>
      <c r="T658" s="5"/>
      <c r="U658" s="5"/>
    </row>
    <row r="659">
      <c r="C659" s="95"/>
      <c r="R659" s="5"/>
      <c r="S659" s="5"/>
      <c r="T659" s="5"/>
      <c r="U659" s="5"/>
    </row>
    <row r="660">
      <c r="C660" s="95"/>
      <c r="R660" s="5"/>
      <c r="S660" s="5"/>
      <c r="T660" s="5"/>
      <c r="U660" s="5"/>
    </row>
    <row r="661">
      <c r="C661" s="95"/>
      <c r="R661" s="5"/>
      <c r="S661" s="5"/>
      <c r="T661" s="5"/>
      <c r="U661" s="5"/>
    </row>
    <row r="662">
      <c r="C662" s="95"/>
      <c r="R662" s="5"/>
      <c r="S662" s="5"/>
      <c r="T662" s="5"/>
      <c r="U662" s="5"/>
    </row>
    <row r="663">
      <c r="C663" s="95"/>
      <c r="R663" s="5"/>
      <c r="S663" s="5"/>
      <c r="T663" s="5"/>
      <c r="U663" s="5"/>
    </row>
    <row r="664">
      <c r="C664" s="95"/>
      <c r="R664" s="5"/>
      <c r="S664" s="5"/>
      <c r="T664" s="5"/>
      <c r="U664" s="5"/>
    </row>
    <row r="665">
      <c r="C665" s="95"/>
      <c r="R665" s="5"/>
      <c r="S665" s="5"/>
      <c r="T665" s="5"/>
      <c r="U665" s="5"/>
    </row>
    <row r="666">
      <c r="C666" s="95"/>
      <c r="R666" s="5"/>
      <c r="S666" s="5"/>
      <c r="T666" s="5"/>
      <c r="U666" s="5"/>
    </row>
    <row r="667">
      <c r="C667" s="95"/>
      <c r="R667" s="5"/>
      <c r="S667" s="5"/>
      <c r="T667" s="5"/>
      <c r="U667" s="5"/>
    </row>
    <row r="668">
      <c r="C668" s="95"/>
      <c r="R668" s="5"/>
      <c r="S668" s="5"/>
      <c r="T668" s="5"/>
      <c r="U668" s="5"/>
    </row>
    <row r="669">
      <c r="C669" s="95"/>
      <c r="R669" s="5"/>
      <c r="S669" s="5"/>
      <c r="T669" s="5"/>
      <c r="U669" s="5"/>
    </row>
    <row r="670">
      <c r="C670" s="95"/>
      <c r="R670" s="5"/>
      <c r="S670" s="5"/>
      <c r="T670" s="5"/>
      <c r="U670" s="5"/>
    </row>
    <row r="671">
      <c r="C671" s="95"/>
      <c r="R671" s="5"/>
      <c r="S671" s="5"/>
      <c r="T671" s="5"/>
      <c r="U671" s="5"/>
    </row>
    <row r="672">
      <c r="C672" s="95"/>
      <c r="R672" s="5"/>
      <c r="S672" s="5"/>
      <c r="T672" s="5"/>
      <c r="U672" s="5"/>
    </row>
    <row r="673">
      <c r="C673" s="95"/>
      <c r="R673" s="5"/>
      <c r="S673" s="5"/>
      <c r="T673" s="5"/>
      <c r="U673" s="5"/>
    </row>
    <row r="674">
      <c r="C674" s="95"/>
      <c r="R674" s="5"/>
      <c r="S674" s="5"/>
      <c r="T674" s="5"/>
      <c r="U674" s="5"/>
    </row>
    <row r="675">
      <c r="C675" s="95"/>
      <c r="R675" s="5"/>
      <c r="S675" s="5"/>
      <c r="T675" s="5"/>
      <c r="U675" s="5"/>
    </row>
    <row r="676">
      <c r="C676" s="95"/>
      <c r="R676" s="5"/>
      <c r="S676" s="5"/>
      <c r="T676" s="5"/>
      <c r="U676" s="5"/>
    </row>
    <row r="677">
      <c r="C677" s="95"/>
      <c r="R677" s="5"/>
      <c r="S677" s="5"/>
      <c r="T677" s="5"/>
      <c r="U677" s="5"/>
    </row>
    <row r="678">
      <c r="C678" s="95"/>
      <c r="R678" s="5"/>
      <c r="S678" s="5"/>
      <c r="T678" s="5"/>
      <c r="U678" s="5"/>
    </row>
    <row r="679">
      <c r="C679" s="95"/>
      <c r="R679" s="5"/>
      <c r="S679" s="5"/>
      <c r="T679" s="5"/>
      <c r="U679" s="5"/>
    </row>
    <row r="680">
      <c r="C680" s="95"/>
      <c r="R680" s="5"/>
      <c r="S680" s="5"/>
      <c r="T680" s="5"/>
      <c r="U680" s="5"/>
    </row>
    <row r="681">
      <c r="C681" s="95"/>
      <c r="R681" s="5"/>
      <c r="S681" s="5"/>
      <c r="T681" s="5"/>
      <c r="U681" s="5"/>
    </row>
    <row r="682">
      <c r="C682" s="95"/>
      <c r="R682" s="5"/>
      <c r="S682" s="5"/>
      <c r="T682" s="5"/>
      <c r="U682" s="5"/>
    </row>
    <row r="683">
      <c r="C683" s="95"/>
      <c r="R683" s="5"/>
      <c r="S683" s="5"/>
      <c r="T683" s="5"/>
      <c r="U683" s="5"/>
    </row>
    <row r="684">
      <c r="C684" s="95"/>
      <c r="R684" s="5"/>
      <c r="S684" s="5"/>
      <c r="T684" s="5"/>
      <c r="U684" s="5"/>
    </row>
    <row r="685">
      <c r="C685" s="95"/>
      <c r="R685" s="5"/>
      <c r="S685" s="5"/>
      <c r="T685" s="5"/>
      <c r="U685" s="5"/>
    </row>
    <row r="686">
      <c r="C686" s="95"/>
      <c r="R686" s="5"/>
      <c r="S686" s="5"/>
      <c r="T686" s="5"/>
      <c r="U686" s="5"/>
    </row>
    <row r="687">
      <c r="C687" s="95"/>
      <c r="R687" s="5"/>
      <c r="S687" s="5"/>
      <c r="T687" s="5"/>
      <c r="U687" s="5"/>
    </row>
    <row r="688">
      <c r="C688" s="95"/>
      <c r="R688" s="5"/>
      <c r="S688" s="5"/>
      <c r="T688" s="5"/>
      <c r="U688" s="5"/>
    </row>
    <row r="689">
      <c r="C689" s="95"/>
      <c r="R689" s="5"/>
      <c r="S689" s="5"/>
      <c r="T689" s="5"/>
      <c r="U689" s="5"/>
    </row>
    <row r="690">
      <c r="C690" s="95"/>
      <c r="R690" s="5"/>
      <c r="S690" s="5"/>
      <c r="T690" s="5"/>
      <c r="U690" s="5"/>
    </row>
    <row r="691">
      <c r="C691" s="95"/>
      <c r="R691" s="5"/>
      <c r="S691" s="5"/>
      <c r="T691" s="5"/>
      <c r="U691" s="5"/>
    </row>
    <row r="692">
      <c r="C692" s="95"/>
      <c r="R692" s="5"/>
      <c r="S692" s="5"/>
      <c r="T692" s="5"/>
      <c r="U692" s="5"/>
    </row>
    <row r="693">
      <c r="C693" s="95"/>
      <c r="R693" s="5"/>
      <c r="S693" s="5"/>
      <c r="T693" s="5"/>
      <c r="U693" s="5"/>
    </row>
    <row r="694">
      <c r="C694" s="95"/>
      <c r="R694" s="5"/>
      <c r="S694" s="5"/>
      <c r="T694" s="5"/>
      <c r="U694" s="5"/>
    </row>
    <row r="695">
      <c r="C695" s="95"/>
      <c r="R695" s="5"/>
      <c r="S695" s="5"/>
      <c r="T695" s="5"/>
      <c r="U695" s="5"/>
    </row>
    <row r="696">
      <c r="C696" s="95"/>
      <c r="R696" s="5"/>
      <c r="S696" s="5"/>
      <c r="T696" s="5"/>
      <c r="U696" s="5"/>
    </row>
    <row r="697">
      <c r="C697" s="95"/>
      <c r="R697" s="5"/>
      <c r="S697" s="5"/>
      <c r="T697" s="5"/>
      <c r="U697" s="5"/>
    </row>
    <row r="698">
      <c r="C698" s="95"/>
      <c r="R698" s="5"/>
      <c r="S698" s="5"/>
      <c r="T698" s="5"/>
      <c r="U698" s="5"/>
    </row>
    <row r="699">
      <c r="C699" s="95"/>
      <c r="R699" s="5"/>
      <c r="S699" s="5"/>
      <c r="T699" s="5"/>
      <c r="U699" s="5"/>
    </row>
    <row r="700">
      <c r="C700" s="95"/>
      <c r="R700" s="5"/>
      <c r="S700" s="5"/>
      <c r="T700" s="5"/>
      <c r="U700" s="5"/>
    </row>
    <row r="701">
      <c r="C701" s="95"/>
      <c r="R701" s="5"/>
      <c r="S701" s="5"/>
      <c r="T701" s="5"/>
      <c r="U701" s="5"/>
    </row>
    <row r="702">
      <c r="C702" s="95"/>
      <c r="R702" s="5"/>
      <c r="S702" s="5"/>
      <c r="T702" s="5"/>
      <c r="U702" s="5"/>
    </row>
    <row r="703">
      <c r="C703" s="95"/>
      <c r="R703" s="5"/>
      <c r="S703" s="5"/>
      <c r="T703" s="5"/>
      <c r="U703" s="5"/>
    </row>
    <row r="704">
      <c r="C704" s="95"/>
      <c r="R704" s="5"/>
      <c r="S704" s="5"/>
      <c r="T704" s="5"/>
      <c r="U704" s="5"/>
    </row>
    <row r="705">
      <c r="C705" s="95"/>
      <c r="R705" s="5"/>
      <c r="S705" s="5"/>
      <c r="T705" s="5"/>
      <c r="U705" s="5"/>
    </row>
    <row r="706">
      <c r="C706" s="95"/>
      <c r="R706" s="5"/>
      <c r="S706" s="5"/>
      <c r="T706" s="5"/>
      <c r="U706" s="5"/>
    </row>
    <row r="707">
      <c r="C707" s="95"/>
      <c r="R707" s="5"/>
      <c r="S707" s="5"/>
      <c r="T707" s="5"/>
      <c r="U707" s="5"/>
    </row>
    <row r="708">
      <c r="C708" s="95"/>
      <c r="R708" s="5"/>
      <c r="S708" s="5"/>
      <c r="T708" s="5"/>
      <c r="U708" s="5"/>
    </row>
    <row r="709">
      <c r="C709" s="95"/>
      <c r="R709" s="5"/>
      <c r="S709" s="5"/>
      <c r="T709" s="5"/>
      <c r="U709" s="5"/>
    </row>
    <row r="710">
      <c r="C710" s="95"/>
      <c r="R710" s="5"/>
      <c r="S710" s="5"/>
      <c r="T710" s="5"/>
      <c r="U710" s="5"/>
    </row>
    <row r="711">
      <c r="C711" s="95"/>
      <c r="R711" s="5"/>
      <c r="S711" s="5"/>
      <c r="T711" s="5"/>
      <c r="U711" s="5"/>
    </row>
    <row r="712">
      <c r="C712" s="95"/>
      <c r="R712" s="5"/>
      <c r="S712" s="5"/>
      <c r="T712" s="5"/>
      <c r="U712" s="5"/>
    </row>
    <row r="713">
      <c r="C713" s="95"/>
      <c r="R713" s="5"/>
      <c r="S713" s="5"/>
      <c r="T713" s="5"/>
      <c r="U713" s="5"/>
    </row>
    <row r="714">
      <c r="C714" s="95"/>
      <c r="R714" s="5"/>
      <c r="S714" s="5"/>
      <c r="T714" s="5"/>
      <c r="U714" s="5"/>
    </row>
    <row r="715">
      <c r="C715" s="95"/>
      <c r="R715" s="5"/>
      <c r="S715" s="5"/>
      <c r="T715" s="5"/>
      <c r="U715" s="5"/>
    </row>
    <row r="716">
      <c r="C716" s="95"/>
      <c r="R716" s="5"/>
      <c r="S716" s="5"/>
      <c r="T716" s="5"/>
      <c r="U716" s="5"/>
    </row>
    <row r="717">
      <c r="C717" s="95"/>
      <c r="R717" s="5"/>
      <c r="S717" s="5"/>
      <c r="T717" s="5"/>
      <c r="U717" s="5"/>
    </row>
    <row r="718">
      <c r="C718" s="95"/>
      <c r="R718" s="5"/>
      <c r="S718" s="5"/>
      <c r="T718" s="5"/>
      <c r="U718" s="5"/>
    </row>
    <row r="719">
      <c r="C719" s="95"/>
      <c r="R719" s="5"/>
      <c r="S719" s="5"/>
      <c r="T719" s="5"/>
      <c r="U719" s="5"/>
    </row>
    <row r="720">
      <c r="C720" s="95"/>
      <c r="R720" s="5"/>
      <c r="S720" s="5"/>
      <c r="T720" s="5"/>
      <c r="U720" s="5"/>
    </row>
    <row r="721">
      <c r="C721" s="95"/>
      <c r="R721" s="5"/>
      <c r="S721" s="5"/>
      <c r="T721" s="5"/>
      <c r="U721" s="5"/>
    </row>
    <row r="722">
      <c r="C722" s="95"/>
      <c r="R722" s="5"/>
      <c r="S722" s="5"/>
      <c r="T722" s="5"/>
      <c r="U722" s="5"/>
    </row>
    <row r="723">
      <c r="C723" s="95"/>
      <c r="R723" s="5"/>
      <c r="S723" s="5"/>
      <c r="T723" s="5"/>
      <c r="U723" s="5"/>
    </row>
    <row r="724">
      <c r="C724" s="95"/>
      <c r="R724" s="5"/>
      <c r="S724" s="5"/>
      <c r="T724" s="5"/>
      <c r="U724" s="5"/>
    </row>
    <row r="725">
      <c r="C725" s="95"/>
      <c r="R725" s="5"/>
      <c r="S725" s="5"/>
      <c r="T725" s="5"/>
      <c r="U725" s="5"/>
    </row>
    <row r="726">
      <c r="C726" s="95"/>
      <c r="R726" s="5"/>
      <c r="S726" s="5"/>
      <c r="T726" s="5"/>
      <c r="U726" s="5"/>
    </row>
    <row r="727">
      <c r="C727" s="95"/>
      <c r="R727" s="5"/>
      <c r="S727" s="5"/>
      <c r="T727" s="5"/>
      <c r="U727" s="5"/>
    </row>
    <row r="728">
      <c r="C728" s="95"/>
      <c r="R728" s="5"/>
      <c r="S728" s="5"/>
      <c r="T728" s="5"/>
      <c r="U728" s="5"/>
    </row>
    <row r="729">
      <c r="C729" s="95"/>
      <c r="R729" s="5"/>
      <c r="S729" s="5"/>
      <c r="T729" s="5"/>
      <c r="U729" s="5"/>
    </row>
    <row r="730">
      <c r="C730" s="95"/>
      <c r="R730" s="5"/>
      <c r="S730" s="5"/>
      <c r="T730" s="5"/>
      <c r="U730" s="5"/>
    </row>
    <row r="731">
      <c r="C731" s="95"/>
      <c r="R731" s="5"/>
      <c r="S731" s="5"/>
      <c r="T731" s="5"/>
      <c r="U731" s="5"/>
    </row>
    <row r="732">
      <c r="C732" s="95"/>
      <c r="R732" s="5"/>
      <c r="S732" s="5"/>
      <c r="T732" s="5"/>
      <c r="U732" s="5"/>
    </row>
    <row r="733">
      <c r="C733" s="95"/>
      <c r="R733" s="5"/>
      <c r="S733" s="5"/>
      <c r="T733" s="5"/>
      <c r="U733" s="5"/>
    </row>
    <row r="734">
      <c r="C734" s="95"/>
      <c r="R734" s="5"/>
      <c r="S734" s="5"/>
      <c r="T734" s="5"/>
      <c r="U734" s="5"/>
    </row>
    <row r="735">
      <c r="C735" s="95"/>
      <c r="R735" s="5"/>
      <c r="S735" s="5"/>
      <c r="T735" s="5"/>
      <c r="U735" s="5"/>
    </row>
    <row r="736">
      <c r="C736" s="95"/>
      <c r="R736" s="5"/>
      <c r="S736" s="5"/>
      <c r="T736" s="5"/>
      <c r="U736" s="5"/>
    </row>
    <row r="737">
      <c r="C737" s="95"/>
      <c r="R737" s="5"/>
      <c r="S737" s="5"/>
      <c r="T737" s="5"/>
      <c r="U737" s="5"/>
    </row>
    <row r="738">
      <c r="C738" s="95"/>
      <c r="R738" s="5"/>
      <c r="S738" s="5"/>
      <c r="T738" s="5"/>
      <c r="U738" s="5"/>
    </row>
    <row r="739">
      <c r="C739" s="95"/>
      <c r="R739" s="5"/>
      <c r="S739" s="5"/>
      <c r="T739" s="5"/>
      <c r="U739" s="5"/>
    </row>
    <row r="740">
      <c r="C740" s="95"/>
      <c r="R740" s="5"/>
      <c r="S740" s="5"/>
      <c r="T740" s="5"/>
      <c r="U740" s="5"/>
    </row>
    <row r="741">
      <c r="C741" s="95"/>
      <c r="R741" s="5"/>
      <c r="S741" s="5"/>
      <c r="T741" s="5"/>
      <c r="U741" s="5"/>
    </row>
    <row r="742">
      <c r="C742" s="95"/>
      <c r="R742" s="5"/>
      <c r="S742" s="5"/>
      <c r="T742" s="5"/>
      <c r="U742" s="5"/>
    </row>
    <row r="743">
      <c r="C743" s="95"/>
      <c r="R743" s="5"/>
      <c r="S743" s="5"/>
      <c r="T743" s="5"/>
      <c r="U743" s="5"/>
    </row>
    <row r="744">
      <c r="C744" s="95"/>
      <c r="R744" s="5"/>
      <c r="S744" s="5"/>
      <c r="T744" s="5"/>
      <c r="U744" s="5"/>
    </row>
    <row r="745">
      <c r="C745" s="95"/>
      <c r="R745" s="5"/>
      <c r="S745" s="5"/>
      <c r="T745" s="5"/>
      <c r="U745" s="5"/>
    </row>
    <row r="746">
      <c r="C746" s="95"/>
      <c r="R746" s="5"/>
      <c r="S746" s="5"/>
      <c r="T746" s="5"/>
      <c r="U746" s="5"/>
    </row>
    <row r="747">
      <c r="C747" s="95"/>
      <c r="R747" s="5"/>
      <c r="S747" s="5"/>
      <c r="T747" s="5"/>
      <c r="U747" s="5"/>
    </row>
    <row r="748">
      <c r="C748" s="95"/>
      <c r="R748" s="5"/>
      <c r="S748" s="5"/>
      <c r="T748" s="5"/>
      <c r="U748" s="5"/>
    </row>
    <row r="749">
      <c r="C749" s="95"/>
      <c r="R749" s="5"/>
      <c r="S749" s="5"/>
      <c r="T749" s="5"/>
      <c r="U749" s="5"/>
    </row>
    <row r="750">
      <c r="C750" s="95"/>
      <c r="R750" s="5"/>
      <c r="S750" s="5"/>
      <c r="T750" s="5"/>
      <c r="U750" s="5"/>
    </row>
    <row r="751">
      <c r="C751" s="95"/>
      <c r="R751" s="5"/>
      <c r="S751" s="5"/>
      <c r="T751" s="5"/>
      <c r="U751" s="5"/>
    </row>
    <row r="752">
      <c r="C752" s="95"/>
      <c r="R752" s="5"/>
      <c r="S752" s="5"/>
      <c r="T752" s="5"/>
      <c r="U752" s="5"/>
    </row>
    <row r="753">
      <c r="C753" s="95"/>
      <c r="R753" s="5"/>
      <c r="S753" s="5"/>
      <c r="T753" s="5"/>
      <c r="U753" s="5"/>
    </row>
    <row r="754">
      <c r="C754" s="95"/>
      <c r="R754" s="5"/>
      <c r="S754" s="5"/>
      <c r="T754" s="5"/>
      <c r="U754" s="5"/>
    </row>
    <row r="755">
      <c r="C755" s="95"/>
      <c r="R755" s="5"/>
      <c r="S755" s="5"/>
      <c r="T755" s="5"/>
      <c r="U755" s="5"/>
    </row>
    <row r="756">
      <c r="C756" s="95"/>
      <c r="R756" s="5"/>
      <c r="S756" s="5"/>
      <c r="T756" s="5"/>
      <c r="U756" s="5"/>
    </row>
    <row r="757">
      <c r="C757" s="95"/>
      <c r="R757" s="5"/>
      <c r="S757" s="5"/>
      <c r="T757" s="5"/>
      <c r="U757" s="5"/>
    </row>
    <row r="758">
      <c r="C758" s="95"/>
      <c r="R758" s="5"/>
      <c r="S758" s="5"/>
      <c r="T758" s="5"/>
      <c r="U758" s="5"/>
    </row>
    <row r="759">
      <c r="C759" s="95"/>
      <c r="R759" s="5"/>
      <c r="S759" s="5"/>
      <c r="T759" s="5"/>
      <c r="U759" s="5"/>
    </row>
    <row r="760">
      <c r="C760" s="95"/>
      <c r="R760" s="5"/>
      <c r="S760" s="5"/>
      <c r="T760" s="5"/>
      <c r="U760" s="5"/>
    </row>
    <row r="761">
      <c r="C761" s="95"/>
      <c r="R761" s="5"/>
      <c r="S761" s="5"/>
      <c r="T761" s="5"/>
      <c r="U761" s="5"/>
    </row>
    <row r="762">
      <c r="C762" s="95"/>
      <c r="R762" s="5"/>
      <c r="S762" s="5"/>
      <c r="T762" s="5"/>
      <c r="U762" s="5"/>
    </row>
    <row r="763">
      <c r="C763" s="95"/>
      <c r="R763" s="5"/>
      <c r="S763" s="5"/>
      <c r="T763" s="5"/>
      <c r="U763" s="5"/>
    </row>
    <row r="764">
      <c r="C764" s="95"/>
      <c r="R764" s="5"/>
      <c r="S764" s="5"/>
      <c r="T764" s="5"/>
      <c r="U764" s="5"/>
    </row>
    <row r="765">
      <c r="C765" s="95"/>
      <c r="R765" s="5"/>
      <c r="S765" s="5"/>
      <c r="T765" s="5"/>
      <c r="U765" s="5"/>
    </row>
    <row r="766">
      <c r="C766" s="95"/>
      <c r="R766" s="5"/>
      <c r="S766" s="5"/>
      <c r="T766" s="5"/>
      <c r="U766" s="5"/>
    </row>
    <row r="767">
      <c r="C767" s="95"/>
      <c r="R767" s="5"/>
      <c r="S767" s="5"/>
      <c r="T767" s="5"/>
      <c r="U767" s="5"/>
    </row>
    <row r="768">
      <c r="C768" s="95"/>
      <c r="R768" s="5"/>
      <c r="S768" s="5"/>
      <c r="T768" s="5"/>
      <c r="U768" s="5"/>
    </row>
    <row r="769">
      <c r="C769" s="95"/>
      <c r="R769" s="5"/>
      <c r="S769" s="5"/>
      <c r="T769" s="5"/>
      <c r="U769" s="5"/>
    </row>
    <row r="770">
      <c r="C770" s="95"/>
      <c r="R770" s="5"/>
      <c r="S770" s="5"/>
      <c r="T770" s="5"/>
      <c r="U770" s="5"/>
    </row>
    <row r="771">
      <c r="C771" s="95"/>
      <c r="R771" s="5"/>
      <c r="S771" s="5"/>
      <c r="T771" s="5"/>
      <c r="U771" s="5"/>
    </row>
    <row r="772">
      <c r="C772" s="95"/>
      <c r="R772" s="5"/>
      <c r="S772" s="5"/>
      <c r="T772" s="5"/>
      <c r="U772" s="5"/>
    </row>
    <row r="773">
      <c r="C773" s="95"/>
      <c r="R773" s="5"/>
      <c r="S773" s="5"/>
      <c r="T773" s="5"/>
      <c r="U773" s="5"/>
    </row>
    <row r="774">
      <c r="C774" s="95"/>
      <c r="R774" s="5"/>
      <c r="S774" s="5"/>
      <c r="T774" s="5"/>
      <c r="U774" s="5"/>
    </row>
    <row r="775">
      <c r="C775" s="95"/>
      <c r="R775" s="5"/>
      <c r="S775" s="5"/>
      <c r="T775" s="5"/>
      <c r="U775" s="5"/>
    </row>
    <row r="776">
      <c r="C776" s="95"/>
      <c r="R776" s="5"/>
      <c r="S776" s="5"/>
      <c r="T776" s="5"/>
      <c r="U776" s="5"/>
    </row>
    <row r="777">
      <c r="C777" s="95"/>
      <c r="R777" s="5"/>
      <c r="S777" s="5"/>
      <c r="T777" s="5"/>
      <c r="U777" s="5"/>
    </row>
    <row r="778">
      <c r="C778" s="95"/>
      <c r="R778" s="5"/>
      <c r="S778" s="5"/>
      <c r="T778" s="5"/>
      <c r="U778" s="5"/>
    </row>
    <row r="779">
      <c r="C779" s="95"/>
      <c r="R779" s="5"/>
      <c r="S779" s="5"/>
      <c r="T779" s="5"/>
      <c r="U779" s="5"/>
    </row>
    <row r="780">
      <c r="C780" s="95"/>
      <c r="R780" s="5"/>
      <c r="S780" s="5"/>
      <c r="T780" s="5"/>
      <c r="U780" s="5"/>
    </row>
    <row r="781">
      <c r="C781" s="95"/>
      <c r="R781" s="5"/>
      <c r="S781" s="5"/>
      <c r="T781" s="5"/>
      <c r="U781" s="5"/>
    </row>
    <row r="782">
      <c r="C782" s="95"/>
      <c r="R782" s="5"/>
      <c r="S782" s="5"/>
      <c r="T782" s="5"/>
      <c r="U782" s="5"/>
    </row>
    <row r="783">
      <c r="C783" s="95"/>
      <c r="R783" s="5"/>
      <c r="S783" s="5"/>
      <c r="T783" s="5"/>
      <c r="U783" s="5"/>
    </row>
    <row r="784">
      <c r="C784" s="95"/>
      <c r="R784" s="5"/>
      <c r="S784" s="5"/>
      <c r="T784" s="5"/>
      <c r="U784" s="5"/>
    </row>
    <row r="785">
      <c r="C785" s="95"/>
      <c r="R785" s="5"/>
      <c r="S785" s="5"/>
      <c r="T785" s="5"/>
      <c r="U785" s="5"/>
    </row>
    <row r="786">
      <c r="C786" s="95"/>
      <c r="R786" s="5"/>
      <c r="S786" s="5"/>
      <c r="T786" s="5"/>
      <c r="U786" s="5"/>
    </row>
    <row r="787">
      <c r="C787" s="95"/>
      <c r="R787" s="5"/>
      <c r="S787" s="5"/>
      <c r="T787" s="5"/>
      <c r="U787" s="5"/>
    </row>
    <row r="788">
      <c r="C788" s="95"/>
      <c r="R788" s="5"/>
      <c r="S788" s="5"/>
      <c r="T788" s="5"/>
      <c r="U788" s="5"/>
    </row>
    <row r="789">
      <c r="C789" s="95"/>
      <c r="R789" s="5"/>
      <c r="S789" s="5"/>
      <c r="T789" s="5"/>
      <c r="U789" s="5"/>
    </row>
    <row r="790">
      <c r="C790" s="95"/>
      <c r="R790" s="5"/>
      <c r="S790" s="5"/>
      <c r="T790" s="5"/>
      <c r="U790" s="5"/>
    </row>
    <row r="791">
      <c r="C791" s="95"/>
      <c r="R791" s="5"/>
      <c r="S791" s="5"/>
      <c r="T791" s="5"/>
      <c r="U791" s="5"/>
    </row>
    <row r="792">
      <c r="C792" s="95"/>
      <c r="R792" s="5"/>
      <c r="S792" s="5"/>
      <c r="T792" s="5"/>
      <c r="U792" s="5"/>
    </row>
    <row r="793">
      <c r="C793" s="95"/>
      <c r="R793" s="5"/>
      <c r="S793" s="5"/>
      <c r="T793" s="5"/>
      <c r="U793" s="5"/>
    </row>
    <row r="794">
      <c r="C794" s="95"/>
      <c r="R794" s="5"/>
      <c r="S794" s="5"/>
      <c r="T794" s="5"/>
      <c r="U794" s="5"/>
    </row>
    <row r="795">
      <c r="C795" s="95"/>
      <c r="R795" s="5"/>
      <c r="S795" s="5"/>
      <c r="T795" s="5"/>
      <c r="U795" s="5"/>
    </row>
    <row r="796">
      <c r="C796" s="95"/>
      <c r="R796" s="5"/>
      <c r="S796" s="5"/>
      <c r="T796" s="5"/>
      <c r="U796" s="5"/>
    </row>
    <row r="797">
      <c r="C797" s="95"/>
      <c r="R797" s="5"/>
      <c r="S797" s="5"/>
      <c r="T797" s="5"/>
      <c r="U797" s="5"/>
    </row>
    <row r="798">
      <c r="C798" s="95"/>
      <c r="R798" s="5"/>
      <c r="S798" s="5"/>
      <c r="T798" s="5"/>
      <c r="U798" s="5"/>
    </row>
    <row r="799">
      <c r="C799" s="95"/>
      <c r="R799" s="5"/>
      <c r="S799" s="5"/>
      <c r="T799" s="5"/>
      <c r="U799" s="5"/>
    </row>
    <row r="800">
      <c r="C800" s="95"/>
      <c r="R800" s="5"/>
      <c r="S800" s="5"/>
      <c r="T800" s="5"/>
      <c r="U800" s="5"/>
    </row>
    <row r="801">
      <c r="C801" s="95"/>
      <c r="R801" s="5"/>
      <c r="S801" s="5"/>
      <c r="T801" s="5"/>
      <c r="U801" s="5"/>
    </row>
    <row r="802">
      <c r="C802" s="95"/>
      <c r="R802" s="5"/>
      <c r="S802" s="5"/>
      <c r="T802" s="5"/>
      <c r="U802" s="5"/>
    </row>
    <row r="803">
      <c r="C803" s="95"/>
      <c r="R803" s="5"/>
      <c r="S803" s="5"/>
      <c r="T803" s="5"/>
      <c r="U803" s="5"/>
    </row>
    <row r="804">
      <c r="C804" s="95"/>
      <c r="R804" s="5"/>
      <c r="S804" s="5"/>
      <c r="T804" s="5"/>
      <c r="U804" s="5"/>
    </row>
    <row r="805">
      <c r="C805" s="95"/>
      <c r="R805" s="5"/>
      <c r="S805" s="5"/>
      <c r="T805" s="5"/>
      <c r="U805" s="5"/>
    </row>
    <row r="806">
      <c r="C806" s="95"/>
      <c r="R806" s="5"/>
      <c r="S806" s="5"/>
      <c r="T806" s="5"/>
      <c r="U806" s="5"/>
    </row>
    <row r="807">
      <c r="C807" s="95"/>
      <c r="R807" s="5"/>
      <c r="S807" s="5"/>
      <c r="T807" s="5"/>
      <c r="U807" s="5"/>
    </row>
    <row r="808">
      <c r="C808" s="95"/>
      <c r="R808" s="5"/>
      <c r="S808" s="5"/>
      <c r="T808" s="5"/>
      <c r="U808" s="5"/>
    </row>
    <row r="809">
      <c r="C809" s="95"/>
      <c r="R809" s="5"/>
      <c r="S809" s="5"/>
      <c r="T809" s="5"/>
      <c r="U809" s="5"/>
    </row>
    <row r="810">
      <c r="C810" s="95"/>
      <c r="R810" s="5"/>
      <c r="S810" s="5"/>
      <c r="T810" s="5"/>
      <c r="U810" s="5"/>
    </row>
    <row r="811">
      <c r="C811" s="95"/>
      <c r="R811" s="5"/>
      <c r="S811" s="5"/>
      <c r="T811" s="5"/>
      <c r="U811" s="5"/>
    </row>
    <row r="812">
      <c r="C812" s="95"/>
      <c r="R812" s="5"/>
      <c r="S812" s="5"/>
      <c r="T812" s="5"/>
      <c r="U812" s="5"/>
    </row>
    <row r="813">
      <c r="C813" s="95"/>
      <c r="R813" s="5"/>
      <c r="S813" s="5"/>
      <c r="T813" s="5"/>
      <c r="U813" s="5"/>
    </row>
    <row r="814">
      <c r="C814" s="95"/>
      <c r="R814" s="5"/>
      <c r="S814" s="5"/>
      <c r="T814" s="5"/>
      <c r="U814" s="5"/>
    </row>
    <row r="815">
      <c r="C815" s="95"/>
      <c r="R815" s="5"/>
      <c r="S815" s="5"/>
      <c r="T815" s="5"/>
      <c r="U815" s="5"/>
    </row>
    <row r="816">
      <c r="C816" s="95"/>
      <c r="R816" s="5"/>
      <c r="S816" s="5"/>
      <c r="T816" s="5"/>
      <c r="U816" s="5"/>
    </row>
    <row r="817">
      <c r="C817" s="95"/>
      <c r="R817" s="5"/>
      <c r="S817" s="5"/>
      <c r="T817" s="5"/>
      <c r="U817" s="5"/>
    </row>
    <row r="818">
      <c r="C818" s="95"/>
      <c r="R818" s="5"/>
      <c r="S818" s="5"/>
      <c r="T818" s="5"/>
      <c r="U818" s="5"/>
    </row>
    <row r="819">
      <c r="C819" s="95"/>
      <c r="R819" s="5"/>
      <c r="S819" s="5"/>
      <c r="T819" s="5"/>
      <c r="U819" s="5"/>
    </row>
    <row r="820">
      <c r="C820" s="95"/>
      <c r="R820" s="5"/>
      <c r="S820" s="5"/>
      <c r="T820" s="5"/>
      <c r="U820" s="5"/>
    </row>
    <row r="821">
      <c r="C821" s="95"/>
      <c r="R821" s="5"/>
      <c r="S821" s="5"/>
      <c r="T821" s="5"/>
      <c r="U821" s="5"/>
    </row>
    <row r="822">
      <c r="C822" s="95"/>
      <c r="R822" s="5"/>
      <c r="S822" s="5"/>
      <c r="T822" s="5"/>
      <c r="U822" s="5"/>
    </row>
    <row r="823">
      <c r="C823" s="95"/>
      <c r="R823" s="5"/>
      <c r="S823" s="5"/>
      <c r="T823" s="5"/>
      <c r="U823" s="5"/>
    </row>
    <row r="824">
      <c r="C824" s="95"/>
      <c r="R824" s="5"/>
      <c r="S824" s="5"/>
      <c r="T824" s="5"/>
      <c r="U824" s="5"/>
    </row>
    <row r="825">
      <c r="C825" s="95"/>
      <c r="R825" s="5"/>
      <c r="S825" s="5"/>
      <c r="T825" s="5"/>
      <c r="U825" s="5"/>
    </row>
    <row r="826">
      <c r="C826" s="95"/>
      <c r="R826" s="5"/>
      <c r="S826" s="5"/>
      <c r="T826" s="5"/>
      <c r="U826" s="5"/>
    </row>
    <row r="827">
      <c r="C827" s="95"/>
      <c r="R827" s="5"/>
      <c r="S827" s="5"/>
      <c r="T827" s="5"/>
      <c r="U827" s="5"/>
    </row>
    <row r="828">
      <c r="C828" s="95"/>
      <c r="R828" s="5"/>
      <c r="S828" s="5"/>
      <c r="T828" s="5"/>
      <c r="U828" s="5"/>
    </row>
    <row r="829">
      <c r="C829" s="95"/>
      <c r="R829" s="5"/>
      <c r="S829" s="5"/>
      <c r="T829" s="5"/>
      <c r="U829" s="5"/>
    </row>
    <row r="830">
      <c r="C830" s="95"/>
      <c r="R830" s="5"/>
      <c r="S830" s="5"/>
      <c r="T830" s="5"/>
      <c r="U830" s="5"/>
    </row>
    <row r="831">
      <c r="C831" s="95"/>
      <c r="R831" s="5"/>
      <c r="S831" s="5"/>
      <c r="T831" s="5"/>
      <c r="U831" s="5"/>
    </row>
    <row r="832">
      <c r="C832" s="95"/>
      <c r="R832" s="5"/>
      <c r="S832" s="5"/>
      <c r="T832" s="5"/>
      <c r="U832" s="5"/>
    </row>
    <row r="833">
      <c r="C833" s="95"/>
      <c r="R833" s="5"/>
      <c r="S833" s="5"/>
      <c r="T833" s="5"/>
      <c r="U833" s="5"/>
    </row>
    <row r="834">
      <c r="C834" s="95"/>
      <c r="R834" s="5"/>
      <c r="S834" s="5"/>
      <c r="T834" s="5"/>
      <c r="U834" s="5"/>
    </row>
    <row r="835">
      <c r="C835" s="95"/>
      <c r="R835" s="5"/>
      <c r="S835" s="5"/>
      <c r="T835" s="5"/>
      <c r="U835" s="5"/>
    </row>
    <row r="836">
      <c r="C836" s="95"/>
      <c r="R836" s="5"/>
      <c r="S836" s="5"/>
      <c r="T836" s="5"/>
      <c r="U836" s="5"/>
    </row>
    <row r="837">
      <c r="C837" s="95"/>
      <c r="R837" s="5"/>
      <c r="S837" s="5"/>
      <c r="T837" s="5"/>
      <c r="U837" s="5"/>
    </row>
    <row r="838">
      <c r="C838" s="95"/>
      <c r="R838" s="5"/>
      <c r="S838" s="5"/>
      <c r="T838" s="5"/>
      <c r="U838" s="5"/>
    </row>
    <row r="839">
      <c r="C839" s="95"/>
      <c r="R839" s="5"/>
      <c r="S839" s="5"/>
      <c r="T839" s="5"/>
      <c r="U839" s="5"/>
    </row>
    <row r="840">
      <c r="C840" s="95"/>
      <c r="R840" s="5"/>
      <c r="S840" s="5"/>
      <c r="T840" s="5"/>
      <c r="U840" s="5"/>
    </row>
    <row r="841">
      <c r="C841" s="95"/>
      <c r="R841" s="5"/>
      <c r="S841" s="5"/>
      <c r="T841" s="5"/>
      <c r="U841" s="5"/>
    </row>
    <row r="842">
      <c r="C842" s="95"/>
      <c r="R842" s="5"/>
      <c r="S842" s="5"/>
      <c r="T842" s="5"/>
      <c r="U842" s="5"/>
    </row>
    <row r="843">
      <c r="C843" s="95"/>
      <c r="R843" s="5"/>
      <c r="S843" s="5"/>
      <c r="T843" s="5"/>
      <c r="U843" s="5"/>
    </row>
    <row r="844">
      <c r="C844" s="95"/>
      <c r="R844" s="5"/>
      <c r="S844" s="5"/>
      <c r="T844" s="5"/>
      <c r="U844" s="5"/>
    </row>
    <row r="845">
      <c r="C845" s="95"/>
      <c r="R845" s="5"/>
      <c r="S845" s="5"/>
      <c r="T845" s="5"/>
      <c r="U845" s="5"/>
    </row>
    <row r="846">
      <c r="C846" s="95"/>
      <c r="R846" s="5"/>
      <c r="S846" s="5"/>
      <c r="T846" s="5"/>
      <c r="U846" s="5"/>
    </row>
    <row r="847">
      <c r="C847" s="95"/>
      <c r="R847" s="5"/>
      <c r="S847" s="5"/>
      <c r="T847" s="5"/>
      <c r="U847" s="5"/>
    </row>
    <row r="848">
      <c r="C848" s="95"/>
      <c r="R848" s="5"/>
      <c r="S848" s="5"/>
      <c r="T848" s="5"/>
      <c r="U848" s="5"/>
    </row>
    <row r="849">
      <c r="C849" s="95"/>
      <c r="R849" s="5"/>
      <c r="S849" s="5"/>
      <c r="T849" s="5"/>
      <c r="U849" s="5"/>
    </row>
    <row r="850">
      <c r="C850" s="95"/>
      <c r="R850" s="5"/>
      <c r="S850" s="5"/>
      <c r="T850" s="5"/>
      <c r="U850" s="5"/>
    </row>
    <row r="851">
      <c r="C851" s="95"/>
      <c r="R851" s="5"/>
      <c r="S851" s="5"/>
      <c r="T851" s="5"/>
      <c r="U851" s="5"/>
    </row>
    <row r="852">
      <c r="C852" s="95"/>
      <c r="R852" s="5"/>
      <c r="S852" s="5"/>
      <c r="T852" s="5"/>
      <c r="U852" s="5"/>
    </row>
    <row r="853">
      <c r="C853" s="95"/>
      <c r="R853" s="5"/>
      <c r="S853" s="5"/>
      <c r="T853" s="5"/>
      <c r="U853" s="5"/>
    </row>
    <row r="854">
      <c r="C854" s="95"/>
      <c r="R854" s="5"/>
      <c r="S854" s="5"/>
      <c r="T854" s="5"/>
      <c r="U854" s="5"/>
    </row>
    <row r="855">
      <c r="C855" s="95"/>
      <c r="R855" s="5"/>
      <c r="S855" s="5"/>
      <c r="T855" s="5"/>
      <c r="U855" s="5"/>
    </row>
    <row r="856">
      <c r="C856" s="95"/>
      <c r="R856" s="5"/>
      <c r="S856" s="5"/>
      <c r="T856" s="5"/>
      <c r="U856" s="5"/>
    </row>
    <row r="857">
      <c r="C857" s="95"/>
      <c r="R857" s="5"/>
      <c r="S857" s="5"/>
      <c r="T857" s="5"/>
      <c r="U857" s="5"/>
    </row>
    <row r="858">
      <c r="C858" s="95"/>
      <c r="R858" s="5"/>
      <c r="S858" s="5"/>
      <c r="T858" s="5"/>
      <c r="U858" s="5"/>
    </row>
    <row r="859">
      <c r="C859" s="95"/>
      <c r="R859" s="5"/>
      <c r="S859" s="5"/>
      <c r="T859" s="5"/>
      <c r="U859" s="5"/>
    </row>
    <row r="860">
      <c r="C860" s="95"/>
      <c r="R860" s="5"/>
      <c r="S860" s="5"/>
      <c r="T860" s="5"/>
      <c r="U860" s="5"/>
    </row>
    <row r="861">
      <c r="C861" s="95"/>
      <c r="R861" s="5"/>
      <c r="S861" s="5"/>
      <c r="T861" s="5"/>
      <c r="U861" s="5"/>
    </row>
    <row r="862">
      <c r="C862" s="95"/>
      <c r="R862" s="5"/>
      <c r="S862" s="5"/>
      <c r="T862" s="5"/>
      <c r="U862" s="5"/>
    </row>
    <row r="863">
      <c r="C863" s="95"/>
      <c r="R863" s="5"/>
      <c r="S863" s="5"/>
      <c r="T863" s="5"/>
      <c r="U863" s="5"/>
    </row>
    <row r="864">
      <c r="C864" s="95"/>
      <c r="R864" s="5"/>
      <c r="S864" s="5"/>
      <c r="T864" s="5"/>
      <c r="U864" s="5"/>
    </row>
    <row r="865">
      <c r="C865" s="95"/>
      <c r="R865" s="5"/>
      <c r="S865" s="5"/>
      <c r="T865" s="5"/>
      <c r="U865" s="5"/>
    </row>
    <row r="866">
      <c r="C866" s="95"/>
      <c r="R866" s="5"/>
      <c r="S866" s="5"/>
      <c r="T866" s="5"/>
      <c r="U866" s="5"/>
    </row>
    <row r="867">
      <c r="C867" s="95"/>
      <c r="R867" s="5"/>
      <c r="S867" s="5"/>
      <c r="T867" s="5"/>
      <c r="U867" s="5"/>
    </row>
    <row r="868">
      <c r="C868" s="95"/>
      <c r="R868" s="5"/>
      <c r="S868" s="5"/>
      <c r="T868" s="5"/>
      <c r="U868" s="5"/>
    </row>
    <row r="869">
      <c r="C869" s="95"/>
      <c r="R869" s="5"/>
      <c r="S869" s="5"/>
      <c r="T869" s="5"/>
      <c r="U869" s="5"/>
    </row>
    <row r="870">
      <c r="C870" s="95"/>
      <c r="R870" s="5"/>
      <c r="S870" s="5"/>
      <c r="T870" s="5"/>
      <c r="U870" s="5"/>
    </row>
    <row r="871">
      <c r="C871" s="95"/>
      <c r="R871" s="5"/>
      <c r="S871" s="5"/>
      <c r="T871" s="5"/>
      <c r="U871" s="5"/>
    </row>
    <row r="872">
      <c r="C872" s="95"/>
      <c r="R872" s="5"/>
      <c r="S872" s="5"/>
      <c r="T872" s="5"/>
      <c r="U872" s="5"/>
    </row>
    <row r="873">
      <c r="C873" s="95"/>
      <c r="R873" s="5"/>
      <c r="S873" s="5"/>
      <c r="T873" s="5"/>
      <c r="U873" s="5"/>
    </row>
    <row r="874">
      <c r="C874" s="95"/>
      <c r="R874" s="5"/>
      <c r="S874" s="5"/>
      <c r="T874" s="5"/>
      <c r="U874" s="5"/>
    </row>
    <row r="875">
      <c r="C875" s="95"/>
      <c r="R875" s="5"/>
      <c r="S875" s="5"/>
      <c r="T875" s="5"/>
      <c r="U875" s="5"/>
    </row>
    <row r="876">
      <c r="C876" s="95"/>
      <c r="R876" s="5"/>
      <c r="S876" s="5"/>
      <c r="T876" s="5"/>
      <c r="U876" s="5"/>
    </row>
    <row r="877">
      <c r="C877" s="95"/>
      <c r="R877" s="5"/>
      <c r="S877" s="5"/>
      <c r="T877" s="5"/>
      <c r="U877" s="5"/>
    </row>
    <row r="878">
      <c r="C878" s="95"/>
      <c r="R878" s="5"/>
      <c r="S878" s="5"/>
      <c r="T878" s="5"/>
      <c r="U878" s="5"/>
    </row>
    <row r="879">
      <c r="C879" s="95"/>
      <c r="R879" s="5"/>
      <c r="S879" s="5"/>
      <c r="T879" s="5"/>
      <c r="U879" s="5"/>
    </row>
    <row r="880">
      <c r="C880" s="95"/>
      <c r="R880" s="5"/>
      <c r="S880" s="5"/>
      <c r="T880" s="5"/>
      <c r="U880" s="5"/>
    </row>
    <row r="881">
      <c r="C881" s="95"/>
      <c r="R881" s="5"/>
      <c r="S881" s="5"/>
      <c r="T881" s="5"/>
      <c r="U881" s="5"/>
    </row>
    <row r="882">
      <c r="C882" s="95"/>
      <c r="R882" s="5"/>
      <c r="S882" s="5"/>
      <c r="T882" s="5"/>
      <c r="U882" s="5"/>
    </row>
    <row r="883">
      <c r="C883" s="95"/>
      <c r="R883" s="5"/>
      <c r="S883" s="5"/>
      <c r="T883" s="5"/>
      <c r="U883" s="5"/>
    </row>
    <row r="884">
      <c r="C884" s="95"/>
      <c r="R884" s="5"/>
      <c r="S884" s="5"/>
      <c r="T884" s="5"/>
      <c r="U884" s="5"/>
    </row>
    <row r="885">
      <c r="C885" s="95"/>
      <c r="R885" s="5"/>
      <c r="S885" s="5"/>
      <c r="T885" s="5"/>
      <c r="U885" s="5"/>
    </row>
    <row r="886">
      <c r="C886" s="95"/>
      <c r="R886" s="5"/>
      <c r="S886" s="5"/>
      <c r="T886" s="5"/>
      <c r="U886" s="5"/>
    </row>
    <row r="887">
      <c r="C887" s="95"/>
      <c r="R887" s="5"/>
      <c r="S887" s="5"/>
      <c r="T887" s="5"/>
      <c r="U887" s="5"/>
    </row>
    <row r="888">
      <c r="C888" s="95"/>
      <c r="R888" s="5"/>
      <c r="S888" s="5"/>
      <c r="T888" s="5"/>
      <c r="U888" s="5"/>
    </row>
    <row r="889">
      <c r="C889" s="95"/>
      <c r="R889" s="5"/>
      <c r="S889" s="5"/>
      <c r="T889" s="5"/>
      <c r="U889" s="5"/>
    </row>
    <row r="890">
      <c r="C890" s="95"/>
      <c r="R890" s="5"/>
      <c r="S890" s="5"/>
      <c r="T890" s="5"/>
      <c r="U890" s="5"/>
    </row>
    <row r="891">
      <c r="C891" s="95"/>
      <c r="R891" s="5"/>
      <c r="S891" s="5"/>
      <c r="T891" s="5"/>
      <c r="U891" s="5"/>
    </row>
    <row r="892">
      <c r="C892" s="95"/>
      <c r="R892" s="5"/>
      <c r="S892" s="5"/>
      <c r="T892" s="5"/>
      <c r="U892" s="5"/>
    </row>
    <row r="893">
      <c r="C893" s="95"/>
      <c r="R893" s="5"/>
      <c r="S893" s="5"/>
      <c r="T893" s="5"/>
      <c r="U893" s="5"/>
    </row>
    <row r="894">
      <c r="C894" s="95"/>
      <c r="R894" s="5"/>
      <c r="S894" s="5"/>
      <c r="T894" s="5"/>
      <c r="U894" s="5"/>
    </row>
    <row r="895">
      <c r="C895" s="95"/>
      <c r="R895" s="5"/>
      <c r="S895" s="5"/>
      <c r="T895" s="5"/>
      <c r="U895" s="5"/>
    </row>
    <row r="896">
      <c r="C896" s="95"/>
      <c r="R896" s="5"/>
      <c r="S896" s="5"/>
      <c r="T896" s="5"/>
      <c r="U896" s="5"/>
    </row>
    <row r="897">
      <c r="C897" s="95"/>
      <c r="R897" s="5"/>
      <c r="S897" s="5"/>
      <c r="T897" s="5"/>
      <c r="U897" s="5"/>
    </row>
    <row r="898">
      <c r="C898" s="95"/>
      <c r="R898" s="5"/>
      <c r="S898" s="5"/>
      <c r="T898" s="5"/>
      <c r="U898" s="5"/>
    </row>
    <row r="899">
      <c r="C899" s="95"/>
      <c r="R899" s="5"/>
      <c r="S899" s="5"/>
      <c r="T899" s="5"/>
      <c r="U899" s="5"/>
    </row>
    <row r="900">
      <c r="C900" s="95"/>
      <c r="R900" s="5"/>
      <c r="S900" s="5"/>
      <c r="T900" s="5"/>
      <c r="U900" s="5"/>
    </row>
    <row r="901">
      <c r="C901" s="95"/>
      <c r="R901" s="5"/>
      <c r="S901" s="5"/>
      <c r="T901" s="5"/>
      <c r="U901" s="5"/>
    </row>
    <row r="902">
      <c r="C902" s="95"/>
      <c r="R902" s="5"/>
      <c r="S902" s="5"/>
      <c r="T902" s="5"/>
      <c r="U902" s="5"/>
    </row>
    <row r="903">
      <c r="C903" s="95"/>
      <c r="R903" s="5"/>
      <c r="S903" s="5"/>
      <c r="T903" s="5"/>
      <c r="U903" s="5"/>
    </row>
    <row r="904">
      <c r="C904" s="95"/>
      <c r="R904" s="5"/>
      <c r="S904" s="5"/>
      <c r="T904" s="5"/>
      <c r="U904" s="5"/>
    </row>
    <row r="905">
      <c r="C905" s="95"/>
      <c r="R905" s="5"/>
      <c r="S905" s="5"/>
      <c r="T905" s="5"/>
      <c r="U905" s="5"/>
    </row>
    <row r="906">
      <c r="C906" s="95"/>
      <c r="R906" s="5"/>
      <c r="S906" s="5"/>
      <c r="T906" s="5"/>
      <c r="U906" s="5"/>
    </row>
    <row r="907">
      <c r="C907" s="95"/>
      <c r="R907" s="5"/>
      <c r="S907" s="5"/>
      <c r="T907" s="5"/>
      <c r="U907" s="5"/>
    </row>
    <row r="908">
      <c r="C908" s="95"/>
      <c r="R908" s="5"/>
      <c r="S908" s="5"/>
      <c r="T908" s="5"/>
      <c r="U908" s="5"/>
    </row>
    <row r="909">
      <c r="C909" s="95"/>
      <c r="R909" s="5"/>
      <c r="S909" s="5"/>
      <c r="T909" s="5"/>
      <c r="U909" s="5"/>
    </row>
    <row r="910">
      <c r="C910" s="95"/>
      <c r="R910" s="5"/>
      <c r="S910" s="5"/>
      <c r="T910" s="5"/>
      <c r="U910" s="5"/>
    </row>
    <row r="911">
      <c r="C911" s="95"/>
      <c r="R911" s="5"/>
      <c r="S911" s="5"/>
      <c r="T911" s="5"/>
      <c r="U911" s="5"/>
    </row>
    <row r="912">
      <c r="C912" s="95"/>
      <c r="R912" s="5"/>
      <c r="S912" s="5"/>
      <c r="T912" s="5"/>
      <c r="U912" s="5"/>
    </row>
    <row r="913">
      <c r="C913" s="95"/>
      <c r="R913" s="5"/>
      <c r="S913" s="5"/>
      <c r="T913" s="5"/>
      <c r="U913" s="5"/>
    </row>
    <row r="914">
      <c r="C914" s="95"/>
      <c r="R914" s="5"/>
      <c r="S914" s="5"/>
      <c r="T914" s="5"/>
      <c r="U914" s="5"/>
    </row>
    <row r="915">
      <c r="C915" s="95"/>
      <c r="R915" s="5"/>
      <c r="S915" s="5"/>
      <c r="T915" s="5"/>
      <c r="U915" s="5"/>
    </row>
    <row r="916">
      <c r="C916" s="95"/>
      <c r="R916" s="5"/>
      <c r="S916" s="5"/>
      <c r="T916" s="5"/>
      <c r="U916" s="5"/>
    </row>
    <row r="917">
      <c r="C917" s="95"/>
      <c r="R917" s="5"/>
      <c r="S917" s="5"/>
      <c r="T917" s="5"/>
      <c r="U917" s="5"/>
    </row>
    <row r="918">
      <c r="C918" s="95"/>
      <c r="R918" s="5"/>
      <c r="S918" s="5"/>
      <c r="T918" s="5"/>
      <c r="U918" s="5"/>
    </row>
    <row r="919">
      <c r="C919" s="95"/>
      <c r="R919" s="5"/>
      <c r="S919" s="5"/>
      <c r="T919" s="5"/>
      <c r="U919" s="5"/>
    </row>
    <row r="920">
      <c r="C920" s="95"/>
      <c r="R920" s="5"/>
      <c r="S920" s="5"/>
      <c r="T920" s="5"/>
      <c r="U920" s="5"/>
    </row>
    <row r="921">
      <c r="C921" s="95"/>
      <c r="R921" s="5"/>
      <c r="S921" s="5"/>
      <c r="T921" s="5"/>
      <c r="U921" s="5"/>
    </row>
    <row r="922">
      <c r="C922" s="95"/>
      <c r="R922" s="5"/>
      <c r="S922" s="5"/>
      <c r="T922" s="5"/>
      <c r="U922" s="5"/>
    </row>
    <row r="923">
      <c r="C923" s="95"/>
      <c r="R923" s="5"/>
      <c r="S923" s="5"/>
      <c r="T923" s="5"/>
      <c r="U923" s="5"/>
    </row>
    <row r="924">
      <c r="C924" s="95"/>
      <c r="R924" s="5"/>
      <c r="S924" s="5"/>
      <c r="T924" s="5"/>
      <c r="U924" s="5"/>
    </row>
    <row r="925">
      <c r="C925" s="95"/>
      <c r="R925" s="5"/>
      <c r="S925" s="5"/>
      <c r="T925" s="5"/>
      <c r="U925" s="5"/>
    </row>
    <row r="926">
      <c r="C926" s="95"/>
      <c r="R926" s="5"/>
      <c r="S926" s="5"/>
      <c r="T926" s="5"/>
      <c r="U926" s="5"/>
    </row>
    <row r="927">
      <c r="C927" s="95"/>
      <c r="R927" s="5"/>
      <c r="S927" s="5"/>
      <c r="T927" s="5"/>
      <c r="U927" s="5"/>
    </row>
    <row r="928">
      <c r="C928" s="95"/>
      <c r="R928" s="5"/>
      <c r="S928" s="5"/>
      <c r="T928" s="5"/>
      <c r="U928" s="5"/>
    </row>
    <row r="929">
      <c r="C929" s="95"/>
      <c r="R929" s="5"/>
      <c r="S929" s="5"/>
      <c r="T929" s="5"/>
      <c r="U929" s="5"/>
    </row>
    <row r="930">
      <c r="C930" s="95"/>
      <c r="R930" s="5"/>
      <c r="S930" s="5"/>
      <c r="T930" s="5"/>
      <c r="U930" s="5"/>
    </row>
    <row r="931">
      <c r="C931" s="95"/>
      <c r="R931" s="5"/>
      <c r="S931" s="5"/>
      <c r="T931" s="5"/>
      <c r="U931" s="5"/>
    </row>
    <row r="932">
      <c r="C932" s="95"/>
      <c r="R932" s="5"/>
      <c r="S932" s="5"/>
      <c r="T932" s="5"/>
      <c r="U932" s="5"/>
    </row>
    <row r="933">
      <c r="C933" s="95"/>
      <c r="R933" s="5"/>
      <c r="S933" s="5"/>
      <c r="T933" s="5"/>
      <c r="U933" s="5"/>
    </row>
    <row r="934">
      <c r="C934" s="95"/>
      <c r="R934" s="5"/>
      <c r="S934" s="5"/>
      <c r="T934" s="5"/>
      <c r="U934" s="5"/>
    </row>
    <row r="935">
      <c r="C935" s="95"/>
      <c r="R935" s="5"/>
      <c r="S935" s="5"/>
      <c r="T935" s="5"/>
      <c r="U935" s="5"/>
    </row>
    <row r="936">
      <c r="C936" s="95"/>
      <c r="R936" s="5"/>
      <c r="S936" s="5"/>
      <c r="T936" s="5"/>
      <c r="U936" s="5"/>
    </row>
    <row r="937">
      <c r="C937" s="95"/>
      <c r="R937" s="5"/>
      <c r="S937" s="5"/>
      <c r="T937" s="5"/>
      <c r="U937" s="5"/>
    </row>
    <row r="938">
      <c r="C938" s="95"/>
      <c r="R938" s="5"/>
      <c r="S938" s="5"/>
      <c r="T938" s="5"/>
      <c r="U938" s="5"/>
    </row>
    <row r="939">
      <c r="C939" s="95"/>
      <c r="R939" s="5"/>
      <c r="S939" s="5"/>
      <c r="T939" s="5"/>
      <c r="U939" s="5"/>
    </row>
    <row r="940">
      <c r="C940" s="95"/>
      <c r="R940" s="5"/>
      <c r="S940" s="5"/>
      <c r="T940" s="5"/>
      <c r="U940" s="5"/>
    </row>
    <row r="941">
      <c r="C941" s="95"/>
      <c r="R941" s="5"/>
      <c r="S941" s="5"/>
      <c r="T941" s="5"/>
      <c r="U941" s="5"/>
    </row>
    <row r="942">
      <c r="C942" s="95"/>
      <c r="R942" s="5"/>
      <c r="S942" s="5"/>
      <c r="T942" s="5"/>
      <c r="U942" s="5"/>
    </row>
    <row r="943">
      <c r="C943" s="95"/>
      <c r="R943" s="5"/>
      <c r="S943" s="5"/>
      <c r="T943" s="5"/>
      <c r="U943" s="5"/>
    </row>
    <row r="944">
      <c r="C944" s="95"/>
      <c r="R944" s="5"/>
      <c r="S944" s="5"/>
      <c r="T944" s="5"/>
      <c r="U944" s="5"/>
    </row>
    <row r="945">
      <c r="C945" s="95"/>
      <c r="R945" s="5"/>
      <c r="S945" s="5"/>
      <c r="T945" s="5"/>
      <c r="U945" s="5"/>
    </row>
    <row r="946">
      <c r="C946" s="95"/>
      <c r="R946" s="5"/>
      <c r="S946" s="5"/>
      <c r="T946" s="5"/>
      <c r="U946" s="5"/>
    </row>
    <row r="947">
      <c r="C947" s="95"/>
      <c r="R947" s="5"/>
      <c r="S947" s="5"/>
      <c r="T947" s="5"/>
      <c r="U947" s="5"/>
    </row>
    <row r="948">
      <c r="C948" s="95"/>
      <c r="R948" s="5"/>
      <c r="S948" s="5"/>
      <c r="T948" s="5"/>
      <c r="U948" s="5"/>
    </row>
    <row r="949">
      <c r="C949" s="95"/>
      <c r="R949" s="5"/>
      <c r="S949" s="5"/>
      <c r="T949" s="5"/>
      <c r="U949" s="5"/>
    </row>
    <row r="950">
      <c r="C950" s="95"/>
      <c r="R950" s="5"/>
      <c r="S950" s="5"/>
      <c r="T950" s="5"/>
      <c r="U950" s="5"/>
    </row>
    <row r="951">
      <c r="C951" s="95"/>
      <c r="R951" s="5"/>
      <c r="S951" s="5"/>
      <c r="T951" s="5"/>
      <c r="U951" s="5"/>
    </row>
    <row r="952">
      <c r="C952" s="95"/>
      <c r="R952" s="5"/>
      <c r="S952" s="5"/>
      <c r="T952" s="5"/>
      <c r="U952" s="5"/>
    </row>
    <row r="953">
      <c r="C953" s="95"/>
      <c r="R953" s="5"/>
      <c r="S953" s="5"/>
      <c r="T953" s="5"/>
      <c r="U953" s="5"/>
    </row>
    <row r="954">
      <c r="C954" s="95"/>
      <c r="R954" s="5"/>
      <c r="S954" s="5"/>
      <c r="T954" s="5"/>
      <c r="U954" s="5"/>
    </row>
    <row r="955">
      <c r="C955" s="95"/>
      <c r="R955" s="5"/>
      <c r="S955" s="5"/>
      <c r="T955" s="5"/>
      <c r="U955" s="5"/>
    </row>
    <row r="956">
      <c r="C956" s="95"/>
      <c r="R956" s="5"/>
      <c r="S956" s="5"/>
      <c r="T956" s="5"/>
      <c r="U956" s="5"/>
    </row>
    <row r="957">
      <c r="C957" s="95"/>
      <c r="R957" s="5"/>
      <c r="S957" s="5"/>
      <c r="T957" s="5"/>
      <c r="U957" s="5"/>
    </row>
    <row r="958">
      <c r="C958" s="95"/>
      <c r="R958" s="5"/>
      <c r="S958" s="5"/>
      <c r="T958" s="5"/>
      <c r="U958" s="5"/>
    </row>
    <row r="959">
      <c r="C959" s="95"/>
      <c r="R959" s="5"/>
      <c r="S959" s="5"/>
      <c r="T959" s="5"/>
      <c r="U959" s="5"/>
    </row>
    <row r="960">
      <c r="C960" s="95"/>
      <c r="R960" s="5"/>
      <c r="S960" s="5"/>
      <c r="T960" s="5"/>
      <c r="U960" s="5"/>
    </row>
    <row r="961">
      <c r="C961" s="95"/>
      <c r="R961" s="5"/>
      <c r="S961" s="5"/>
      <c r="T961" s="5"/>
      <c r="U961" s="5"/>
    </row>
    <row r="962">
      <c r="C962" s="95"/>
      <c r="R962" s="5"/>
      <c r="S962" s="5"/>
      <c r="T962" s="5"/>
      <c r="U962" s="5"/>
    </row>
    <row r="963">
      <c r="C963" s="95"/>
      <c r="R963" s="5"/>
      <c r="S963" s="5"/>
      <c r="T963" s="5"/>
      <c r="U963" s="5"/>
    </row>
    <row r="964">
      <c r="C964" s="95"/>
      <c r="R964" s="5"/>
      <c r="S964" s="5"/>
      <c r="T964" s="5"/>
      <c r="U964" s="5"/>
    </row>
    <row r="965">
      <c r="C965" s="95"/>
      <c r="R965" s="5"/>
      <c r="S965" s="5"/>
      <c r="T965" s="5"/>
      <c r="U965" s="5"/>
    </row>
    <row r="966">
      <c r="C966" s="95"/>
      <c r="R966" s="5"/>
      <c r="S966" s="5"/>
      <c r="T966" s="5"/>
      <c r="U966" s="5"/>
    </row>
    <row r="967">
      <c r="C967" s="95"/>
      <c r="R967" s="5"/>
      <c r="S967" s="5"/>
      <c r="T967" s="5"/>
      <c r="U967" s="5"/>
    </row>
    <row r="968">
      <c r="C968" s="95"/>
      <c r="R968" s="5"/>
      <c r="S968" s="5"/>
      <c r="T968" s="5"/>
      <c r="U968" s="5"/>
    </row>
    <row r="969">
      <c r="C969" s="95"/>
      <c r="R969" s="5"/>
      <c r="S969" s="5"/>
      <c r="T969" s="5"/>
      <c r="U969" s="5"/>
    </row>
    <row r="970">
      <c r="C970" s="95"/>
      <c r="R970" s="5"/>
      <c r="S970" s="5"/>
      <c r="T970" s="5"/>
      <c r="U970" s="5"/>
    </row>
    <row r="971">
      <c r="C971" s="95"/>
      <c r="R971" s="5"/>
      <c r="S971" s="5"/>
      <c r="T971" s="5"/>
      <c r="U971" s="5"/>
    </row>
    <row r="972">
      <c r="C972" s="95"/>
      <c r="R972" s="5"/>
      <c r="S972" s="5"/>
      <c r="T972" s="5"/>
      <c r="U972" s="5"/>
    </row>
    <row r="973">
      <c r="C973" s="95"/>
      <c r="R973" s="5"/>
      <c r="S973" s="5"/>
      <c r="T973" s="5"/>
      <c r="U973" s="5"/>
    </row>
    <row r="974">
      <c r="C974" s="95"/>
      <c r="R974" s="5"/>
      <c r="S974" s="5"/>
      <c r="T974" s="5"/>
      <c r="U974" s="5"/>
    </row>
    <row r="975">
      <c r="C975" s="95"/>
      <c r="R975" s="5"/>
      <c r="S975" s="5"/>
      <c r="T975" s="5"/>
      <c r="U975" s="5"/>
    </row>
    <row r="976">
      <c r="C976" s="95"/>
      <c r="R976" s="5"/>
      <c r="S976" s="5"/>
      <c r="T976" s="5"/>
      <c r="U976" s="5"/>
    </row>
    <row r="977">
      <c r="C977" s="95"/>
      <c r="R977" s="5"/>
      <c r="S977" s="5"/>
      <c r="T977" s="5"/>
      <c r="U977" s="5"/>
    </row>
    <row r="978">
      <c r="C978" s="95"/>
      <c r="R978" s="5"/>
      <c r="S978" s="5"/>
      <c r="T978" s="5"/>
      <c r="U978" s="5"/>
    </row>
    <row r="979">
      <c r="C979" s="95"/>
      <c r="R979" s="5"/>
      <c r="S979" s="5"/>
      <c r="T979" s="5"/>
      <c r="U979" s="5"/>
    </row>
    <row r="980">
      <c r="C980" s="95"/>
      <c r="R980" s="5"/>
      <c r="S980" s="5"/>
      <c r="T980" s="5"/>
      <c r="U980" s="5"/>
    </row>
    <row r="981">
      <c r="C981" s="95"/>
      <c r="R981" s="5"/>
      <c r="S981" s="5"/>
      <c r="T981" s="5"/>
      <c r="U981" s="5"/>
    </row>
    <row r="982">
      <c r="C982" s="95"/>
      <c r="R982" s="5"/>
      <c r="S982" s="5"/>
      <c r="T982" s="5"/>
      <c r="U982" s="5"/>
    </row>
    <row r="983">
      <c r="C983" s="95"/>
      <c r="R983" s="5"/>
      <c r="S983" s="5"/>
      <c r="T983" s="5"/>
      <c r="U983" s="5"/>
    </row>
    <row r="984">
      <c r="C984" s="95"/>
      <c r="R984" s="5"/>
      <c r="S984" s="5"/>
      <c r="T984" s="5"/>
      <c r="U984" s="5"/>
    </row>
    <row r="985">
      <c r="C985" s="95"/>
      <c r="R985" s="5"/>
      <c r="S985" s="5"/>
      <c r="T985" s="5"/>
      <c r="U985" s="5"/>
    </row>
    <row r="986">
      <c r="C986" s="95"/>
      <c r="R986" s="5"/>
      <c r="S986" s="5"/>
      <c r="T986" s="5"/>
      <c r="U986" s="5"/>
    </row>
    <row r="987">
      <c r="C987" s="95"/>
      <c r="R987" s="5"/>
      <c r="S987" s="5"/>
      <c r="T987" s="5"/>
      <c r="U987" s="5"/>
    </row>
    <row r="988">
      <c r="C988" s="95"/>
      <c r="R988" s="5"/>
      <c r="S988" s="5"/>
      <c r="T988" s="5"/>
      <c r="U988" s="5"/>
    </row>
    <row r="989">
      <c r="C989" s="95"/>
      <c r="R989" s="5"/>
      <c r="S989" s="5"/>
      <c r="T989" s="5"/>
      <c r="U989" s="5"/>
    </row>
    <row r="990">
      <c r="C990" s="95"/>
      <c r="R990" s="5"/>
      <c r="S990" s="5"/>
      <c r="T990" s="5"/>
      <c r="U990" s="5"/>
    </row>
    <row r="991">
      <c r="C991" s="95"/>
      <c r="R991" s="5"/>
      <c r="S991" s="5"/>
      <c r="T991" s="5"/>
      <c r="U991" s="5"/>
    </row>
    <row r="992">
      <c r="C992" s="95"/>
      <c r="R992" s="5"/>
      <c r="S992" s="5"/>
      <c r="T992" s="5"/>
      <c r="U992" s="5"/>
    </row>
    <row r="993">
      <c r="C993" s="95"/>
      <c r="R993" s="5"/>
      <c r="S993" s="5"/>
      <c r="T993" s="5"/>
      <c r="U993" s="5"/>
    </row>
    <row r="994">
      <c r="C994" s="95"/>
      <c r="R994" s="5"/>
      <c r="S994" s="5"/>
      <c r="T994" s="5"/>
      <c r="U994" s="5"/>
    </row>
    <row r="995">
      <c r="C995" s="95"/>
      <c r="R995" s="5"/>
      <c r="S995" s="5"/>
      <c r="T995" s="5"/>
      <c r="U995" s="5"/>
    </row>
    <row r="996">
      <c r="C996" s="95"/>
      <c r="R996" s="5"/>
      <c r="S996" s="5"/>
      <c r="T996" s="5"/>
      <c r="U996" s="5"/>
    </row>
    <row r="997">
      <c r="C997" s="95"/>
      <c r="R997" s="5"/>
      <c r="S997" s="5"/>
      <c r="T997" s="5"/>
      <c r="U997" s="5"/>
    </row>
    <row r="998">
      <c r="C998" s="95"/>
      <c r="R998" s="5"/>
      <c r="S998" s="5"/>
      <c r="T998" s="5"/>
      <c r="U998" s="5"/>
    </row>
    <row r="999">
      <c r="C999" s="95"/>
      <c r="R999" s="5"/>
      <c r="S999" s="5"/>
      <c r="T999" s="5"/>
      <c r="U999" s="5"/>
    </row>
    <row r="1000">
      <c r="C1000" s="95"/>
      <c r="R1000" s="5"/>
      <c r="S1000" s="5"/>
      <c r="T1000" s="5"/>
      <c r="U1000" s="5"/>
    </row>
    <row r="1001">
      <c r="C1001" s="95"/>
      <c r="R1001" s="5"/>
      <c r="S1001" s="5"/>
      <c r="T1001" s="5"/>
      <c r="U1001" s="5"/>
    </row>
    <row r="1002">
      <c r="C1002" s="95"/>
      <c r="R1002" s="5"/>
      <c r="S1002" s="5"/>
      <c r="T1002" s="5"/>
      <c r="U1002" s="5"/>
    </row>
    <row r="1003">
      <c r="C1003" s="95"/>
      <c r="R1003" s="5"/>
      <c r="S1003" s="5"/>
      <c r="T1003" s="5"/>
      <c r="U1003" s="5"/>
    </row>
    <row r="1004">
      <c r="C1004" s="95"/>
      <c r="R1004" s="5"/>
      <c r="S1004" s="5"/>
      <c r="T1004" s="5"/>
      <c r="U1004" s="5"/>
    </row>
    <row r="1005">
      <c r="C1005" s="95"/>
      <c r="R1005" s="5"/>
      <c r="S1005" s="5"/>
      <c r="T1005" s="5"/>
      <c r="U1005" s="5"/>
    </row>
    <row r="1006">
      <c r="C1006" s="95"/>
      <c r="R1006" s="5"/>
      <c r="S1006" s="5"/>
      <c r="T1006" s="5"/>
      <c r="U1006" s="5"/>
    </row>
    <row r="1007">
      <c r="C1007" s="95"/>
      <c r="R1007" s="5"/>
      <c r="S1007" s="5"/>
      <c r="T1007" s="5"/>
      <c r="U1007" s="5"/>
    </row>
    <row r="1008">
      <c r="C1008" s="95"/>
      <c r="R1008" s="5"/>
      <c r="S1008" s="5"/>
      <c r="T1008" s="5"/>
      <c r="U1008" s="5"/>
    </row>
    <row r="1009">
      <c r="C1009" s="95"/>
      <c r="R1009" s="5"/>
      <c r="S1009" s="5"/>
      <c r="T1009" s="5"/>
      <c r="U1009" s="5"/>
    </row>
    <row r="1010">
      <c r="C1010" s="95"/>
      <c r="R1010" s="5"/>
      <c r="S1010" s="5"/>
      <c r="T1010" s="5"/>
      <c r="U1010" s="5"/>
    </row>
    <row r="1011">
      <c r="C1011" s="95"/>
      <c r="R1011" s="5"/>
      <c r="S1011" s="5"/>
      <c r="T1011" s="5"/>
      <c r="U1011" s="5"/>
    </row>
    <row r="1012">
      <c r="C1012" s="95"/>
      <c r="R1012" s="5"/>
      <c r="S1012" s="5"/>
      <c r="T1012" s="5"/>
      <c r="U1012" s="5"/>
    </row>
    <row r="1013">
      <c r="C1013" s="95"/>
      <c r="R1013" s="5"/>
      <c r="S1013" s="5"/>
      <c r="T1013" s="5"/>
      <c r="U1013" s="5"/>
    </row>
    <row r="1014">
      <c r="C1014" s="95"/>
      <c r="R1014" s="5"/>
      <c r="S1014" s="5"/>
      <c r="T1014" s="5"/>
      <c r="U1014" s="5"/>
    </row>
    <row r="1015">
      <c r="C1015" s="95"/>
      <c r="R1015" s="5"/>
      <c r="S1015" s="5"/>
      <c r="T1015" s="5"/>
      <c r="U1015" s="5"/>
    </row>
    <row r="1016">
      <c r="C1016" s="95"/>
      <c r="R1016" s="5"/>
      <c r="S1016" s="5"/>
      <c r="T1016" s="5"/>
      <c r="U1016" s="5"/>
    </row>
    <row r="1017">
      <c r="C1017" s="95"/>
      <c r="R1017" s="5"/>
      <c r="S1017" s="5"/>
      <c r="T1017" s="5"/>
      <c r="U1017" s="5"/>
    </row>
    <row r="1018">
      <c r="C1018" s="95"/>
      <c r="R1018" s="5"/>
      <c r="S1018" s="5"/>
      <c r="T1018" s="5"/>
      <c r="U1018" s="5"/>
    </row>
    <row r="1019">
      <c r="C1019" s="95"/>
      <c r="R1019" s="5"/>
      <c r="S1019" s="5"/>
      <c r="T1019" s="5"/>
      <c r="U1019" s="5"/>
    </row>
    <row r="1020">
      <c r="C1020" s="95"/>
      <c r="R1020" s="5"/>
      <c r="S1020" s="5"/>
      <c r="T1020" s="5"/>
      <c r="U1020" s="5"/>
    </row>
    <row r="1021">
      <c r="C1021" s="95"/>
      <c r="R1021" s="5"/>
      <c r="S1021" s="5"/>
      <c r="T1021" s="5"/>
      <c r="U1021" s="5"/>
    </row>
    <row r="1022">
      <c r="C1022" s="95"/>
      <c r="R1022" s="5"/>
      <c r="S1022" s="5"/>
      <c r="T1022" s="5"/>
      <c r="U1022" s="5"/>
    </row>
    <row r="1023">
      <c r="C1023" s="95"/>
      <c r="R1023" s="5"/>
      <c r="S1023" s="5"/>
      <c r="T1023" s="5"/>
      <c r="U1023" s="5"/>
    </row>
    <row r="1024">
      <c r="C1024" s="95"/>
      <c r="R1024" s="5"/>
      <c r="S1024" s="5"/>
      <c r="T1024" s="5"/>
      <c r="U1024" s="5"/>
    </row>
    <row r="1025">
      <c r="C1025" s="95"/>
      <c r="R1025" s="5"/>
      <c r="S1025" s="5"/>
      <c r="T1025" s="5"/>
      <c r="U1025" s="5"/>
    </row>
    <row r="1026">
      <c r="C1026" s="95"/>
      <c r="R1026" s="5"/>
      <c r="S1026" s="5"/>
      <c r="T1026" s="5"/>
      <c r="U1026" s="5"/>
    </row>
    <row r="1027">
      <c r="C1027" s="95"/>
      <c r="R1027" s="5"/>
      <c r="S1027" s="5"/>
      <c r="T1027" s="5"/>
      <c r="U1027" s="5"/>
    </row>
    <row r="1028">
      <c r="C1028" s="95"/>
      <c r="R1028" s="5"/>
      <c r="S1028" s="5"/>
      <c r="T1028" s="5"/>
      <c r="U1028" s="5"/>
    </row>
    <row r="1029">
      <c r="C1029" s="95"/>
      <c r="R1029" s="5"/>
      <c r="S1029" s="5"/>
      <c r="T1029" s="5"/>
      <c r="U1029" s="5"/>
    </row>
    <row r="1030">
      <c r="C1030" s="95"/>
      <c r="R1030" s="5"/>
      <c r="S1030" s="5"/>
      <c r="T1030" s="5"/>
      <c r="U1030" s="5"/>
    </row>
    <row r="1031">
      <c r="C1031" s="95"/>
      <c r="R1031" s="5"/>
      <c r="S1031" s="5"/>
      <c r="T1031" s="5"/>
      <c r="U1031" s="5"/>
    </row>
    <row r="1032">
      <c r="C1032" s="95"/>
      <c r="R1032" s="5"/>
      <c r="S1032" s="5"/>
      <c r="T1032" s="5"/>
      <c r="U1032" s="5"/>
    </row>
    <row r="1033">
      <c r="C1033" s="95"/>
      <c r="R1033" s="5"/>
      <c r="S1033" s="5"/>
      <c r="T1033" s="5"/>
      <c r="U1033" s="5"/>
    </row>
    <row r="1034">
      <c r="C1034" s="95"/>
      <c r="R1034" s="5"/>
      <c r="S1034" s="5"/>
      <c r="T1034" s="5"/>
      <c r="U1034" s="5"/>
    </row>
    <row r="1035">
      <c r="C1035" s="95"/>
      <c r="R1035" s="5"/>
      <c r="S1035" s="5"/>
      <c r="T1035" s="5"/>
      <c r="U1035" s="5"/>
    </row>
    <row r="1036">
      <c r="C1036" s="95"/>
      <c r="R1036" s="5"/>
      <c r="S1036" s="5"/>
      <c r="T1036" s="5"/>
      <c r="U1036" s="5"/>
    </row>
    <row r="1037">
      <c r="C1037" s="95"/>
      <c r="R1037" s="5"/>
      <c r="S1037" s="5"/>
      <c r="T1037" s="5"/>
      <c r="U1037" s="5"/>
    </row>
    <row r="1038">
      <c r="C1038" s="95"/>
      <c r="R1038" s="5"/>
      <c r="S1038" s="5"/>
      <c r="T1038" s="5"/>
      <c r="U1038" s="5"/>
    </row>
    <row r="1039">
      <c r="C1039" s="95"/>
      <c r="R1039" s="5"/>
      <c r="S1039" s="5"/>
      <c r="T1039" s="5"/>
      <c r="U1039" s="5"/>
    </row>
    <row r="1040">
      <c r="C1040" s="95"/>
      <c r="R1040" s="5"/>
      <c r="S1040" s="5"/>
      <c r="T1040" s="5"/>
      <c r="U1040" s="5"/>
    </row>
    <row r="1041">
      <c r="C1041" s="95"/>
      <c r="R1041" s="5"/>
      <c r="S1041" s="5"/>
      <c r="T1041" s="5"/>
      <c r="U1041" s="5"/>
    </row>
    <row r="1042">
      <c r="C1042" s="95"/>
      <c r="R1042" s="5"/>
      <c r="S1042" s="5"/>
      <c r="T1042" s="5"/>
      <c r="U1042" s="5"/>
    </row>
    <row r="1043">
      <c r="C1043" s="95"/>
      <c r="R1043" s="5"/>
      <c r="S1043" s="5"/>
      <c r="T1043" s="5"/>
      <c r="U1043" s="5"/>
    </row>
    <row r="1044">
      <c r="C1044" s="95"/>
      <c r="R1044" s="5"/>
      <c r="S1044" s="5"/>
      <c r="T1044" s="5"/>
      <c r="U1044" s="5"/>
    </row>
    <row r="1045">
      <c r="C1045" s="95"/>
      <c r="R1045" s="5"/>
      <c r="S1045" s="5"/>
      <c r="T1045" s="5"/>
      <c r="U1045" s="5"/>
    </row>
    <row r="1046">
      <c r="C1046" s="95"/>
      <c r="R1046" s="5"/>
      <c r="S1046" s="5"/>
      <c r="T1046" s="5"/>
      <c r="U1046" s="5"/>
    </row>
    <row r="1047">
      <c r="C1047" s="95"/>
      <c r="R1047" s="5"/>
      <c r="S1047" s="5"/>
      <c r="T1047" s="5"/>
      <c r="U1047" s="5"/>
    </row>
    <row r="1048">
      <c r="C1048" s="95"/>
      <c r="R1048" s="5"/>
      <c r="S1048" s="5"/>
      <c r="T1048" s="5"/>
      <c r="U1048" s="5"/>
    </row>
    <row r="1049">
      <c r="C1049" s="95"/>
      <c r="R1049" s="5"/>
      <c r="S1049" s="5"/>
      <c r="T1049" s="5"/>
      <c r="U1049" s="5"/>
    </row>
    <row r="1050">
      <c r="C1050" s="95"/>
      <c r="R1050" s="5"/>
      <c r="S1050" s="5"/>
      <c r="T1050" s="5"/>
      <c r="U1050" s="5"/>
    </row>
    <row r="1051">
      <c r="C1051" s="95"/>
      <c r="R1051" s="5"/>
      <c r="S1051" s="5"/>
      <c r="T1051" s="5"/>
      <c r="U1051" s="5"/>
    </row>
    <row r="1052">
      <c r="C1052" s="95"/>
      <c r="R1052" s="5"/>
      <c r="S1052" s="5"/>
      <c r="T1052" s="5"/>
      <c r="U1052" s="5"/>
    </row>
    <row r="1053">
      <c r="C1053" s="95"/>
      <c r="R1053" s="5"/>
      <c r="S1053" s="5"/>
      <c r="T1053" s="5"/>
      <c r="U1053" s="5"/>
    </row>
    <row r="1054">
      <c r="C1054" s="95"/>
      <c r="R1054" s="5"/>
      <c r="S1054" s="5"/>
      <c r="T1054" s="5"/>
      <c r="U1054" s="5"/>
    </row>
    <row r="1055">
      <c r="C1055" s="95"/>
      <c r="R1055" s="5"/>
      <c r="S1055" s="5"/>
      <c r="T1055" s="5"/>
      <c r="U1055" s="5"/>
    </row>
    <row r="1056">
      <c r="C1056" s="95"/>
      <c r="R1056" s="5"/>
      <c r="S1056" s="5"/>
      <c r="T1056" s="5"/>
      <c r="U1056" s="5"/>
    </row>
    <row r="1057">
      <c r="C1057" s="95"/>
      <c r="R1057" s="5"/>
      <c r="S1057" s="5"/>
      <c r="T1057" s="5"/>
      <c r="U1057" s="5"/>
    </row>
    <row r="1058">
      <c r="C1058" s="95"/>
      <c r="R1058" s="5"/>
      <c r="S1058" s="5"/>
      <c r="T1058" s="5"/>
      <c r="U1058" s="5"/>
    </row>
    <row r="1059">
      <c r="C1059" s="95"/>
      <c r="R1059" s="5"/>
      <c r="S1059" s="5"/>
      <c r="T1059" s="5"/>
      <c r="U1059" s="5"/>
    </row>
    <row r="1060">
      <c r="C1060" s="95"/>
      <c r="R1060" s="5"/>
      <c r="S1060" s="5"/>
      <c r="T1060" s="5"/>
      <c r="U1060" s="5"/>
    </row>
    <row r="1061">
      <c r="C1061" s="95"/>
      <c r="R1061" s="5"/>
      <c r="S1061" s="5"/>
      <c r="T1061" s="5"/>
      <c r="U1061" s="5"/>
    </row>
    <row r="1062">
      <c r="C1062" s="95"/>
      <c r="R1062" s="5"/>
      <c r="S1062" s="5"/>
      <c r="T1062" s="5"/>
      <c r="U1062" s="5"/>
    </row>
    <row r="1063">
      <c r="C1063" s="95"/>
      <c r="R1063" s="5"/>
      <c r="S1063" s="5"/>
      <c r="T1063" s="5"/>
      <c r="U1063" s="5"/>
    </row>
    <row r="1064">
      <c r="C1064" s="95"/>
      <c r="R1064" s="5"/>
      <c r="S1064" s="5"/>
      <c r="T1064" s="5"/>
      <c r="U1064" s="5"/>
    </row>
    <row r="1065">
      <c r="C1065" s="95"/>
      <c r="R1065" s="5"/>
      <c r="S1065" s="5"/>
      <c r="T1065" s="5"/>
      <c r="U1065" s="5"/>
    </row>
    <row r="1066">
      <c r="C1066" s="95"/>
      <c r="R1066" s="5"/>
      <c r="S1066" s="5"/>
      <c r="T1066" s="5"/>
      <c r="U1066" s="5"/>
    </row>
    <row r="1067">
      <c r="C1067" s="95"/>
      <c r="R1067" s="5"/>
      <c r="S1067" s="5"/>
      <c r="T1067" s="5"/>
      <c r="U1067" s="5"/>
    </row>
    <row r="1068">
      <c r="C1068" s="95"/>
      <c r="R1068" s="5"/>
      <c r="S1068" s="5"/>
      <c r="T1068" s="5"/>
      <c r="U1068" s="5"/>
    </row>
    <row r="1069">
      <c r="C1069" s="95"/>
      <c r="R1069" s="5"/>
      <c r="S1069" s="5"/>
      <c r="T1069" s="5"/>
      <c r="U1069" s="5"/>
    </row>
    <row r="1070">
      <c r="C1070" s="95"/>
      <c r="R1070" s="5"/>
      <c r="S1070" s="5"/>
      <c r="T1070" s="5"/>
      <c r="U1070" s="5"/>
    </row>
    <row r="1071">
      <c r="C1071" s="95"/>
      <c r="R1071" s="5"/>
      <c r="S1071" s="5"/>
      <c r="T1071" s="5"/>
      <c r="U1071" s="5"/>
    </row>
    <row r="1072">
      <c r="C1072" s="95"/>
      <c r="R1072" s="5"/>
      <c r="S1072" s="5"/>
      <c r="T1072" s="5"/>
      <c r="U1072" s="5"/>
    </row>
    <row r="1073">
      <c r="C1073" s="95"/>
      <c r="R1073" s="5"/>
      <c r="S1073" s="5"/>
      <c r="T1073" s="5"/>
      <c r="U1073" s="5"/>
    </row>
    <row r="1074">
      <c r="C1074" s="95"/>
      <c r="R1074" s="5"/>
      <c r="S1074" s="5"/>
      <c r="T1074" s="5"/>
      <c r="U1074" s="5"/>
    </row>
    <row r="1075">
      <c r="C1075" s="95"/>
      <c r="R1075" s="5"/>
      <c r="S1075" s="5"/>
      <c r="T1075" s="5"/>
      <c r="U1075" s="5"/>
    </row>
    <row r="1076">
      <c r="C1076" s="95"/>
      <c r="R1076" s="5"/>
      <c r="S1076" s="5"/>
      <c r="T1076" s="5"/>
      <c r="U1076" s="5"/>
    </row>
    <row r="1077">
      <c r="C1077" s="95"/>
      <c r="R1077" s="5"/>
      <c r="S1077" s="5"/>
      <c r="T1077" s="5"/>
      <c r="U1077" s="5"/>
    </row>
    <row r="1078">
      <c r="C1078" s="95"/>
      <c r="R1078" s="5"/>
      <c r="S1078" s="5"/>
      <c r="T1078" s="5"/>
      <c r="U1078" s="5"/>
    </row>
    <row r="1079">
      <c r="C1079" s="95"/>
      <c r="R1079" s="5"/>
      <c r="S1079" s="5"/>
      <c r="T1079" s="5"/>
      <c r="U1079" s="5"/>
    </row>
    <row r="1080">
      <c r="C1080" s="95"/>
      <c r="R1080" s="5"/>
      <c r="S1080" s="5"/>
      <c r="T1080" s="5"/>
      <c r="U1080" s="5"/>
    </row>
    <row r="1081">
      <c r="C1081" s="95"/>
      <c r="R1081" s="5"/>
      <c r="S1081" s="5"/>
      <c r="T1081" s="5"/>
      <c r="U1081" s="5"/>
    </row>
    <row r="1082">
      <c r="C1082" s="95"/>
      <c r="R1082" s="5"/>
      <c r="S1082" s="5"/>
      <c r="T1082" s="5"/>
      <c r="U1082" s="5"/>
    </row>
    <row r="1083">
      <c r="C1083" s="95"/>
      <c r="R1083" s="5"/>
      <c r="S1083" s="5"/>
      <c r="T1083" s="5"/>
      <c r="U1083" s="5"/>
    </row>
    <row r="1084">
      <c r="C1084" s="95"/>
      <c r="R1084" s="5"/>
      <c r="S1084" s="5"/>
      <c r="T1084" s="5"/>
      <c r="U1084" s="5"/>
    </row>
    <row r="1085">
      <c r="C1085" s="95"/>
      <c r="R1085" s="5"/>
      <c r="S1085" s="5"/>
      <c r="T1085" s="5"/>
      <c r="U1085" s="5"/>
    </row>
    <row r="1086">
      <c r="C1086" s="95"/>
      <c r="R1086" s="5"/>
      <c r="S1086" s="5"/>
      <c r="T1086" s="5"/>
      <c r="U1086" s="5"/>
    </row>
    <row r="1087">
      <c r="C1087" s="95"/>
      <c r="R1087" s="5"/>
      <c r="S1087" s="5"/>
      <c r="T1087" s="5"/>
      <c r="U1087" s="5"/>
    </row>
    <row r="1088">
      <c r="C1088" s="95"/>
      <c r="R1088" s="5"/>
      <c r="S1088" s="5"/>
      <c r="T1088" s="5"/>
      <c r="U1088" s="5"/>
    </row>
    <row r="1089">
      <c r="C1089" s="95"/>
      <c r="R1089" s="5"/>
      <c r="S1089" s="5"/>
      <c r="T1089" s="5"/>
      <c r="U1089" s="5"/>
    </row>
    <row r="1090">
      <c r="C1090" s="95"/>
      <c r="R1090" s="5"/>
      <c r="S1090" s="5"/>
      <c r="T1090" s="5"/>
      <c r="U1090" s="5"/>
    </row>
    <row r="1091">
      <c r="C1091" s="95"/>
      <c r="R1091" s="5"/>
      <c r="S1091" s="5"/>
      <c r="T1091" s="5"/>
      <c r="U1091" s="5"/>
    </row>
    <row r="1092">
      <c r="C1092" s="95"/>
      <c r="R1092" s="5"/>
      <c r="S1092" s="5"/>
      <c r="T1092" s="5"/>
      <c r="U1092" s="5"/>
    </row>
    <row r="1093">
      <c r="C1093" s="95"/>
      <c r="R1093" s="5"/>
      <c r="S1093" s="5"/>
      <c r="T1093" s="5"/>
      <c r="U1093" s="5"/>
    </row>
    <row r="1094">
      <c r="C1094" s="95"/>
      <c r="R1094" s="5"/>
      <c r="S1094" s="5"/>
      <c r="T1094" s="5"/>
      <c r="U1094" s="5"/>
    </row>
    <row r="1095">
      <c r="C1095" s="95"/>
      <c r="R1095" s="5"/>
      <c r="S1095" s="5"/>
      <c r="T1095" s="5"/>
      <c r="U1095" s="5"/>
    </row>
    <row r="1096">
      <c r="C1096" s="95"/>
      <c r="R1096" s="5"/>
      <c r="S1096" s="5"/>
      <c r="T1096" s="5"/>
      <c r="U1096" s="5"/>
    </row>
    <row r="1097">
      <c r="C1097" s="95"/>
      <c r="R1097" s="5"/>
      <c r="S1097" s="5"/>
      <c r="T1097" s="5"/>
      <c r="U1097" s="5"/>
    </row>
    <row r="1098">
      <c r="C1098" s="95"/>
      <c r="R1098" s="5"/>
      <c r="S1098" s="5"/>
      <c r="T1098" s="5"/>
      <c r="U1098" s="5"/>
    </row>
    <row r="1099">
      <c r="C1099" s="95"/>
      <c r="R1099" s="5"/>
      <c r="S1099" s="5"/>
      <c r="T1099" s="5"/>
      <c r="U1099" s="5"/>
    </row>
    <row r="1100">
      <c r="C1100" s="95"/>
      <c r="R1100" s="5"/>
      <c r="S1100" s="5"/>
      <c r="T1100" s="5"/>
      <c r="U1100" s="5"/>
    </row>
    <row r="1101">
      <c r="C1101" s="95"/>
      <c r="R1101" s="5"/>
      <c r="S1101" s="5"/>
      <c r="T1101" s="5"/>
      <c r="U1101" s="5"/>
    </row>
    <row r="1102">
      <c r="C1102" s="95"/>
      <c r="R1102" s="5"/>
      <c r="S1102" s="5"/>
      <c r="T1102" s="5"/>
      <c r="U1102" s="5"/>
    </row>
    <row r="1103">
      <c r="C1103" s="95"/>
      <c r="R1103" s="5"/>
      <c r="S1103" s="5"/>
      <c r="T1103" s="5"/>
      <c r="U1103" s="5"/>
    </row>
    <row r="1104">
      <c r="C1104" s="95"/>
      <c r="R1104" s="5"/>
      <c r="S1104" s="5"/>
      <c r="T1104" s="5"/>
      <c r="U1104" s="5"/>
    </row>
    <row r="1105">
      <c r="C1105" s="95"/>
      <c r="R1105" s="5"/>
      <c r="S1105" s="5"/>
      <c r="T1105" s="5"/>
      <c r="U1105" s="5"/>
    </row>
    <row r="1106">
      <c r="C1106" s="95"/>
      <c r="R1106" s="5"/>
      <c r="S1106" s="5"/>
      <c r="T1106" s="5"/>
      <c r="U1106" s="5"/>
    </row>
    <row r="1107">
      <c r="C1107" s="95"/>
      <c r="R1107" s="5"/>
      <c r="S1107" s="5"/>
      <c r="T1107" s="5"/>
      <c r="U1107" s="5"/>
    </row>
    <row r="1108">
      <c r="C1108" s="95"/>
      <c r="R1108" s="5"/>
      <c r="S1108" s="5"/>
      <c r="T1108" s="5"/>
      <c r="U1108" s="5"/>
    </row>
    <row r="1109">
      <c r="C1109" s="95"/>
      <c r="R1109" s="5"/>
      <c r="S1109" s="5"/>
      <c r="T1109" s="5"/>
      <c r="U1109" s="5"/>
    </row>
    <row r="1110">
      <c r="C1110" s="95"/>
      <c r="R1110" s="5"/>
      <c r="S1110" s="5"/>
      <c r="T1110" s="5"/>
      <c r="U1110" s="5"/>
    </row>
    <row r="1111">
      <c r="C1111" s="95"/>
      <c r="R1111" s="5"/>
      <c r="S1111" s="5"/>
      <c r="T1111" s="5"/>
      <c r="U1111" s="5"/>
    </row>
    <row r="1112">
      <c r="C1112" s="95"/>
      <c r="R1112" s="5"/>
      <c r="S1112" s="5"/>
      <c r="T1112" s="5"/>
      <c r="U1112" s="5"/>
    </row>
    <row r="1113">
      <c r="C1113" s="95"/>
      <c r="R1113" s="5"/>
      <c r="S1113" s="5"/>
      <c r="T1113" s="5"/>
      <c r="U1113" s="5"/>
    </row>
    <row r="1114">
      <c r="C1114" s="95"/>
      <c r="R1114" s="5"/>
      <c r="S1114" s="5"/>
      <c r="T1114" s="5"/>
      <c r="U1114" s="5"/>
    </row>
    <row r="1115">
      <c r="C1115" s="95"/>
      <c r="R1115" s="5"/>
      <c r="S1115" s="5"/>
      <c r="T1115" s="5"/>
      <c r="U1115" s="5"/>
    </row>
    <row r="1116">
      <c r="C1116" s="95"/>
      <c r="R1116" s="5"/>
      <c r="S1116" s="5"/>
      <c r="T1116" s="5"/>
      <c r="U1116" s="5"/>
    </row>
    <row r="1117">
      <c r="C1117" s="95"/>
      <c r="R1117" s="5"/>
      <c r="S1117" s="5"/>
      <c r="T1117" s="5"/>
      <c r="U1117" s="5"/>
    </row>
    <row r="1118">
      <c r="C1118" s="95"/>
      <c r="R1118" s="5"/>
      <c r="S1118" s="5"/>
      <c r="T1118" s="5"/>
      <c r="U1118" s="5"/>
    </row>
    <row r="1119">
      <c r="C1119" s="95"/>
      <c r="R1119" s="5"/>
      <c r="S1119" s="5"/>
      <c r="T1119" s="5"/>
      <c r="U1119" s="5"/>
    </row>
    <row r="1120">
      <c r="C1120" s="95"/>
      <c r="R1120" s="5"/>
      <c r="S1120" s="5"/>
      <c r="T1120" s="5"/>
      <c r="U1120" s="5"/>
    </row>
    <row r="1121">
      <c r="C1121" s="95"/>
      <c r="R1121" s="5"/>
      <c r="S1121" s="5"/>
      <c r="T1121" s="5"/>
      <c r="U1121" s="5"/>
    </row>
    <row r="1122">
      <c r="C1122" s="95"/>
      <c r="R1122" s="5"/>
      <c r="S1122" s="5"/>
      <c r="T1122" s="5"/>
      <c r="U1122" s="5"/>
    </row>
    <row r="1123">
      <c r="C1123" s="95"/>
      <c r="R1123" s="5"/>
      <c r="S1123" s="5"/>
      <c r="T1123" s="5"/>
      <c r="U1123" s="5"/>
    </row>
    <row r="1124">
      <c r="C1124" s="95"/>
      <c r="R1124" s="5"/>
      <c r="S1124" s="5"/>
      <c r="T1124" s="5"/>
      <c r="U1124" s="5"/>
    </row>
    <row r="1125">
      <c r="C1125" s="95"/>
      <c r="R1125" s="5"/>
      <c r="S1125" s="5"/>
      <c r="T1125" s="5"/>
      <c r="U1125" s="5"/>
    </row>
    <row r="1126">
      <c r="C1126" s="95"/>
      <c r="R1126" s="5"/>
      <c r="S1126" s="5"/>
      <c r="T1126" s="5"/>
      <c r="U1126" s="5"/>
    </row>
    <row r="1127">
      <c r="C1127" s="95"/>
      <c r="R1127" s="5"/>
      <c r="S1127" s="5"/>
      <c r="T1127" s="5"/>
      <c r="U1127" s="5"/>
    </row>
    <row r="1128">
      <c r="C1128" s="95"/>
      <c r="R1128" s="5"/>
      <c r="S1128" s="5"/>
      <c r="T1128" s="5"/>
      <c r="U1128" s="5"/>
    </row>
    <row r="1129">
      <c r="C1129" s="95"/>
      <c r="R1129" s="5"/>
      <c r="S1129" s="5"/>
      <c r="T1129" s="5"/>
      <c r="U1129" s="5"/>
    </row>
    <row r="1130">
      <c r="C1130" s="95"/>
      <c r="R1130" s="5"/>
      <c r="S1130" s="5"/>
      <c r="T1130" s="5"/>
      <c r="U1130" s="5"/>
    </row>
    <row r="1131">
      <c r="C1131" s="95"/>
      <c r="R1131" s="5"/>
      <c r="S1131" s="5"/>
      <c r="T1131" s="5"/>
      <c r="U1131" s="5"/>
    </row>
    <row r="1132">
      <c r="C1132" s="95"/>
      <c r="R1132" s="5"/>
      <c r="S1132" s="5"/>
      <c r="T1132" s="5"/>
      <c r="U1132" s="5"/>
    </row>
    <row r="1133">
      <c r="C1133" s="95"/>
      <c r="R1133" s="5"/>
      <c r="S1133" s="5"/>
      <c r="T1133" s="5"/>
      <c r="U1133" s="5"/>
    </row>
    <row r="1134">
      <c r="C1134" s="95"/>
      <c r="R1134" s="5"/>
      <c r="S1134" s="5"/>
      <c r="T1134" s="5"/>
      <c r="U1134" s="5"/>
    </row>
    <row r="1135">
      <c r="C1135" s="95"/>
      <c r="R1135" s="5"/>
      <c r="S1135" s="5"/>
      <c r="T1135" s="5"/>
      <c r="U1135" s="5"/>
    </row>
    <row r="1136">
      <c r="C1136" s="95"/>
      <c r="R1136" s="5"/>
      <c r="S1136" s="5"/>
      <c r="T1136" s="5"/>
      <c r="U1136" s="5"/>
    </row>
    <row r="1137">
      <c r="C1137" s="95"/>
      <c r="R1137" s="5"/>
      <c r="S1137" s="5"/>
      <c r="T1137" s="5"/>
      <c r="U1137" s="5"/>
    </row>
    <row r="1138">
      <c r="C1138" s="95"/>
      <c r="R1138" s="5"/>
      <c r="S1138" s="5"/>
      <c r="T1138" s="5"/>
      <c r="U1138" s="5"/>
    </row>
    <row r="1139">
      <c r="C1139" s="95"/>
      <c r="R1139" s="5"/>
      <c r="S1139" s="5"/>
      <c r="T1139" s="5"/>
      <c r="U1139" s="5"/>
    </row>
    <row r="1140">
      <c r="C1140" s="95"/>
      <c r="R1140" s="5"/>
      <c r="S1140" s="5"/>
      <c r="T1140" s="5"/>
      <c r="U1140" s="5"/>
    </row>
    <row r="1141">
      <c r="C1141" s="95"/>
      <c r="R1141" s="5"/>
      <c r="S1141" s="5"/>
      <c r="T1141" s="5"/>
      <c r="U1141" s="5"/>
    </row>
    <row r="1142">
      <c r="C1142" s="95"/>
      <c r="R1142" s="5"/>
      <c r="S1142" s="5"/>
      <c r="T1142" s="5"/>
      <c r="U1142" s="5"/>
    </row>
    <row r="1143">
      <c r="C1143" s="95"/>
      <c r="R1143" s="5"/>
      <c r="S1143" s="5"/>
      <c r="T1143" s="5"/>
      <c r="U1143" s="5"/>
    </row>
    <row r="1144">
      <c r="C1144" s="95"/>
      <c r="R1144" s="5"/>
      <c r="S1144" s="5"/>
      <c r="T1144" s="5"/>
      <c r="U1144" s="5"/>
    </row>
    <row r="1145">
      <c r="C1145" s="95"/>
      <c r="R1145" s="5"/>
      <c r="S1145" s="5"/>
      <c r="T1145" s="5"/>
      <c r="U1145" s="5"/>
    </row>
    <row r="1146">
      <c r="C1146" s="95"/>
      <c r="R1146" s="5"/>
      <c r="S1146" s="5"/>
      <c r="T1146" s="5"/>
      <c r="U1146" s="5"/>
    </row>
    <row r="1147">
      <c r="C1147" s="95"/>
      <c r="R1147" s="5"/>
      <c r="S1147" s="5"/>
      <c r="T1147" s="5"/>
      <c r="U1147" s="5"/>
    </row>
    <row r="1148">
      <c r="C1148" s="95"/>
      <c r="R1148" s="5"/>
      <c r="S1148" s="5"/>
      <c r="T1148" s="5"/>
      <c r="U1148" s="5"/>
    </row>
    <row r="1149">
      <c r="C1149" s="95"/>
      <c r="R1149" s="5"/>
      <c r="S1149" s="5"/>
      <c r="T1149" s="5"/>
      <c r="U1149" s="5"/>
    </row>
    <row r="1150">
      <c r="C1150" s="95"/>
      <c r="R1150" s="5"/>
      <c r="S1150" s="5"/>
      <c r="T1150" s="5"/>
      <c r="U1150" s="5"/>
    </row>
    <row r="1151">
      <c r="C1151" s="95"/>
      <c r="R1151" s="5"/>
      <c r="S1151" s="5"/>
      <c r="T1151" s="5"/>
      <c r="U1151" s="5"/>
    </row>
    <row r="1152">
      <c r="C1152" s="95"/>
      <c r="R1152" s="5"/>
      <c r="S1152" s="5"/>
      <c r="T1152" s="5"/>
      <c r="U1152" s="5"/>
    </row>
    <row r="1153">
      <c r="C1153" s="95"/>
      <c r="R1153" s="5"/>
      <c r="S1153" s="5"/>
      <c r="T1153" s="5"/>
      <c r="U1153" s="5"/>
    </row>
    <row r="1154">
      <c r="C1154" s="95"/>
      <c r="R1154" s="5"/>
      <c r="S1154" s="5"/>
      <c r="T1154" s="5"/>
      <c r="U1154" s="5"/>
    </row>
    <row r="1155">
      <c r="C1155" s="95"/>
      <c r="R1155" s="5"/>
      <c r="S1155" s="5"/>
      <c r="T1155" s="5"/>
      <c r="U1155" s="5"/>
    </row>
    <row r="1156">
      <c r="C1156" s="95"/>
      <c r="R1156" s="5"/>
      <c r="S1156" s="5"/>
      <c r="T1156" s="5"/>
      <c r="U1156" s="5"/>
    </row>
    <row r="1157">
      <c r="C1157" s="95"/>
      <c r="R1157" s="5"/>
      <c r="S1157" s="5"/>
      <c r="T1157" s="5"/>
      <c r="U1157" s="5"/>
    </row>
    <row r="1158">
      <c r="C1158" s="95"/>
      <c r="R1158" s="5"/>
      <c r="S1158" s="5"/>
      <c r="T1158" s="5"/>
      <c r="U1158" s="5"/>
    </row>
    <row r="1159">
      <c r="C1159" s="95"/>
      <c r="R1159" s="5"/>
      <c r="S1159" s="5"/>
      <c r="T1159" s="5"/>
      <c r="U1159" s="5"/>
    </row>
    <row r="1160">
      <c r="C1160" s="95"/>
      <c r="R1160" s="5"/>
      <c r="S1160" s="5"/>
      <c r="T1160" s="5"/>
      <c r="U1160" s="5"/>
    </row>
    <row r="1161">
      <c r="C1161" s="95"/>
      <c r="R1161" s="5"/>
      <c r="S1161" s="5"/>
      <c r="T1161" s="5"/>
      <c r="U1161" s="5"/>
    </row>
    <row r="1162">
      <c r="C1162" s="95"/>
      <c r="R1162" s="5"/>
      <c r="S1162" s="5"/>
      <c r="T1162" s="5"/>
      <c r="U1162" s="5"/>
    </row>
    <row r="1163">
      <c r="C1163" s="95"/>
      <c r="R1163" s="5"/>
      <c r="S1163" s="5"/>
      <c r="T1163" s="5"/>
      <c r="U1163" s="5"/>
    </row>
    <row r="1164">
      <c r="C1164" s="95"/>
      <c r="R1164" s="5"/>
      <c r="S1164" s="5"/>
      <c r="T1164" s="5"/>
      <c r="U1164" s="5"/>
    </row>
    <row r="1165">
      <c r="C1165" s="95"/>
      <c r="R1165" s="5"/>
      <c r="S1165" s="5"/>
      <c r="T1165" s="5"/>
      <c r="U1165" s="5"/>
    </row>
    <row r="1166">
      <c r="C1166" s="95"/>
      <c r="R1166" s="5"/>
      <c r="S1166" s="5"/>
      <c r="T1166" s="5"/>
      <c r="U1166" s="5"/>
    </row>
    <row r="1167">
      <c r="C1167" s="95"/>
      <c r="R1167" s="5"/>
      <c r="S1167" s="5"/>
      <c r="T1167" s="5"/>
      <c r="U1167" s="5"/>
    </row>
    <row r="1168">
      <c r="C1168" s="95"/>
      <c r="R1168" s="5"/>
      <c r="S1168" s="5"/>
      <c r="T1168" s="5"/>
      <c r="U1168" s="5"/>
    </row>
    <row r="1169">
      <c r="C1169" s="95"/>
      <c r="R1169" s="5"/>
      <c r="S1169" s="5"/>
      <c r="T1169" s="5"/>
      <c r="U1169" s="5"/>
    </row>
    <row r="1170">
      <c r="C1170" s="95"/>
      <c r="R1170" s="5"/>
      <c r="S1170" s="5"/>
      <c r="T1170" s="5"/>
      <c r="U1170" s="5"/>
    </row>
    <row r="1171">
      <c r="C1171" s="95"/>
      <c r="R1171" s="5"/>
      <c r="S1171" s="5"/>
      <c r="T1171" s="5"/>
      <c r="U1171" s="5"/>
    </row>
    <row r="1172">
      <c r="C1172" s="95"/>
      <c r="R1172" s="5"/>
      <c r="S1172" s="5"/>
      <c r="T1172" s="5"/>
      <c r="U1172" s="5"/>
    </row>
    <row r="1173">
      <c r="C1173" s="95"/>
      <c r="R1173" s="5"/>
      <c r="S1173" s="5"/>
      <c r="T1173" s="5"/>
      <c r="U1173" s="5"/>
    </row>
    <row r="1174">
      <c r="C1174" s="95"/>
      <c r="R1174" s="5"/>
      <c r="S1174" s="5"/>
      <c r="T1174" s="5"/>
      <c r="U1174" s="5"/>
    </row>
    <row r="1175">
      <c r="C1175" s="95"/>
      <c r="R1175" s="5"/>
      <c r="S1175" s="5"/>
      <c r="T1175" s="5"/>
      <c r="U1175" s="5"/>
    </row>
    <row r="1176">
      <c r="C1176" s="95"/>
      <c r="R1176" s="5"/>
      <c r="S1176" s="5"/>
      <c r="T1176" s="5"/>
      <c r="U1176" s="5"/>
    </row>
    <row r="1177">
      <c r="C1177" s="95"/>
      <c r="R1177" s="5"/>
      <c r="S1177" s="5"/>
      <c r="T1177" s="5"/>
      <c r="U1177" s="5"/>
    </row>
    <row r="1178">
      <c r="C1178" s="95"/>
      <c r="R1178" s="5"/>
      <c r="S1178" s="5"/>
      <c r="T1178" s="5"/>
      <c r="U1178" s="5"/>
    </row>
    <row r="1179">
      <c r="C1179" s="95"/>
      <c r="R1179" s="5"/>
      <c r="S1179" s="5"/>
      <c r="T1179" s="5"/>
      <c r="U1179" s="5"/>
    </row>
    <row r="1180">
      <c r="C1180" s="95"/>
      <c r="R1180" s="5"/>
      <c r="S1180" s="5"/>
      <c r="T1180" s="5"/>
      <c r="U1180" s="5"/>
    </row>
    <row r="1181">
      <c r="C1181" s="95"/>
      <c r="R1181" s="5"/>
      <c r="S1181" s="5"/>
      <c r="T1181" s="5"/>
      <c r="U1181" s="5"/>
    </row>
    <row r="1182">
      <c r="C1182" s="95"/>
      <c r="R1182" s="5"/>
      <c r="S1182" s="5"/>
      <c r="T1182" s="5"/>
      <c r="U1182" s="5"/>
    </row>
    <row r="1183">
      <c r="C1183" s="95"/>
      <c r="R1183" s="5"/>
      <c r="S1183" s="5"/>
      <c r="T1183" s="5"/>
      <c r="U1183" s="5"/>
    </row>
    <row r="1184">
      <c r="C1184" s="95"/>
      <c r="R1184" s="5"/>
      <c r="S1184" s="5"/>
      <c r="T1184" s="5"/>
      <c r="U1184" s="5"/>
    </row>
    <row r="1185">
      <c r="C1185" s="95"/>
      <c r="R1185" s="5"/>
      <c r="S1185" s="5"/>
      <c r="T1185" s="5"/>
      <c r="U1185" s="5"/>
    </row>
    <row r="1186">
      <c r="C1186" s="95"/>
      <c r="R1186" s="5"/>
      <c r="S1186" s="5"/>
      <c r="T1186" s="5"/>
      <c r="U1186" s="5"/>
    </row>
    <row r="1187">
      <c r="C1187" s="95"/>
      <c r="R1187" s="5"/>
      <c r="S1187" s="5"/>
      <c r="T1187" s="5"/>
      <c r="U1187" s="5"/>
    </row>
    <row r="1188">
      <c r="C1188" s="95"/>
      <c r="R1188" s="5"/>
      <c r="S1188" s="5"/>
      <c r="T1188" s="5"/>
      <c r="U1188" s="5"/>
    </row>
    <row r="1189">
      <c r="C1189" s="95"/>
      <c r="R1189" s="5"/>
      <c r="S1189" s="5"/>
      <c r="T1189" s="5"/>
      <c r="U1189" s="5"/>
    </row>
    <row r="1190">
      <c r="C1190" s="95"/>
      <c r="R1190" s="5"/>
      <c r="S1190" s="5"/>
      <c r="T1190" s="5"/>
      <c r="U1190" s="5"/>
    </row>
    <row r="1191">
      <c r="C1191" s="95"/>
      <c r="R1191" s="5"/>
      <c r="S1191" s="5"/>
      <c r="T1191" s="5"/>
      <c r="U1191" s="5"/>
    </row>
    <row r="1192">
      <c r="C1192" s="95"/>
      <c r="H1192" s="5"/>
      <c r="I1192" s="5"/>
      <c r="J1192" s="5"/>
      <c r="K1192" s="5"/>
      <c r="L1192" s="5"/>
      <c r="M1192" s="5"/>
      <c r="N1192" s="95"/>
      <c r="P1192" s="5"/>
      <c r="Q1192" s="5"/>
      <c r="R1192" s="5"/>
      <c r="S1192" s="5"/>
      <c r="T1192" s="5"/>
      <c r="U1192" s="5"/>
    </row>
    <row r="1193">
      <c r="C1193" s="95"/>
      <c r="H1193" s="5"/>
      <c r="I1193" s="5"/>
      <c r="J1193" s="5"/>
      <c r="K1193" s="5"/>
      <c r="L1193" s="5"/>
      <c r="M1193" s="5"/>
      <c r="N1193" s="95"/>
      <c r="P1193" s="5"/>
      <c r="Q1193" s="5"/>
      <c r="R1193" s="5"/>
      <c r="S1193" s="5"/>
      <c r="T1193" s="5"/>
      <c r="U1193" s="5"/>
    </row>
  </sheetData>
  <autoFilter ref="$C$1:$C$1193"/>
  <hyperlinks>
    <hyperlink r:id="rId2" ref="CT1"/>
    <hyperlink r:id="rId3" ref="AX2"/>
    <hyperlink r:id="rId4" ref="CX2"/>
    <hyperlink r:id="rId5" ref="P3"/>
    <hyperlink r:id="rId6" ref="AX3"/>
    <hyperlink r:id="rId7" ref="BH3"/>
    <hyperlink r:id="rId8" ref="CX3"/>
    <hyperlink r:id="rId9" ref="CX4"/>
    <hyperlink r:id="rId10" ref="AX5"/>
    <hyperlink r:id="rId11" ref="CX5"/>
    <hyperlink r:id="rId12" ref="AX6"/>
    <hyperlink r:id="rId13" ref="CX6"/>
    <hyperlink r:id="rId14" ref="AX7"/>
    <hyperlink r:id="rId15" ref="BR7"/>
    <hyperlink r:id="rId16" ref="CX7"/>
    <hyperlink r:id="rId17" ref="P8"/>
    <hyperlink r:id="rId18" ref="BH8"/>
    <hyperlink r:id="rId19" ref="CX8"/>
    <hyperlink r:id="rId20" ref="BR9"/>
    <hyperlink r:id="rId21" ref="CX9"/>
    <hyperlink r:id="rId22" ref="CX10"/>
    <hyperlink r:id="rId23" ref="AX11"/>
    <hyperlink r:id="rId24" ref="CX11"/>
    <hyperlink r:id="rId25" ref="BR12"/>
    <hyperlink r:id="rId26" ref="CX12"/>
    <hyperlink r:id="rId27" ref="CX13"/>
    <hyperlink r:id="rId28" ref="CX14"/>
    <hyperlink r:id="rId29" ref="P15"/>
    <hyperlink r:id="rId30" ref="BH15"/>
    <hyperlink r:id="rId31" ref="BR15"/>
    <hyperlink r:id="rId32" ref="CX15"/>
    <hyperlink r:id="rId33" ref="P16"/>
    <hyperlink r:id="rId34" ref="AX16"/>
    <hyperlink r:id="rId35" ref="BH16"/>
    <hyperlink r:id="rId36" ref="CX16"/>
    <hyperlink r:id="rId37" ref="AX17"/>
    <hyperlink r:id="rId38" ref="CX17"/>
    <hyperlink r:id="rId39" ref="P18"/>
    <hyperlink r:id="rId40" ref="BH18"/>
    <hyperlink r:id="rId41" ref="CX18"/>
    <hyperlink r:id="rId42" ref="AX19"/>
    <hyperlink r:id="rId43" ref="CX19"/>
    <hyperlink r:id="rId44" ref="AX20"/>
    <hyperlink r:id="rId45" ref="CX20"/>
    <hyperlink r:id="rId46" ref="AX21"/>
    <hyperlink r:id="rId47" ref="CX21"/>
    <hyperlink r:id="rId48" ref="CX22"/>
    <hyperlink r:id="rId49" ref="P23"/>
    <hyperlink r:id="rId50" ref="AX23"/>
    <hyperlink r:id="rId51" ref="BH23"/>
    <hyperlink r:id="rId52" ref="BR23"/>
    <hyperlink r:id="rId53" ref="CX23"/>
    <hyperlink r:id="rId54" ref="P24"/>
    <hyperlink r:id="rId55" ref="AX24"/>
    <hyperlink r:id="rId56" ref="BH24"/>
    <hyperlink r:id="rId57" ref="CX24"/>
    <hyperlink r:id="rId58" ref="BR25"/>
    <hyperlink r:id="rId59" ref="CX25"/>
    <hyperlink r:id="rId60" ref="P26"/>
    <hyperlink r:id="rId61" ref="AX26"/>
    <hyperlink r:id="rId62" ref="BH26"/>
    <hyperlink r:id="rId63" ref="CX26"/>
    <hyperlink r:id="rId64" ref="AX27"/>
    <hyperlink r:id="rId65" ref="CX27"/>
    <hyperlink r:id="rId66" ref="AX28"/>
    <hyperlink r:id="rId67" ref="CX28"/>
    <hyperlink r:id="rId68" ref="AX29"/>
    <hyperlink r:id="rId69" ref="CX29"/>
    <hyperlink r:id="rId70" ref="P30"/>
    <hyperlink r:id="rId71" ref="BH30"/>
    <hyperlink r:id="rId72" ref="CX30"/>
    <hyperlink r:id="rId73" ref="AX31"/>
    <hyperlink r:id="rId74" ref="CX31"/>
    <hyperlink r:id="rId75" ref="P32"/>
    <hyperlink r:id="rId76" ref="BH32"/>
    <hyperlink r:id="rId77" ref="BR32"/>
    <hyperlink r:id="rId78" ref="CX32"/>
    <hyperlink r:id="rId79" ref="CX33"/>
    <hyperlink r:id="rId80" ref="P34"/>
    <hyperlink r:id="rId81" ref="AX34"/>
    <hyperlink r:id="rId82" ref="BH34"/>
    <hyperlink r:id="rId83" ref="CX34"/>
    <hyperlink r:id="rId84" ref="P35"/>
    <hyperlink r:id="rId85" ref="AX35"/>
    <hyperlink r:id="rId86" ref="BH35"/>
    <hyperlink r:id="rId87" ref="CX35"/>
    <hyperlink r:id="rId88" ref="P36"/>
    <hyperlink r:id="rId89" ref="AX36"/>
    <hyperlink r:id="rId90" ref="BH36"/>
    <hyperlink r:id="rId91" ref="CX36"/>
    <hyperlink r:id="rId92" ref="AX37"/>
    <hyperlink r:id="rId93" ref="CX37"/>
    <hyperlink r:id="rId94" ref="CX38"/>
    <hyperlink r:id="rId95" location="gid=0" ref="P39"/>
    <hyperlink r:id="rId96" ref="AX39"/>
    <hyperlink r:id="rId97" location="gid=0" ref="BH39"/>
    <hyperlink r:id="rId98" ref="CX39"/>
    <hyperlink r:id="rId99" ref="AX40"/>
    <hyperlink r:id="rId100" ref="CX40"/>
    <hyperlink r:id="rId101" ref="AX41"/>
    <hyperlink r:id="rId102" ref="CX41"/>
    <hyperlink r:id="rId103" ref="AX42"/>
    <hyperlink r:id="rId104" ref="CX42"/>
    <hyperlink r:id="rId105" ref="AX43"/>
    <hyperlink r:id="rId106" ref="CX43"/>
    <hyperlink r:id="rId107" ref="AX44"/>
    <hyperlink r:id="rId108" ref="CX44"/>
    <hyperlink r:id="rId109" ref="P45"/>
    <hyperlink r:id="rId110" ref="AX45"/>
    <hyperlink r:id="rId111" ref="BH45"/>
    <hyperlink r:id="rId112" ref="CX45"/>
    <hyperlink r:id="rId113" ref="P46"/>
    <hyperlink r:id="rId114" ref="BH46"/>
    <hyperlink r:id="rId115" ref="BR46"/>
    <hyperlink r:id="rId116" ref="CX46"/>
    <hyperlink r:id="rId117" location="gid=0" ref="P47"/>
    <hyperlink r:id="rId118" ref="AX47"/>
    <hyperlink r:id="rId119" location="gid=0" ref="BH47"/>
    <hyperlink r:id="rId120" ref="CX47"/>
    <hyperlink r:id="rId121" ref="AX48"/>
    <hyperlink r:id="rId122" ref="CX48"/>
    <hyperlink r:id="rId123" location="gid=0" ref="P49"/>
    <hyperlink r:id="rId124" location="gid=0" ref="BH49"/>
    <hyperlink r:id="rId125" ref="CX49"/>
    <hyperlink r:id="rId126" ref="P50"/>
    <hyperlink r:id="rId127" ref="AX50"/>
    <hyperlink r:id="rId128" ref="BH50"/>
    <hyperlink r:id="rId129" ref="CX50"/>
    <hyperlink r:id="rId130" location="gid=0" ref="P51"/>
    <hyperlink r:id="rId131" location="gid=0" ref="BH51"/>
    <hyperlink r:id="rId132" ref="CX51"/>
    <hyperlink r:id="rId133" location="gid=0" ref="P52"/>
    <hyperlink r:id="rId134" location="gid=0" ref="BH52"/>
    <hyperlink r:id="rId135" ref="CX52"/>
    <hyperlink r:id="rId136" ref="P53"/>
    <hyperlink r:id="rId137" ref="AX53"/>
    <hyperlink r:id="rId138" ref="BH53"/>
    <hyperlink r:id="rId139" ref="BR53"/>
    <hyperlink r:id="rId140" ref="CX53"/>
    <hyperlink r:id="rId141" ref="AX54"/>
    <hyperlink r:id="rId142" ref="CX54"/>
    <hyperlink r:id="rId143" ref="P55"/>
    <hyperlink r:id="rId144" ref="BH55"/>
    <hyperlink r:id="rId145" ref="CX55"/>
    <hyperlink r:id="rId146" ref="P56"/>
    <hyperlink r:id="rId147" ref="BH56"/>
    <hyperlink r:id="rId148" ref="CX56"/>
    <hyperlink r:id="rId149" ref="P57"/>
    <hyperlink r:id="rId150" ref="AX57"/>
    <hyperlink r:id="rId151" ref="BH57"/>
    <hyperlink r:id="rId152" ref="CX57"/>
    <hyperlink r:id="rId153" ref="P58"/>
    <hyperlink r:id="rId154" ref="AX58"/>
    <hyperlink r:id="rId155" ref="BH58"/>
    <hyperlink r:id="rId156" ref="CX58"/>
    <hyperlink r:id="rId157" location="gid=0" ref="P59"/>
    <hyperlink r:id="rId158" location="gid=0" ref="BH59"/>
    <hyperlink r:id="rId159" ref="AX60"/>
    <hyperlink r:id="rId160" location="gid=0" ref="P61"/>
    <hyperlink r:id="rId161" location="gid=0" ref="BH61"/>
    <hyperlink r:id="rId162" ref="P62"/>
    <hyperlink r:id="rId163" ref="AX62"/>
    <hyperlink r:id="rId164" ref="BH62"/>
    <hyperlink r:id="rId165" ref="BR62"/>
    <hyperlink r:id="rId166" ref="P63"/>
    <hyperlink r:id="rId167" ref="BH63"/>
    <hyperlink r:id="rId168" ref="P64"/>
    <hyperlink r:id="rId169" ref="BH64"/>
    <hyperlink r:id="rId170" ref="AX65"/>
    <hyperlink r:id="rId171" ref="AX66"/>
    <hyperlink r:id="rId172" ref="AX73"/>
    <hyperlink r:id="rId173" ref="AX74"/>
    <hyperlink r:id="rId174" ref="AX75"/>
    <hyperlink r:id="rId175" ref="AX76"/>
    <hyperlink r:id="rId176" ref="AX77"/>
    <hyperlink r:id="rId177" ref="P78"/>
    <hyperlink r:id="rId178" ref="AX78"/>
    <hyperlink r:id="rId179" ref="BH78"/>
    <hyperlink r:id="rId180" ref="BR78"/>
    <hyperlink r:id="rId181" location="gid=0" ref="P79"/>
    <hyperlink r:id="rId182" ref="AX79"/>
    <hyperlink r:id="rId183" location="gid=0" ref="BH79"/>
    <hyperlink r:id="rId184" location="gid=0" ref="P80"/>
    <hyperlink r:id="rId185" ref="AX80"/>
    <hyperlink r:id="rId186" location="gid=0" ref="BH80"/>
    <hyperlink r:id="rId187" location="gid=0" ref="P81"/>
    <hyperlink r:id="rId188" ref="AX81"/>
    <hyperlink r:id="rId189" location="gid=0" ref="BH81"/>
    <hyperlink r:id="rId190" ref="CT81"/>
    <hyperlink r:id="rId191" ref="AX82"/>
    <hyperlink r:id="rId192" ref="BR82"/>
    <hyperlink r:id="rId193" ref="AX83"/>
    <hyperlink r:id="rId194" ref="BR83"/>
    <hyperlink r:id="rId195" ref="AX85"/>
    <hyperlink r:id="rId196" ref="AX86"/>
    <hyperlink r:id="rId197" ref="AX87"/>
    <hyperlink r:id="rId198" ref="AX88"/>
    <hyperlink r:id="rId199" ref="P89"/>
    <hyperlink r:id="rId200" ref="AX89"/>
    <hyperlink r:id="rId201" ref="BH89"/>
    <hyperlink r:id="rId202" ref="P90"/>
    <hyperlink r:id="rId203" ref="BH90"/>
    <hyperlink r:id="rId204" ref="BR90"/>
    <hyperlink r:id="rId205" ref="AX91"/>
    <hyperlink r:id="rId206" ref="AX92"/>
    <hyperlink r:id="rId207" ref="AX93"/>
    <hyperlink r:id="rId208" ref="AX94"/>
    <hyperlink r:id="rId209" ref="AX96"/>
    <hyperlink r:id="rId210" ref="P98"/>
    <hyperlink r:id="rId211" ref="AX98"/>
    <hyperlink r:id="rId212" ref="BH98"/>
    <hyperlink r:id="rId213" ref="BR98"/>
    <hyperlink r:id="rId214" ref="AX100"/>
    <hyperlink r:id="rId215" ref="P101"/>
    <hyperlink r:id="rId216" ref="AX101"/>
    <hyperlink r:id="rId217" ref="BH101"/>
    <hyperlink r:id="rId218" ref="AX102"/>
    <hyperlink r:id="rId219" ref="P103"/>
    <hyperlink r:id="rId220" ref="AX103"/>
    <hyperlink r:id="rId221" ref="BH103"/>
    <hyperlink r:id="rId222" ref="BR109"/>
    <hyperlink r:id="rId223" location="gid=0" ref="P110"/>
    <hyperlink r:id="rId224" ref="AX110"/>
    <hyperlink r:id="rId225" location="gid=0" ref="BH110"/>
    <hyperlink r:id="rId226" ref="P111"/>
    <hyperlink r:id="rId227" ref="AX111"/>
    <hyperlink r:id="rId228" ref="BH111"/>
    <hyperlink r:id="rId229" ref="BR111"/>
    <hyperlink r:id="rId230" ref="AX112"/>
    <hyperlink r:id="rId231" ref="AX113"/>
    <hyperlink r:id="rId232" ref="AX114"/>
    <hyperlink r:id="rId233" ref="P115"/>
    <hyperlink r:id="rId234" ref="AX115"/>
    <hyperlink r:id="rId235" ref="BH115"/>
    <hyperlink r:id="rId236" ref="P116"/>
    <hyperlink r:id="rId237" ref="BH116"/>
    <hyperlink r:id="rId238" ref="P117"/>
    <hyperlink r:id="rId239" ref="AX117"/>
    <hyperlink r:id="rId240" ref="BH117"/>
    <hyperlink r:id="rId241" location="gid=0" ref="P118"/>
    <hyperlink r:id="rId242" ref="AX118"/>
    <hyperlink r:id="rId243" location="gid=0" ref="BH118"/>
    <hyperlink r:id="rId244" ref="BR119"/>
    <hyperlink r:id="rId245" location="gid=0" ref="P120"/>
    <hyperlink r:id="rId246" location="gid=0" ref="BH120"/>
    <hyperlink r:id="rId247" ref="BR120"/>
    <hyperlink r:id="rId248" ref="P121"/>
    <hyperlink r:id="rId249" ref="BH121"/>
    <hyperlink r:id="rId250" ref="AX122"/>
    <hyperlink r:id="rId251" ref="P123"/>
    <hyperlink r:id="rId252" ref="BH123"/>
    <hyperlink r:id="rId253" location="gid=0" ref="P124"/>
    <hyperlink r:id="rId254" ref="AX124"/>
    <hyperlink r:id="rId255" location="gid=0" ref="BH124"/>
    <hyperlink r:id="rId256" ref="P125"/>
    <hyperlink r:id="rId257" ref="BH125"/>
    <hyperlink r:id="rId258" ref="CT125"/>
    <hyperlink r:id="rId259" ref="AX126"/>
    <hyperlink r:id="rId260" ref="BR126"/>
    <hyperlink r:id="rId261" ref="AX127"/>
    <hyperlink r:id="rId262" ref="P128"/>
    <hyperlink r:id="rId263" ref="BH128"/>
    <hyperlink r:id="rId264" ref="P129"/>
    <hyperlink r:id="rId265" ref="BH129"/>
    <hyperlink r:id="rId266" ref="BR129"/>
    <hyperlink r:id="rId267" ref="BR130"/>
    <hyperlink r:id="rId268" ref="P131"/>
    <hyperlink r:id="rId269" ref="BH131"/>
    <hyperlink r:id="rId270" ref="BR131"/>
    <hyperlink r:id="rId271" ref="P132"/>
    <hyperlink r:id="rId272" ref="BH132"/>
    <hyperlink r:id="rId273" location="gid=0" ref="P133"/>
    <hyperlink r:id="rId274" ref="AX133"/>
    <hyperlink r:id="rId275" location="gid=0" ref="BH133"/>
    <hyperlink r:id="rId276" ref="BR133"/>
    <hyperlink r:id="rId277" ref="BR134"/>
    <hyperlink r:id="rId278" ref="P135"/>
    <hyperlink r:id="rId279" ref="BH135"/>
    <hyperlink r:id="rId280" ref="BR135"/>
    <hyperlink r:id="rId281" ref="AX136"/>
    <hyperlink r:id="rId282" ref="BR136"/>
    <hyperlink r:id="rId283" ref="AX137"/>
    <hyperlink r:id="rId284" ref="BR137"/>
    <hyperlink r:id="rId285" location="gid=0" ref="P138"/>
    <hyperlink r:id="rId286" ref="AX138"/>
    <hyperlink r:id="rId287" location="gid=0" ref="BH138"/>
    <hyperlink r:id="rId288" ref="P139"/>
    <hyperlink r:id="rId289" ref="BH139"/>
    <hyperlink r:id="rId290" ref="BR139"/>
    <hyperlink r:id="rId291" ref="BR140"/>
    <hyperlink r:id="rId292" ref="P141"/>
    <hyperlink r:id="rId293" ref="BH141"/>
    <hyperlink r:id="rId294" ref="BR141"/>
    <hyperlink r:id="rId295" ref="P142"/>
    <hyperlink r:id="rId296" ref="AX142"/>
    <hyperlink r:id="rId297" ref="BH142"/>
    <hyperlink r:id="rId298" ref="P145"/>
    <hyperlink r:id="rId299" ref="AX145"/>
    <hyperlink r:id="rId300" ref="BH145"/>
    <hyperlink r:id="rId301" ref="P146"/>
    <hyperlink r:id="rId302" ref="AX146"/>
    <hyperlink r:id="rId303" ref="BH146"/>
    <hyperlink r:id="rId304" ref="AX148"/>
    <hyperlink r:id="rId305" ref="BR148"/>
    <hyperlink r:id="rId306" ref="P149"/>
    <hyperlink r:id="rId307" ref="BH149"/>
    <hyperlink r:id="rId308" ref="P150"/>
    <hyperlink r:id="rId309" ref="AX150"/>
    <hyperlink r:id="rId310" ref="BH150"/>
    <hyperlink r:id="rId311" ref="P151"/>
    <hyperlink r:id="rId312" ref="BH151"/>
    <hyperlink r:id="rId313" ref="P152"/>
    <hyperlink r:id="rId314" ref="AX152"/>
    <hyperlink r:id="rId315" ref="BH152"/>
    <hyperlink r:id="rId316" ref="BR152"/>
    <hyperlink r:id="rId317" ref="P153"/>
    <hyperlink r:id="rId318" ref="AX153"/>
    <hyperlink r:id="rId319" ref="BH153"/>
    <hyperlink r:id="rId320" ref="BR153"/>
    <hyperlink r:id="rId321" ref="P154"/>
    <hyperlink r:id="rId322" ref="AX154"/>
    <hyperlink r:id="rId323" ref="BH154"/>
    <hyperlink r:id="rId324" ref="BR154"/>
    <hyperlink r:id="rId325" ref="P155"/>
    <hyperlink r:id="rId326" ref="BH155"/>
    <hyperlink r:id="rId327" ref="BR155"/>
    <hyperlink r:id="rId328" ref="P156"/>
    <hyperlink r:id="rId329" ref="AX156"/>
    <hyperlink r:id="rId330" ref="BH156"/>
    <hyperlink r:id="rId331" ref="BR156"/>
    <hyperlink r:id="rId332" ref="AX157"/>
    <hyperlink r:id="rId333" ref="BR157"/>
    <hyperlink r:id="rId334" ref="P158"/>
    <hyperlink r:id="rId335" ref="AX158"/>
    <hyperlink r:id="rId336" ref="BH158"/>
    <hyperlink r:id="rId337" ref="AX160"/>
    <hyperlink r:id="rId338" ref="P161"/>
    <hyperlink r:id="rId339" ref="AX161"/>
    <hyperlink r:id="rId340" ref="BH161"/>
    <hyperlink r:id="rId341" ref="BR161"/>
    <hyperlink r:id="rId342" ref="P162"/>
    <hyperlink r:id="rId343" ref="BH162"/>
    <hyperlink r:id="rId344" ref="BR162"/>
    <hyperlink r:id="rId345" location="gid=0" ref="P163"/>
    <hyperlink r:id="rId346" ref="AX163"/>
    <hyperlink r:id="rId347" location="gid=0" ref="BH163"/>
    <hyperlink r:id="rId348" ref="AX164"/>
    <hyperlink r:id="rId349" ref="BR164"/>
    <hyperlink r:id="rId350" ref="P165"/>
    <hyperlink r:id="rId351" ref="BH165"/>
    <hyperlink r:id="rId352" location="gid=0" ref="P166"/>
    <hyperlink r:id="rId353" location="gid=0" ref="BH166"/>
    <hyperlink r:id="rId354" ref="BR166"/>
    <hyperlink r:id="rId355" ref="AX167"/>
    <hyperlink r:id="rId356" ref="P168"/>
    <hyperlink r:id="rId357" ref="AX168"/>
    <hyperlink r:id="rId358" ref="BH168"/>
    <hyperlink r:id="rId359" ref="P169"/>
    <hyperlink r:id="rId360" ref="BH169"/>
    <hyperlink r:id="rId361" ref="BR169"/>
    <hyperlink r:id="rId362" ref="AX170"/>
    <hyperlink r:id="rId363" ref="AX171"/>
    <hyperlink r:id="rId364" ref="BR171"/>
    <hyperlink r:id="rId365" ref="P172"/>
    <hyperlink r:id="rId366" ref="AX172"/>
    <hyperlink r:id="rId367" ref="BH172"/>
    <hyperlink r:id="rId368" ref="P173"/>
    <hyperlink r:id="rId369" ref="BH173"/>
    <hyperlink r:id="rId370" ref="P174"/>
    <hyperlink r:id="rId371" ref="BH174"/>
    <hyperlink r:id="rId372" location="gid=0" ref="P175"/>
    <hyperlink r:id="rId373" location="gid=0" ref="BH175"/>
    <hyperlink r:id="rId374" ref="P178"/>
    <hyperlink r:id="rId375" ref="BH178"/>
    <hyperlink r:id="rId376" ref="AX179"/>
    <hyperlink r:id="rId377" ref="BR179"/>
    <hyperlink r:id="rId378" ref="P180"/>
    <hyperlink r:id="rId379" ref="AX180"/>
    <hyperlink r:id="rId380" ref="BH180"/>
    <hyperlink r:id="rId381" ref="BR180"/>
    <hyperlink r:id="rId382" ref="P181"/>
    <hyperlink r:id="rId383" ref="BH181"/>
    <hyperlink r:id="rId384" ref="BR181"/>
    <hyperlink r:id="rId385" ref="AX182"/>
    <hyperlink r:id="rId386" ref="AX185"/>
    <hyperlink r:id="rId387" ref="AX186"/>
    <hyperlink r:id="rId388" ref="P187"/>
    <hyperlink r:id="rId389" ref="BH187"/>
    <hyperlink r:id="rId390" ref="P188"/>
    <hyperlink r:id="rId391" ref="BH188"/>
    <hyperlink r:id="rId392" location="gid=0" ref="P189"/>
    <hyperlink r:id="rId393" ref="AX189"/>
    <hyperlink r:id="rId394" location="gid=0" ref="BH189"/>
    <hyperlink r:id="rId395" ref="BR189"/>
    <hyperlink r:id="rId396" ref="AX190"/>
    <hyperlink r:id="rId397" ref="AX191"/>
    <hyperlink r:id="rId398" ref="AX192"/>
    <hyperlink r:id="rId399" ref="AF197"/>
    <hyperlink r:id="rId400" ref="CM197"/>
    <hyperlink r:id="rId401" ref="BG198"/>
    <hyperlink r:id="rId402" ref="CM198"/>
    <hyperlink r:id="rId403" ref="P199"/>
    <hyperlink r:id="rId404" ref="AX199"/>
    <hyperlink r:id="rId405" ref="BH199"/>
    <hyperlink r:id="rId406" ref="CX199"/>
    <hyperlink r:id="rId407" location="gid=0" ref="P201"/>
    <hyperlink r:id="rId408" ref="AF201"/>
    <hyperlink r:id="rId409" ref="P202"/>
    <hyperlink r:id="rId410" ref="AF202"/>
    <hyperlink r:id="rId411" location="gid=0" ref="AV202"/>
    <hyperlink r:id="rId412" ref="BG202"/>
    <hyperlink r:id="rId413" ref="AF203"/>
    <hyperlink r:id="rId414" ref="AV203"/>
    <hyperlink r:id="rId415" ref="BG203"/>
    <hyperlink r:id="rId416" ref="P204"/>
    <hyperlink r:id="rId417" ref="AF204"/>
    <hyperlink r:id="rId418" ref="P205"/>
    <hyperlink r:id="rId419" ref="AF205"/>
    <hyperlink r:id="rId420" ref="AV205"/>
    <hyperlink r:id="rId421" ref="BG205"/>
    <hyperlink r:id="rId422" ref="CM205"/>
    <hyperlink r:id="rId423" ref="Z208"/>
    <hyperlink r:id="rId424" ref="AX208"/>
    <hyperlink r:id="rId425" ref="BA208"/>
    <hyperlink r:id="rId426" ref="BC208"/>
    <hyperlink r:id="rId427" ref="BR208"/>
  </hyperlinks>
  <drawing r:id="rId428"/>
  <legacyDrawing r:id="rId4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7" max="27" width="57.0"/>
  </cols>
  <sheetData>
    <row r="1">
      <c r="A1" s="5" t="s">
        <v>3982</v>
      </c>
      <c r="B1" s="5" t="s">
        <v>3983</v>
      </c>
      <c r="C1" s="81" t="s">
        <v>3984</v>
      </c>
      <c r="D1" s="5" t="s">
        <v>26</v>
      </c>
      <c r="E1" s="5" t="s">
        <v>7</v>
      </c>
      <c r="F1" s="5" t="s">
        <v>8</v>
      </c>
      <c r="G1" s="5" t="s">
        <v>9</v>
      </c>
      <c r="H1" s="5" t="s">
        <v>27</v>
      </c>
      <c r="I1" s="5" t="s">
        <v>28</v>
      </c>
      <c r="J1" s="5" t="s">
        <v>29</v>
      </c>
      <c r="K1" s="5" t="s">
        <v>30</v>
      </c>
      <c r="L1" s="5" t="s">
        <v>31</v>
      </c>
      <c r="M1" s="5" t="s">
        <v>10</v>
      </c>
      <c r="N1" s="5" t="s">
        <v>32</v>
      </c>
      <c r="O1" s="5" t="s">
        <v>33</v>
      </c>
      <c r="P1" s="5" t="s">
        <v>34</v>
      </c>
      <c r="Q1" s="5" t="s">
        <v>35</v>
      </c>
      <c r="R1" s="5" t="s">
        <v>11</v>
      </c>
      <c r="S1" s="5" t="s">
        <v>36</v>
      </c>
      <c r="T1" s="5" t="s">
        <v>37</v>
      </c>
      <c r="U1" s="5" t="s">
        <v>5</v>
      </c>
      <c r="V1" s="5" t="s">
        <v>38</v>
      </c>
      <c r="W1" s="5" t="s">
        <v>39</v>
      </c>
      <c r="X1" s="5" t="s">
        <v>13</v>
      </c>
      <c r="Y1" s="5" t="s">
        <v>40</v>
      </c>
      <c r="Z1" s="5" t="s">
        <v>41</v>
      </c>
      <c r="AA1" s="84" t="s">
        <v>12</v>
      </c>
      <c r="AB1" s="5" t="s">
        <v>42</v>
      </c>
      <c r="AC1" s="5" t="s">
        <v>3985</v>
      </c>
      <c r="AD1" s="5" t="s">
        <v>21</v>
      </c>
      <c r="AE1" s="5" t="s">
        <v>22</v>
      </c>
      <c r="AF1" s="5" t="s">
        <v>43</v>
      </c>
      <c r="AG1" s="5" t="s">
        <v>3986</v>
      </c>
      <c r="AH1" s="5" t="s">
        <v>24</v>
      </c>
      <c r="AI1" s="5" t="s">
        <v>25</v>
      </c>
      <c r="AJ1" s="5" t="s">
        <v>44</v>
      </c>
      <c r="AK1" s="5" t="s">
        <v>45</v>
      </c>
      <c r="AL1" s="5" t="s">
        <v>46</v>
      </c>
      <c r="AM1" s="5" t="s">
        <v>47</v>
      </c>
      <c r="AN1" s="5" t="s">
        <v>46</v>
      </c>
      <c r="AO1" s="5" t="s">
        <v>48</v>
      </c>
      <c r="AP1" s="5" t="s">
        <v>49</v>
      </c>
      <c r="AQ1" s="5" t="s">
        <v>50</v>
      </c>
      <c r="AR1" s="5" t="s">
        <v>14</v>
      </c>
      <c r="AS1" s="5" t="s">
        <v>6</v>
      </c>
      <c r="AT1" s="5" t="s">
        <v>16</v>
      </c>
      <c r="AU1" s="5" t="s">
        <v>17</v>
      </c>
      <c r="AV1" s="5" t="s">
        <v>18</v>
      </c>
      <c r="AW1" s="5" t="s">
        <v>19</v>
      </c>
      <c r="AX1" s="5" t="s">
        <v>51</v>
      </c>
      <c r="AY1" s="5" t="s">
        <v>52</v>
      </c>
      <c r="AZ1" s="5" t="s">
        <v>53</v>
      </c>
      <c r="BA1" s="5" t="s">
        <v>54</v>
      </c>
      <c r="BB1" s="5" t="s">
        <v>55</v>
      </c>
      <c r="BC1" s="5" t="s">
        <v>56</v>
      </c>
      <c r="BD1" s="5" t="s">
        <v>57</v>
      </c>
      <c r="BE1" s="5" t="s">
        <v>58</v>
      </c>
      <c r="BF1" s="5" t="s">
        <v>59</v>
      </c>
      <c r="BG1" s="5" t="s">
        <v>60</v>
      </c>
      <c r="BH1" s="5" t="s">
        <v>61</v>
      </c>
      <c r="BI1" s="5" t="s">
        <v>62</v>
      </c>
      <c r="BJ1" s="5" t="s">
        <v>63</v>
      </c>
      <c r="BK1" s="5" t="s">
        <v>64</v>
      </c>
      <c r="BL1" s="5" t="s">
        <v>65</v>
      </c>
      <c r="BM1" s="5" t="s">
        <v>66</v>
      </c>
      <c r="BN1" s="5" t="s">
        <v>57</v>
      </c>
      <c r="BO1" s="5" t="s">
        <v>58</v>
      </c>
      <c r="BP1" s="5" t="s">
        <v>59</v>
      </c>
      <c r="BQ1" s="5" t="s">
        <v>60</v>
      </c>
      <c r="BR1" s="5" t="s">
        <v>61</v>
      </c>
      <c r="BS1" s="5" t="s">
        <v>62</v>
      </c>
      <c r="BT1" s="5" t="s">
        <v>63</v>
      </c>
      <c r="BU1" s="5" t="s">
        <v>64</v>
      </c>
      <c r="BV1" s="5" t="s">
        <v>65</v>
      </c>
      <c r="BW1" s="5" t="s">
        <v>66</v>
      </c>
      <c r="BX1" s="5" t="s">
        <v>67</v>
      </c>
      <c r="BY1" s="5" t="s">
        <v>68</v>
      </c>
      <c r="BZ1" s="5" t="s">
        <v>69</v>
      </c>
      <c r="CA1" s="5" t="s">
        <v>70</v>
      </c>
      <c r="CB1" s="5" t="s">
        <v>71</v>
      </c>
      <c r="CC1" s="5" t="s">
        <v>72</v>
      </c>
      <c r="CD1" s="5" t="s">
        <v>73</v>
      </c>
      <c r="CE1" s="5" t="s">
        <v>3987</v>
      </c>
      <c r="CF1" s="5" t="s">
        <v>21</v>
      </c>
      <c r="CG1" s="5" t="s">
        <v>22</v>
      </c>
      <c r="CH1" s="5"/>
      <c r="CI1" s="5"/>
      <c r="CJ1" s="5"/>
      <c r="CK1" s="5"/>
    </row>
    <row r="2">
      <c r="A2" s="96">
        <v>45588.399836909724</v>
      </c>
      <c r="B2" s="97" t="s">
        <v>3801</v>
      </c>
      <c r="C2" s="81" t="s">
        <v>3988</v>
      </c>
      <c r="D2" s="98" t="s">
        <v>3989</v>
      </c>
      <c r="E2" s="98" t="s">
        <v>3989</v>
      </c>
      <c r="F2" s="98" t="s">
        <v>3806</v>
      </c>
      <c r="G2" s="98" t="s">
        <v>3807</v>
      </c>
      <c r="H2" s="99">
        <v>2.174171389E9</v>
      </c>
      <c r="I2" s="98" t="s">
        <v>3990</v>
      </c>
      <c r="J2" s="98" t="s">
        <v>93</v>
      </c>
      <c r="K2" s="98" t="s">
        <v>2584</v>
      </c>
      <c r="L2" s="98" t="s">
        <v>3991</v>
      </c>
      <c r="M2" s="98" t="s">
        <v>3808</v>
      </c>
      <c r="N2" s="99">
        <v>3.128388309E9</v>
      </c>
      <c r="O2" s="98" t="s">
        <v>3992</v>
      </c>
      <c r="P2" s="98"/>
      <c r="Q2" s="98"/>
      <c r="R2" s="98"/>
      <c r="S2" s="98"/>
      <c r="T2" s="98"/>
      <c r="U2" s="98" t="s">
        <v>3803</v>
      </c>
      <c r="V2" s="98" t="s">
        <v>13</v>
      </c>
      <c r="W2" s="98" t="s">
        <v>3810</v>
      </c>
      <c r="X2" s="98" t="s">
        <v>204</v>
      </c>
      <c r="Y2" s="98" t="s">
        <v>3811</v>
      </c>
      <c r="Z2" s="98" t="s">
        <v>3812</v>
      </c>
      <c r="AA2" s="100" t="s">
        <v>3809</v>
      </c>
      <c r="AB2" s="101" t="s">
        <v>3813</v>
      </c>
      <c r="AC2" s="98" t="s">
        <v>93</v>
      </c>
      <c r="AD2" s="98"/>
      <c r="AE2" s="98"/>
      <c r="AF2" s="98" t="s">
        <v>3814</v>
      </c>
      <c r="AG2" s="98" t="s">
        <v>158</v>
      </c>
      <c r="AH2" s="98" t="s">
        <v>3815</v>
      </c>
      <c r="AI2" s="98"/>
      <c r="AJ2" s="99">
        <v>0.0</v>
      </c>
      <c r="AK2" s="98" t="s">
        <v>93</v>
      </c>
      <c r="AL2" s="98" t="s">
        <v>3816</v>
      </c>
      <c r="AM2" s="98" t="s">
        <v>107</v>
      </c>
      <c r="AN2" s="98"/>
      <c r="AO2" s="98"/>
      <c r="AP2" s="98"/>
      <c r="AQ2" s="102">
        <v>0.0</v>
      </c>
      <c r="AR2" s="98" t="s">
        <v>88</v>
      </c>
      <c r="AS2" s="98" t="s">
        <v>3804</v>
      </c>
      <c r="AT2" s="98" t="s">
        <v>157</v>
      </c>
      <c r="AU2" s="98" t="s">
        <v>204</v>
      </c>
      <c r="AV2" s="98" t="s">
        <v>90</v>
      </c>
      <c r="AW2" s="98" t="s">
        <v>126</v>
      </c>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t="s">
        <v>3817</v>
      </c>
      <c r="BZ2" s="98" t="s">
        <v>88</v>
      </c>
      <c r="CA2" s="98" t="s">
        <v>107</v>
      </c>
      <c r="CB2" s="98"/>
      <c r="CC2" s="98"/>
      <c r="CD2" s="98"/>
      <c r="CE2" s="98" t="s">
        <v>3818</v>
      </c>
      <c r="CF2" s="98" t="s">
        <v>3350</v>
      </c>
      <c r="CG2" s="98" t="s">
        <v>3819</v>
      </c>
      <c r="CH2" s="98" t="s">
        <v>3820</v>
      </c>
      <c r="CI2" s="101" t="s">
        <v>3821</v>
      </c>
      <c r="CJ2" s="101" t="str">
        <f>HYPERLINK("https://docs.google.com/open?id=1m-1xFJAYILzi9v0BKaesV_CGespbCS36q931vZt0r7E","m")</f>
        <v>m</v>
      </c>
      <c r="CK2" s="98" t="s">
        <v>3822</v>
      </c>
    </row>
    <row r="3">
      <c r="A3" s="96">
        <v>45588.63255582176</v>
      </c>
      <c r="B3" s="97" t="s">
        <v>3823</v>
      </c>
      <c r="C3" s="81" t="s">
        <v>3824</v>
      </c>
      <c r="D3" s="98" t="s">
        <v>3993</v>
      </c>
      <c r="E3" s="98" t="s">
        <v>3827</v>
      </c>
      <c r="F3" s="98" t="s">
        <v>1641</v>
      </c>
      <c r="G3" s="98" t="s">
        <v>3828</v>
      </c>
      <c r="H3" s="98" t="s">
        <v>3994</v>
      </c>
      <c r="I3" s="98" t="s">
        <v>3995</v>
      </c>
      <c r="J3" s="98" t="s">
        <v>107</v>
      </c>
      <c r="K3" s="98"/>
      <c r="L3" s="98"/>
      <c r="M3" s="98"/>
      <c r="N3" s="98"/>
      <c r="O3" s="98"/>
      <c r="P3" s="98"/>
      <c r="Q3" s="98"/>
      <c r="R3" s="98"/>
      <c r="S3" s="98"/>
      <c r="T3" s="98"/>
      <c r="U3" s="98" t="s">
        <v>3825</v>
      </c>
      <c r="V3" s="98" t="s">
        <v>187</v>
      </c>
      <c r="W3" s="98" t="s">
        <v>698</v>
      </c>
      <c r="X3" s="98" t="s">
        <v>654</v>
      </c>
      <c r="Y3" s="98"/>
      <c r="Z3" s="98"/>
      <c r="AA3" s="100" t="s">
        <v>3829</v>
      </c>
      <c r="AB3" s="98"/>
      <c r="AC3" s="98" t="s">
        <v>107</v>
      </c>
      <c r="AD3" s="98"/>
      <c r="AE3" s="98"/>
      <c r="AF3" s="98"/>
      <c r="AG3" s="98" t="s">
        <v>179</v>
      </c>
      <c r="AH3" s="98" t="s">
        <v>3824</v>
      </c>
      <c r="AI3" s="98" t="s">
        <v>3830</v>
      </c>
      <c r="AJ3" s="98" t="s">
        <v>88</v>
      </c>
      <c r="AK3" s="98" t="s">
        <v>107</v>
      </c>
      <c r="AL3" s="98"/>
      <c r="AM3" s="98" t="s">
        <v>107</v>
      </c>
      <c r="AN3" s="98"/>
      <c r="AO3" s="98"/>
      <c r="AP3" s="98"/>
      <c r="AQ3" s="102">
        <v>0.0</v>
      </c>
      <c r="AR3" s="99">
        <v>0.0</v>
      </c>
      <c r="AS3" s="98" t="s">
        <v>3826</v>
      </c>
      <c r="AT3" s="98" t="s">
        <v>157</v>
      </c>
      <c r="AU3" s="98" t="s">
        <v>479</v>
      </c>
      <c r="AV3" s="98" t="s">
        <v>691</v>
      </c>
      <c r="AW3" s="98" t="s">
        <v>631</v>
      </c>
      <c r="AX3" s="98"/>
      <c r="AY3" s="98"/>
      <c r="AZ3" s="98"/>
      <c r="BA3" s="98"/>
      <c r="BB3" s="98"/>
      <c r="BC3" s="101" t="s">
        <v>3831</v>
      </c>
      <c r="BD3" s="98" t="s">
        <v>288</v>
      </c>
      <c r="BE3" s="98"/>
      <c r="BF3" s="98"/>
      <c r="BG3" s="98"/>
      <c r="BH3" s="98"/>
      <c r="BI3" s="98"/>
      <c r="BJ3" s="98"/>
      <c r="BK3" s="98"/>
      <c r="BL3" s="98"/>
      <c r="BM3" s="98"/>
      <c r="BN3" s="98" t="s">
        <v>143</v>
      </c>
      <c r="BO3" s="98"/>
      <c r="BP3" s="98"/>
      <c r="BQ3" s="98"/>
      <c r="BR3" s="98"/>
      <c r="BS3" s="98"/>
      <c r="BT3" s="98"/>
      <c r="BU3" s="98"/>
      <c r="BV3" s="98"/>
      <c r="BW3" s="98"/>
      <c r="BX3" s="98"/>
      <c r="BY3" s="98"/>
      <c r="BZ3" s="98"/>
      <c r="CA3" s="98"/>
      <c r="CB3" s="98"/>
      <c r="CC3" s="98"/>
      <c r="CD3" s="98"/>
      <c r="CE3" s="98" t="s">
        <v>3570</v>
      </c>
      <c r="CF3" s="98"/>
      <c r="CG3" s="98"/>
      <c r="CH3" s="98" t="s">
        <v>3832</v>
      </c>
      <c r="CI3" s="101" t="s">
        <v>3833</v>
      </c>
      <c r="CJ3" s="101" t="str">
        <f>HYPERLINK("https://docs.google.com/open?id=1uii84jEgZIrmz1fPiLygSyze_p2je4PKKjPr9875ZMI","m")</f>
        <v>m</v>
      </c>
      <c r="CK3" s="98" t="s">
        <v>3834</v>
      </c>
    </row>
    <row r="4">
      <c r="A4" s="96">
        <v>45614.68784842592</v>
      </c>
      <c r="B4" s="103" t="s">
        <v>3835</v>
      </c>
      <c r="C4" s="81" t="s">
        <v>3996</v>
      </c>
      <c r="D4" s="98" t="s">
        <v>3997</v>
      </c>
      <c r="E4" s="98" t="s">
        <v>3998</v>
      </c>
      <c r="F4" s="98" t="s">
        <v>3999</v>
      </c>
      <c r="G4" s="98" t="s">
        <v>4000</v>
      </c>
      <c r="H4" s="99">
        <v>7.08870672E9</v>
      </c>
      <c r="I4" s="98" t="s">
        <v>3997</v>
      </c>
      <c r="J4" s="98" t="s">
        <v>107</v>
      </c>
      <c r="K4" s="98"/>
      <c r="L4" s="98"/>
      <c r="M4" s="98"/>
      <c r="N4" s="98"/>
      <c r="O4" s="98"/>
      <c r="P4" s="98"/>
      <c r="Q4" s="98"/>
      <c r="R4" s="98"/>
      <c r="S4" s="98"/>
      <c r="T4" s="98"/>
      <c r="U4" s="98" t="s">
        <v>2273</v>
      </c>
      <c r="V4" s="98" t="s">
        <v>285</v>
      </c>
      <c r="W4" s="98" t="s">
        <v>4001</v>
      </c>
      <c r="X4" s="98" t="s">
        <v>4002</v>
      </c>
      <c r="Y4" s="98" t="s">
        <v>4003</v>
      </c>
      <c r="Z4" s="98" t="s">
        <v>4004</v>
      </c>
      <c r="AA4" s="100" t="s">
        <v>4005</v>
      </c>
      <c r="AB4" s="98"/>
      <c r="AC4" s="98" t="s">
        <v>93</v>
      </c>
      <c r="AD4" s="98"/>
      <c r="AE4" s="98"/>
      <c r="AF4" s="98" t="s">
        <v>93</v>
      </c>
      <c r="AG4" s="98" t="s">
        <v>179</v>
      </c>
      <c r="AH4" s="98" t="s">
        <v>4006</v>
      </c>
      <c r="AI4" s="98" t="s">
        <v>4007</v>
      </c>
      <c r="AJ4" s="99">
        <v>2.0</v>
      </c>
      <c r="AK4" s="98" t="s">
        <v>107</v>
      </c>
      <c r="AL4" s="98"/>
      <c r="AM4" s="98" t="s">
        <v>107</v>
      </c>
      <c r="AN4" s="98"/>
      <c r="AO4" s="98"/>
      <c r="AP4" s="98"/>
      <c r="AQ4" s="102">
        <v>225.0</v>
      </c>
      <c r="AR4" s="101" t="s">
        <v>4008</v>
      </c>
      <c r="AS4" s="98" t="s">
        <v>4009</v>
      </c>
      <c r="AT4" s="98" t="s">
        <v>157</v>
      </c>
      <c r="AU4" s="98" t="s">
        <v>2904</v>
      </c>
      <c r="AV4" s="98" t="s">
        <v>204</v>
      </c>
      <c r="AW4" s="98" t="s">
        <v>356</v>
      </c>
      <c r="AX4" s="98"/>
      <c r="AY4" s="98"/>
      <c r="AZ4" s="98"/>
      <c r="BA4" s="98"/>
      <c r="BB4" s="98"/>
      <c r="BC4" s="101" t="s">
        <v>4010</v>
      </c>
      <c r="BD4" s="98" t="s">
        <v>288</v>
      </c>
      <c r="BE4" s="98"/>
      <c r="BF4" s="98"/>
      <c r="BG4" s="98"/>
      <c r="BH4" s="98"/>
      <c r="BI4" s="98"/>
      <c r="BJ4" s="98"/>
      <c r="BK4" s="98"/>
      <c r="BL4" s="98"/>
      <c r="BM4" s="98"/>
      <c r="BN4" s="98" t="s">
        <v>144</v>
      </c>
      <c r="BO4" s="98"/>
      <c r="BP4" s="98"/>
      <c r="BQ4" s="98"/>
      <c r="BR4" s="98"/>
      <c r="BS4" s="98"/>
      <c r="BT4" s="98"/>
      <c r="BU4" s="98"/>
      <c r="BV4" s="98"/>
      <c r="BW4" s="98"/>
      <c r="BX4" s="98"/>
      <c r="BY4" s="98"/>
      <c r="BZ4" s="98"/>
      <c r="CA4" s="98" t="s">
        <v>107</v>
      </c>
      <c r="CB4" s="98"/>
      <c r="CC4" s="98"/>
      <c r="CD4" s="98"/>
      <c r="CE4" s="98" t="s">
        <v>1293</v>
      </c>
      <c r="CF4" s="98" t="s">
        <v>4011</v>
      </c>
      <c r="CG4" s="98" t="s">
        <v>4011</v>
      </c>
      <c r="CH4" s="98" t="s">
        <v>4012</v>
      </c>
      <c r="CI4" s="101" t="s">
        <v>4013</v>
      </c>
      <c r="CJ4" s="101" t="str">
        <f>HYPERLINK("https://docs.google.com/open?id=1q_XNzd3GLwL8HmWujIYFBX7fVsrNtJi96tChRVnMXGg","m")</f>
        <v>m</v>
      </c>
      <c r="CK4" s="98" t="s">
        <v>4014</v>
      </c>
    </row>
    <row r="5">
      <c r="A5" s="96">
        <v>45642.64911856482</v>
      </c>
      <c r="B5" s="97" t="s">
        <v>3866</v>
      </c>
      <c r="C5" s="81" t="s">
        <v>4015</v>
      </c>
      <c r="D5" s="98" t="s">
        <v>3770</v>
      </c>
      <c r="E5" s="98" t="s">
        <v>152</v>
      </c>
      <c r="F5" s="98" t="s">
        <v>153</v>
      </c>
      <c r="G5" s="98" t="s">
        <v>154</v>
      </c>
      <c r="H5" s="98" t="s">
        <v>3771</v>
      </c>
      <c r="I5" s="98" t="s">
        <v>3770</v>
      </c>
      <c r="J5" s="98" t="s">
        <v>93</v>
      </c>
      <c r="K5" s="98" t="s">
        <v>3772</v>
      </c>
      <c r="L5" s="98" t="s">
        <v>4016</v>
      </c>
      <c r="M5" s="98" t="s">
        <v>3768</v>
      </c>
      <c r="N5" s="98" t="s">
        <v>3771</v>
      </c>
      <c r="O5" s="98" t="s">
        <v>3770</v>
      </c>
      <c r="P5" s="98" t="s">
        <v>927</v>
      </c>
      <c r="Q5" s="98" t="s">
        <v>4017</v>
      </c>
      <c r="R5" s="98" t="s">
        <v>3871</v>
      </c>
      <c r="S5" s="98" t="s">
        <v>3771</v>
      </c>
      <c r="T5" s="98" t="s">
        <v>3882</v>
      </c>
      <c r="U5" s="98" t="s">
        <v>3869</v>
      </c>
      <c r="V5" s="98" t="s">
        <v>285</v>
      </c>
      <c r="W5" s="98" t="s">
        <v>3883</v>
      </c>
      <c r="X5" s="98" t="s">
        <v>1584</v>
      </c>
      <c r="Y5" s="98"/>
      <c r="Z5" s="98"/>
      <c r="AA5" s="100" t="s">
        <v>3870</v>
      </c>
      <c r="AB5" s="101" t="s">
        <v>3884</v>
      </c>
      <c r="AC5" s="98" t="s">
        <v>93</v>
      </c>
      <c r="AD5" s="98"/>
      <c r="AE5" s="98"/>
      <c r="AF5" s="98" t="s">
        <v>3885</v>
      </c>
      <c r="AG5" s="98" t="s">
        <v>158</v>
      </c>
      <c r="AH5" s="98" t="s">
        <v>3886</v>
      </c>
      <c r="AI5" s="98"/>
      <c r="AJ5" s="99">
        <v>0.0</v>
      </c>
      <c r="AK5" s="98" t="s">
        <v>93</v>
      </c>
      <c r="AL5" s="98"/>
      <c r="AM5" s="98" t="s">
        <v>93</v>
      </c>
      <c r="AN5" s="98"/>
      <c r="AO5" s="98"/>
      <c r="AP5" s="98"/>
      <c r="AQ5" s="102">
        <v>0.0</v>
      </c>
      <c r="AR5" s="98" t="s">
        <v>88</v>
      </c>
      <c r="AS5" s="98" t="s">
        <v>3870</v>
      </c>
      <c r="AT5" s="98" t="s">
        <v>123</v>
      </c>
      <c r="AU5" s="98" t="s">
        <v>281</v>
      </c>
      <c r="AV5" s="98" t="s">
        <v>90</v>
      </c>
      <c r="AW5" s="98" t="s">
        <v>91</v>
      </c>
      <c r="AX5" s="98"/>
      <c r="AY5" s="98"/>
      <c r="AZ5" s="98"/>
      <c r="BA5" s="98"/>
      <c r="BB5" s="98"/>
      <c r="BC5" s="98"/>
      <c r="BD5" s="98"/>
      <c r="BE5" s="98"/>
      <c r="BF5" s="98"/>
      <c r="BG5" s="98"/>
      <c r="BH5" s="98"/>
      <c r="BI5" s="98"/>
      <c r="BJ5" s="98"/>
      <c r="BK5" s="98"/>
      <c r="BL5" s="98"/>
      <c r="BM5" s="98"/>
      <c r="BN5" s="98"/>
      <c r="BO5" s="98"/>
      <c r="BP5" s="98"/>
      <c r="BQ5" s="98"/>
      <c r="BR5" s="98"/>
      <c r="BS5" s="98"/>
      <c r="BT5" s="98"/>
      <c r="BU5" s="98"/>
      <c r="BV5" s="98"/>
      <c r="BW5" s="98"/>
      <c r="BX5" s="98"/>
      <c r="BY5" s="98"/>
      <c r="BZ5" s="98"/>
      <c r="CA5" s="98" t="s">
        <v>93</v>
      </c>
      <c r="CB5" s="98"/>
      <c r="CC5" s="98"/>
      <c r="CD5" s="98"/>
      <c r="CE5" s="98" t="s">
        <v>3887</v>
      </c>
      <c r="CF5" s="98" t="s">
        <v>3780</v>
      </c>
      <c r="CG5" s="98" t="s">
        <v>3888</v>
      </c>
      <c r="CH5" s="98"/>
      <c r="CI5" s="98"/>
      <c r="CJ5" s="98"/>
      <c r="CK5" s="98"/>
    </row>
    <row r="6">
      <c r="A6" s="96">
        <v>45648.84593451388</v>
      </c>
      <c r="B6" s="97" t="s">
        <v>3872</v>
      </c>
      <c r="C6" s="81" t="s">
        <v>4018</v>
      </c>
      <c r="D6" s="98" t="s">
        <v>4019</v>
      </c>
      <c r="E6" s="98" t="s">
        <v>3877</v>
      </c>
      <c r="F6" s="98" t="s">
        <v>3878</v>
      </c>
      <c r="G6" s="98" t="s">
        <v>3879</v>
      </c>
      <c r="H6" s="98" t="s">
        <v>4020</v>
      </c>
      <c r="I6" s="98" t="s">
        <v>4021</v>
      </c>
      <c r="J6" s="98" t="s">
        <v>93</v>
      </c>
      <c r="K6" s="98" t="s">
        <v>4022</v>
      </c>
      <c r="L6" s="98" t="s">
        <v>1472</v>
      </c>
      <c r="M6" s="98" t="s">
        <v>1462</v>
      </c>
      <c r="N6" s="98" t="s">
        <v>4023</v>
      </c>
      <c r="O6" s="98" t="s">
        <v>1473</v>
      </c>
      <c r="P6" s="98"/>
      <c r="Q6" s="98"/>
      <c r="R6" s="98"/>
      <c r="S6" s="98"/>
      <c r="T6" s="98"/>
      <c r="U6" s="98" t="s">
        <v>3875</v>
      </c>
      <c r="V6" s="98" t="s">
        <v>187</v>
      </c>
      <c r="W6" s="98" t="s">
        <v>1169</v>
      </c>
      <c r="X6" s="98" t="s">
        <v>121</v>
      </c>
      <c r="Y6" s="98" t="s">
        <v>3895</v>
      </c>
      <c r="Z6" s="98" t="s">
        <v>1041</v>
      </c>
      <c r="AA6" s="100" t="s">
        <v>3880</v>
      </c>
      <c r="AB6" s="101" t="s">
        <v>3896</v>
      </c>
      <c r="AC6" s="98" t="s">
        <v>93</v>
      </c>
      <c r="AD6" s="98"/>
      <c r="AE6" s="98"/>
      <c r="AF6" s="98" t="s">
        <v>3897</v>
      </c>
      <c r="AG6" s="98" t="s">
        <v>158</v>
      </c>
      <c r="AH6" s="98" t="s">
        <v>3898</v>
      </c>
      <c r="AI6" s="98"/>
      <c r="AJ6" s="99">
        <v>2.0</v>
      </c>
      <c r="AK6" s="98" t="s">
        <v>93</v>
      </c>
      <c r="AL6" s="98" t="s">
        <v>3899</v>
      </c>
      <c r="AM6" s="98" t="s">
        <v>93</v>
      </c>
      <c r="AN6" s="98" t="s">
        <v>3900</v>
      </c>
      <c r="AO6" s="98" t="s">
        <v>3901</v>
      </c>
      <c r="AP6" s="98" t="s">
        <v>3902</v>
      </c>
      <c r="AQ6" s="102">
        <v>296.08</v>
      </c>
      <c r="AR6" s="101" t="s">
        <v>3881</v>
      </c>
      <c r="AS6" s="98" t="s">
        <v>3876</v>
      </c>
      <c r="AT6" s="98" t="s">
        <v>123</v>
      </c>
      <c r="AU6" s="98" t="s">
        <v>423</v>
      </c>
      <c r="AV6" s="98" t="s">
        <v>126</v>
      </c>
      <c r="AW6" s="98" t="s">
        <v>355</v>
      </c>
      <c r="AX6" s="98"/>
      <c r="AY6" s="98"/>
      <c r="AZ6" s="98"/>
      <c r="BA6" s="98"/>
      <c r="BB6" s="98"/>
      <c r="BC6" s="101" t="s">
        <v>3903</v>
      </c>
      <c r="BD6" s="98" t="s">
        <v>141</v>
      </c>
      <c r="BE6" s="98"/>
      <c r="BF6" s="98"/>
      <c r="BG6" s="98"/>
      <c r="BH6" s="98"/>
      <c r="BI6" s="98"/>
      <c r="BJ6" s="98"/>
      <c r="BK6" s="98"/>
      <c r="BL6" s="98"/>
      <c r="BM6" s="98"/>
      <c r="BN6" s="98" t="s">
        <v>143</v>
      </c>
      <c r="BO6" s="98"/>
      <c r="BP6" s="98"/>
      <c r="BQ6" s="98"/>
      <c r="BR6" s="98"/>
      <c r="BS6" s="98"/>
      <c r="BT6" s="98"/>
      <c r="BU6" s="98"/>
      <c r="BV6" s="98"/>
      <c r="BW6" s="98"/>
      <c r="BX6" s="98"/>
      <c r="BY6" s="98"/>
      <c r="BZ6" s="98" t="s">
        <v>3904</v>
      </c>
      <c r="CA6" s="98" t="s">
        <v>107</v>
      </c>
      <c r="CB6" s="98" t="s">
        <v>3905</v>
      </c>
      <c r="CC6" s="98"/>
      <c r="CD6" s="98"/>
      <c r="CE6" s="98" t="s">
        <v>3906</v>
      </c>
      <c r="CF6" s="98" t="s">
        <v>518</v>
      </c>
      <c r="CG6" s="98" t="s">
        <v>1480</v>
      </c>
      <c r="CH6" s="98"/>
      <c r="CI6" s="98"/>
      <c r="CJ6" s="98"/>
      <c r="CK6" s="98"/>
    </row>
    <row r="7">
      <c r="A7" s="96">
        <v>45648.86775039352</v>
      </c>
      <c r="B7" s="97" t="s">
        <v>3889</v>
      </c>
      <c r="C7" s="81" t="s">
        <v>4024</v>
      </c>
      <c r="D7" s="98" t="s">
        <v>3002</v>
      </c>
      <c r="E7" s="98" t="s">
        <v>2998</v>
      </c>
      <c r="F7" s="98" t="s">
        <v>2999</v>
      </c>
      <c r="G7" s="98" t="s">
        <v>3000</v>
      </c>
      <c r="H7" s="99">
        <v>3.314313953E9</v>
      </c>
      <c r="I7" s="98" t="s">
        <v>3003</v>
      </c>
      <c r="J7" s="98" t="s">
        <v>107</v>
      </c>
      <c r="K7" s="98"/>
      <c r="L7" s="98"/>
      <c r="M7" s="98"/>
      <c r="N7" s="98"/>
      <c r="O7" s="98"/>
      <c r="P7" s="98"/>
      <c r="Q7" s="98"/>
      <c r="R7" s="98"/>
      <c r="S7" s="98"/>
      <c r="T7" s="98"/>
      <c r="U7" s="98" t="s">
        <v>3891</v>
      </c>
      <c r="V7" s="98" t="s">
        <v>187</v>
      </c>
      <c r="W7" s="98" t="s">
        <v>3004</v>
      </c>
      <c r="X7" s="98" t="s">
        <v>323</v>
      </c>
      <c r="Y7" s="98"/>
      <c r="Z7" s="98"/>
      <c r="AA7" s="100" t="s">
        <v>3893</v>
      </c>
      <c r="AB7" s="101" t="s">
        <v>3005</v>
      </c>
      <c r="AC7" s="98" t="s">
        <v>93</v>
      </c>
      <c r="AD7" s="98"/>
      <c r="AE7" s="98"/>
      <c r="AF7" s="98" t="s">
        <v>3912</v>
      </c>
      <c r="AG7" s="98" t="s">
        <v>179</v>
      </c>
      <c r="AH7" s="98" t="s">
        <v>3913</v>
      </c>
      <c r="AI7" s="98" t="s">
        <v>3914</v>
      </c>
      <c r="AJ7" s="99">
        <v>2.0</v>
      </c>
      <c r="AK7" s="98" t="s">
        <v>107</v>
      </c>
      <c r="AL7" s="98"/>
      <c r="AM7" s="98" t="s">
        <v>107</v>
      </c>
      <c r="AN7" s="98"/>
      <c r="AO7" s="98"/>
      <c r="AP7" s="98" t="s">
        <v>3915</v>
      </c>
      <c r="AQ7" s="102">
        <v>181.86</v>
      </c>
      <c r="AR7" s="101" t="s">
        <v>3894</v>
      </c>
      <c r="AS7" s="98" t="s">
        <v>3892</v>
      </c>
      <c r="AT7" s="98" t="s">
        <v>123</v>
      </c>
      <c r="AU7" s="98" t="s">
        <v>126</v>
      </c>
      <c r="AV7" s="98" t="s">
        <v>3072</v>
      </c>
      <c r="AW7" s="98" t="s">
        <v>324</v>
      </c>
      <c r="AX7" s="98"/>
      <c r="AY7" s="98"/>
      <c r="AZ7" s="98"/>
      <c r="BA7" s="98"/>
      <c r="BB7" s="98"/>
      <c r="BC7" s="101" t="s">
        <v>3916</v>
      </c>
      <c r="BD7" s="98" t="s">
        <v>240</v>
      </c>
      <c r="BE7" s="98"/>
      <c r="BF7" s="98"/>
      <c r="BG7" s="98"/>
      <c r="BH7" s="98"/>
      <c r="BI7" s="98"/>
      <c r="BJ7" s="98"/>
      <c r="BK7" s="98"/>
      <c r="BL7" s="98"/>
      <c r="BM7" s="98"/>
      <c r="BN7" s="98" t="s">
        <v>143</v>
      </c>
      <c r="BO7" s="98"/>
      <c r="BP7" s="98"/>
      <c r="BQ7" s="98"/>
      <c r="BR7" s="98"/>
      <c r="BS7" s="98"/>
      <c r="BT7" s="98"/>
      <c r="BU7" s="98"/>
      <c r="BV7" s="98"/>
      <c r="BW7" s="98"/>
      <c r="BX7" s="98"/>
      <c r="BY7" s="98" t="s">
        <v>3917</v>
      </c>
      <c r="BZ7" s="98" t="s">
        <v>107</v>
      </c>
      <c r="CA7" s="98" t="s">
        <v>107</v>
      </c>
      <c r="CB7" s="98"/>
      <c r="CC7" s="98"/>
      <c r="CD7" s="98"/>
      <c r="CE7" s="98" t="s">
        <v>223</v>
      </c>
      <c r="CF7" s="98" t="s">
        <v>576</v>
      </c>
      <c r="CG7" s="98" t="s">
        <v>3918</v>
      </c>
      <c r="CH7" s="98"/>
      <c r="CI7" s="98"/>
      <c r="CJ7" s="98"/>
      <c r="CK7" s="98"/>
    </row>
    <row r="8">
      <c r="A8" s="96">
        <v>45642.67080716435</v>
      </c>
      <c r="B8" s="98" t="s">
        <v>3907</v>
      </c>
      <c r="C8" s="81" t="s">
        <v>4025</v>
      </c>
      <c r="D8" s="98" t="s">
        <v>3770</v>
      </c>
      <c r="E8" s="98" t="s">
        <v>3766</v>
      </c>
      <c r="F8" s="98" t="s">
        <v>153</v>
      </c>
      <c r="G8" s="98" t="s">
        <v>154</v>
      </c>
      <c r="H8" s="98" t="s">
        <v>3771</v>
      </c>
      <c r="I8" s="98" t="s">
        <v>3770</v>
      </c>
      <c r="J8" s="98" t="s">
        <v>93</v>
      </c>
      <c r="K8" s="98" t="s">
        <v>3772</v>
      </c>
      <c r="L8" s="98" t="s">
        <v>3773</v>
      </c>
      <c r="M8" s="98" t="s">
        <v>3768</v>
      </c>
      <c r="N8" s="98" t="s">
        <v>3771</v>
      </c>
      <c r="O8" s="98" t="s">
        <v>3770</v>
      </c>
      <c r="P8" s="98" t="s">
        <v>4026</v>
      </c>
      <c r="Q8" s="98" t="s">
        <v>4027</v>
      </c>
      <c r="R8" s="98" t="s">
        <v>3911</v>
      </c>
      <c r="S8" s="98" t="s">
        <v>3771</v>
      </c>
      <c r="T8" s="98" t="s">
        <v>3928</v>
      </c>
      <c r="U8" s="98" t="s">
        <v>3909</v>
      </c>
      <c r="V8" s="98" t="s">
        <v>285</v>
      </c>
      <c r="W8" s="98" t="s">
        <v>3929</v>
      </c>
      <c r="X8" s="98" t="s">
        <v>1584</v>
      </c>
      <c r="Y8" s="98"/>
      <c r="Z8" s="98"/>
      <c r="AA8" s="100" t="s">
        <v>3910</v>
      </c>
      <c r="AB8" s="101" t="s">
        <v>3930</v>
      </c>
      <c r="AC8" s="98" t="s">
        <v>93</v>
      </c>
      <c r="AD8" s="98"/>
      <c r="AE8" s="98"/>
      <c r="AF8" s="98" t="s">
        <v>107</v>
      </c>
      <c r="AG8" s="98" t="s">
        <v>158</v>
      </c>
      <c r="AH8" s="98"/>
      <c r="AI8" s="98"/>
      <c r="AJ8" s="98" t="s">
        <v>3931</v>
      </c>
      <c r="AK8" s="98" t="s">
        <v>93</v>
      </c>
      <c r="AL8" s="98"/>
      <c r="AM8" s="98" t="s">
        <v>93</v>
      </c>
      <c r="AN8" s="98"/>
      <c r="AO8" s="98"/>
      <c r="AP8" s="98"/>
      <c r="AQ8" s="102">
        <v>0.0</v>
      </c>
      <c r="AR8" s="98" t="s">
        <v>88</v>
      </c>
      <c r="AS8" s="98" t="s">
        <v>3910</v>
      </c>
      <c r="AT8" s="98" t="s">
        <v>123</v>
      </c>
      <c r="AU8" s="98" t="s">
        <v>90</v>
      </c>
      <c r="AV8" s="98" t="s">
        <v>91</v>
      </c>
      <c r="AW8" s="98" t="s">
        <v>281</v>
      </c>
      <c r="AX8" s="98"/>
      <c r="AY8" s="98"/>
      <c r="AZ8" s="98"/>
      <c r="BA8" s="98"/>
      <c r="BB8" s="98"/>
      <c r="BC8" s="98"/>
      <c r="BD8" s="98"/>
      <c r="BE8" s="98"/>
      <c r="BF8" s="98"/>
      <c r="BG8" s="98"/>
      <c r="BH8" s="98"/>
      <c r="BI8" s="98"/>
      <c r="BJ8" s="98"/>
      <c r="BK8" s="98"/>
      <c r="BL8" s="98"/>
      <c r="BM8" s="98"/>
      <c r="BN8" s="98"/>
      <c r="BO8" s="98"/>
      <c r="BP8" s="98"/>
      <c r="BQ8" s="98"/>
      <c r="BR8" s="98"/>
      <c r="BS8" s="98"/>
      <c r="BT8" s="98"/>
      <c r="BU8" s="98"/>
      <c r="BV8" s="98"/>
      <c r="BW8" s="98"/>
      <c r="BX8" s="98"/>
      <c r="BY8" s="98"/>
      <c r="BZ8" s="98"/>
      <c r="CA8" s="98" t="s">
        <v>93</v>
      </c>
      <c r="CB8" s="98"/>
      <c r="CC8" s="98"/>
      <c r="CD8" s="98"/>
      <c r="CE8" s="98" t="s">
        <v>3779</v>
      </c>
      <c r="CF8" s="98" t="s">
        <v>3780</v>
      </c>
      <c r="CG8" s="98" t="s">
        <v>3932</v>
      </c>
      <c r="CH8" s="98"/>
      <c r="CI8" s="98"/>
      <c r="CJ8" s="98"/>
      <c r="CK8" s="98"/>
    </row>
    <row r="9">
      <c r="A9" s="96">
        <v>45602.48239363426</v>
      </c>
      <c r="B9" s="98" t="s">
        <v>3919</v>
      </c>
      <c r="C9" s="81" t="s">
        <v>4028</v>
      </c>
      <c r="D9" s="98" t="s">
        <v>4029</v>
      </c>
      <c r="E9" s="98" t="s">
        <v>1623</v>
      </c>
      <c r="F9" s="98" t="s">
        <v>3924</v>
      </c>
      <c r="G9" s="98" t="s">
        <v>3925</v>
      </c>
      <c r="H9" s="98" t="s">
        <v>4030</v>
      </c>
      <c r="I9" s="98" t="s">
        <v>4029</v>
      </c>
      <c r="J9" s="98" t="s">
        <v>107</v>
      </c>
      <c r="K9" s="98"/>
      <c r="L9" s="98"/>
      <c r="M9" s="98"/>
      <c r="N9" s="98"/>
      <c r="O9" s="98"/>
      <c r="P9" s="98"/>
      <c r="Q9" s="98"/>
      <c r="R9" s="98"/>
      <c r="S9" s="98"/>
      <c r="T9" s="98"/>
      <c r="U9" s="98" t="s">
        <v>3922</v>
      </c>
      <c r="V9" s="98" t="s">
        <v>13</v>
      </c>
      <c r="W9" s="98" t="s">
        <v>204</v>
      </c>
      <c r="X9" s="98" t="s">
        <v>204</v>
      </c>
      <c r="Y9" s="98"/>
      <c r="Z9" s="98"/>
      <c r="AA9" s="100" t="s">
        <v>3926</v>
      </c>
      <c r="AB9" s="101" t="s">
        <v>3942</v>
      </c>
      <c r="AC9" s="98" t="s">
        <v>93</v>
      </c>
      <c r="AD9" s="98"/>
      <c r="AE9" s="98"/>
      <c r="AF9" s="98" t="s">
        <v>93</v>
      </c>
      <c r="AG9" s="98" t="s">
        <v>158</v>
      </c>
      <c r="AH9" s="98" t="s">
        <v>3943</v>
      </c>
      <c r="AI9" s="98"/>
      <c r="AJ9" s="99">
        <v>0.0</v>
      </c>
      <c r="AK9" s="98" t="s">
        <v>93</v>
      </c>
      <c r="AL9" s="98"/>
      <c r="AM9" s="98" t="s">
        <v>107</v>
      </c>
      <c r="AN9" s="98"/>
      <c r="AO9" s="98"/>
      <c r="AP9" s="98"/>
      <c r="AQ9" s="102">
        <v>450.0</v>
      </c>
      <c r="AR9" s="101" t="s">
        <v>3927</v>
      </c>
      <c r="AS9" s="98" t="s">
        <v>3923</v>
      </c>
      <c r="AT9" s="98" t="s">
        <v>123</v>
      </c>
      <c r="AU9" s="98" t="s">
        <v>204</v>
      </c>
      <c r="AV9" s="98" t="s">
        <v>356</v>
      </c>
      <c r="AW9" s="98" t="s">
        <v>355</v>
      </c>
      <c r="AX9" s="98"/>
      <c r="AY9" s="98"/>
      <c r="AZ9" s="98"/>
      <c r="BA9" s="98"/>
      <c r="BB9" s="98"/>
      <c r="BC9" s="101" t="s">
        <v>3944</v>
      </c>
      <c r="BD9" s="98" t="s">
        <v>340</v>
      </c>
      <c r="BE9" s="98"/>
      <c r="BF9" s="98"/>
      <c r="BG9" s="98"/>
      <c r="BH9" s="98"/>
      <c r="BI9" s="98"/>
      <c r="BJ9" s="98"/>
      <c r="BK9" s="98"/>
      <c r="BL9" s="98"/>
      <c r="BM9" s="98"/>
      <c r="BN9" s="98" t="s">
        <v>143</v>
      </c>
      <c r="BO9" s="98"/>
      <c r="BP9" s="98"/>
      <c r="BQ9" s="98"/>
      <c r="BR9" s="98"/>
      <c r="BS9" s="98"/>
      <c r="BT9" s="98"/>
      <c r="BU9" s="98"/>
      <c r="BV9" s="98"/>
      <c r="BW9" s="98"/>
      <c r="BX9" s="98"/>
      <c r="BY9" s="98"/>
      <c r="BZ9" s="98" t="s">
        <v>3945</v>
      </c>
      <c r="CA9" s="98" t="s">
        <v>93</v>
      </c>
      <c r="CB9" s="98"/>
      <c r="CC9" s="98"/>
      <c r="CD9" s="98"/>
      <c r="CE9" s="98" t="s">
        <v>3946</v>
      </c>
      <c r="CF9" s="98" t="s">
        <v>3947</v>
      </c>
      <c r="CG9" s="99">
        <v>1262.0</v>
      </c>
      <c r="CH9" s="98" t="s">
        <v>3948</v>
      </c>
      <c r="CI9" s="101" t="s">
        <v>3949</v>
      </c>
      <c r="CJ9" s="101" t="str">
        <f>HYPERLINK("https://docs.google.com/open?id=1Tnc0p8wk3ThDrpI5g_SuT0k1eqqqLSGWqgbhF13ulp8","m")</f>
        <v>m</v>
      </c>
      <c r="CK9" s="98" t="s">
        <v>3950</v>
      </c>
    </row>
    <row r="10">
      <c r="A10" s="96">
        <v>45643.49394478009</v>
      </c>
      <c r="B10" s="104" t="s">
        <v>3933</v>
      </c>
      <c r="C10" s="81" t="s">
        <v>4031</v>
      </c>
      <c r="D10" s="98" t="s">
        <v>4032</v>
      </c>
      <c r="E10" s="98" t="s">
        <v>3937</v>
      </c>
      <c r="F10" s="98" t="s">
        <v>3938</v>
      </c>
      <c r="G10" s="98" t="s">
        <v>3939</v>
      </c>
      <c r="H10" s="99">
        <v>2.174731471E9</v>
      </c>
      <c r="I10" s="98" t="s">
        <v>4032</v>
      </c>
      <c r="J10" s="98" t="s">
        <v>107</v>
      </c>
      <c r="K10" s="98"/>
      <c r="L10" s="98"/>
      <c r="M10" s="98"/>
      <c r="N10" s="98"/>
      <c r="O10" s="98"/>
      <c r="P10" s="98"/>
      <c r="Q10" s="98"/>
      <c r="R10" s="98"/>
      <c r="S10" s="98"/>
      <c r="T10" s="98"/>
      <c r="U10" s="98" t="s">
        <v>3935</v>
      </c>
      <c r="V10" s="98" t="s">
        <v>187</v>
      </c>
      <c r="W10" s="98" t="s">
        <v>2739</v>
      </c>
      <c r="X10" s="98" t="s">
        <v>532</v>
      </c>
      <c r="Y10" s="98"/>
      <c r="Z10" s="98"/>
      <c r="AA10" s="100" t="s">
        <v>3940</v>
      </c>
      <c r="AB10" s="101" t="s">
        <v>2740</v>
      </c>
      <c r="AC10" s="98" t="s">
        <v>93</v>
      </c>
      <c r="AD10" s="98"/>
      <c r="AE10" s="98"/>
      <c r="AF10" s="98" t="s">
        <v>4033</v>
      </c>
      <c r="AG10" s="98" t="s">
        <v>158</v>
      </c>
      <c r="AH10" s="98" t="s">
        <v>4034</v>
      </c>
      <c r="AI10" s="98"/>
      <c r="AJ10" s="98" t="s">
        <v>4035</v>
      </c>
      <c r="AK10" s="98" t="s">
        <v>93</v>
      </c>
      <c r="AL10" s="98" t="s">
        <v>4036</v>
      </c>
      <c r="AM10" s="98" t="s">
        <v>93</v>
      </c>
      <c r="AN10" s="98" t="s">
        <v>4037</v>
      </c>
      <c r="AO10" s="98"/>
      <c r="AP10" s="98"/>
      <c r="AQ10" s="102">
        <v>491.89</v>
      </c>
      <c r="AR10" s="101" t="s">
        <v>3941</v>
      </c>
      <c r="AS10" s="98" t="s">
        <v>3936</v>
      </c>
      <c r="AT10" s="98" t="s">
        <v>157</v>
      </c>
      <c r="AU10" s="98" t="s">
        <v>256</v>
      </c>
      <c r="AV10" s="98" t="s">
        <v>504</v>
      </c>
      <c r="AW10" s="98" t="s">
        <v>479</v>
      </c>
      <c r="AX10" s="98"/>
      <c r="AY10" s="98"/>
      <c r="AZ10" s="98"/>
      <c r="BA10" s="98"/>
      <c r="BB10" s="98"/>
      <c r="BC10" s="101" t="s">
        <v>4038</v>
      </c>
      <c r="BD10" s="98" t="s">
        <v>240</v>
      </c>
      <c r="BE10" s="98"/>
      <c r="BF10" s="98"/>
      <c r="BG10" s="98"/>
      <c r="BH10" s="98"/>
      <c r="BI10" s="98"/>
      <c r="BJ10" s="98"/>
      <c r="BK10" s="98"/>
      <c r="BL10" s="98"/>
      <c r="BM10" s="98"/>
      <c r="BN10" s="98" t="s">
        <v>144</v>
      </c>
      <c r="BO10" s="98"/>
      <c r="BP10" s="98"/>
      <c r="BQ10" s="98"/>
      <c r="BR10" s="98"/>
      <c r="BS10" s="98"/>
      <c r="BT10" s="98"/>
      <c r="BU10" s="98"/>
      <c r="BV10" s="98"/>
      <c r="BW10" s="98"/>
      <c r="BX10" s="98"/>
      <c r="BY10" s="98"/>
      <c r="BZ10" s="98"/>
      <c r="CA10" s="98" t="s">
        <v>107</v>
      </c>
      <c r="CB10" s="98"/>
      <c r="CC10" s="98"/>
      <c r="CD10" s="98"/>
      <c r="CE10" s="98" t="s">
        <v>223</v>
      </c>
      <c r="CF10" s="98" t="s">
        <v>4039</v>
      </c>
      <c r="CG10" s="99">
        <v>1302.0</v>
      </c>
      <c r="CH10" s="98"/>
      <c r="CI10" s="98"/>
      <c r="CJ10" s="98"/>
      <c r="CK10" s="98"/>
    </row>
    <row r="11">
      <c r="C11" s="95"/>
    </row>
    <row r="12">
      <c r="C12" s="95"/>
    </row>
    <row r="13">
      <c r="C13" s="95"/>
    </row>
    <row r="14">
      <c r="C14" s="95"/>
    </row>
    <row r="15">
      <c r="C15" s="95"/>
    </row>
    <row r="16">
      <c r="C16" s="95"/>
    </row>
    <row r="17">
      <c r="C17" s="95"/>
    </row>
    <row r="18">
      <c r="C18" s="95"/>
    </row>
    <row r="19">
      <c r="C19" s="95"/>
    </row>
    <row r="20">
      <c r="C20" s="95"/>
    </row>
    <row r="21">
      <c r="C21" s="95"/>
    </row>
    <row r="22">
      <c r="C22" s="95"/>
    </row>
    <row r="23">
      <c r="C23" s="95"/>
    </row>
    <row r="24">
      <c r="C24" s="95"/>
    </row>
    <row r="25">
      <c r="C25" s="95"/>
    </row>
    <row r="26">
      <c r="C26" s="95"/>
    </row>
    <row r="27">
      <c r="C27" s="95"/>
    </row>
    <row r="28">
      <c r="C28" s="95"/>
    </row>
    <row r="29">
      <c r="C29" s="95"/>
    </row>
    <row r="30">
      <c r="C30" s="95"/>
    </row>
    <row r="31">
      <c r="C31" s="95"/>
    </row>
    <row r="32">
      <c r="C32" s="95"/>
    </row>
    <row r="33">
      <c r="C33" s="95"/>
    </row>
    <row r="34">
      <c r="C34" s="95"/>
    </row>
    <row r="35">
      <c r="C35" s="95"/>
    </row>
    <row r="36">
      <c r="C36" s="95"/>
    </row>
    <row r="37">
      <c r="C37" s="95"/>
    </row>
    <row r="38">
      <c r="C38" s="95"/>
    </row>
    <row r="39">
      <c r="C39" s="95"/>
    </row>
    <row r="40">
      <c r="C40" s="95"/>
    </row>
    <row r="41">
      <c r="C41" s="95"/>
    </row>
    <row r="42">
      <c r="C42" s="95"/>
    </row>
    <row r="43">
      <c r="C43" s="95"/>
    </row>
    <row r="44">
      <c r="C44" s="95"/>
    </row>
    <row r="45">
      <c r="C45" s="95"/>
    </row>
    <row r="46">
      <c r="C46" s="95"/>
    </row>
    <row r="47">
      <c r="C47" s="95"/>
    </row>
    <row r="48">
      <c r="C48" s="95"/>
    </row>
    <row r="49">
      <c r="C49" s="95"/>
    </row>
    <row r="50">
      <c r="C50" s="95"/>
    </row>
    <row r="51">
      <c r="C51" s="95"/>
    </row>
    <row r="52">
      <c r="C52" s="95"/>
    </row>
    <row r="53">
      <c r="C53" s="95"/>
    </row>
    <row r="54">
      <c r="C54" s="95"/>
    </row>
    <row r="55">
      <c r="C55" s="95"/>
    </row>
    <row r="56">
      <c r="C56" s="95"/>
    </row>
    <row r="57">
      <c r="C57" s="95"/>
    </row>
    <row r="58">
      <c r="C58" s="95"/>
    </row>
    <row r="59">
      <c r="C59" s="95"/>
    </row>
    <row r="60">
      <c r="C60" s="95"/>
    </row>
    <row r="61">
      <c r="C61" s="95"/>
    </row>
    <row r="62">
      <c r="C62" s="95"/>
    </row>
    <row r="63">
      <c r="C63" s="95"/>
    </row>
    <row r="64">
      <c r="C64" s="95"/>
    </row>
    <row r="65">
      <c r="C65" s="95"/>
    </row>
    <row r="66">
      <c r="C66" s="95"/>
    </row>
    <row r="67">
      <c r="C67" s="95"/>
    </row>
    <row r="68">
      <c r="C68" s="95"/>
    </row>
    <row r="69">
      <c r="C69" s="95"/>
    </row>
    <row r="70">
      <c r="C70" s="95"/>
    </row>
    <row r="71">
      <c r="C71" s="95"/>
    </row>
    <row r="72">
      <c r="C72" s="95"/>
    </row>
    <row r="73">
      <c r="C73" s="95"/>
    </row>
    <row r="74">
      <c r="C74" s="95"/>
    </row>
    <row r="75">
      <c r="C75" s="95"/>
    </row>
    <row r="76">
      <c r="C76" s="95"/>
    </row>
    <row r="77">
      <c r="C77" s="95"/>
    </row>
    <row r="78">
      <c r="C78" s="95"/>
    </row>
    <row r="79">
      <c r="C79" s="95"/>
    </row>
    <row r="80">
      <c r="C80" s="95"/>
    </row>
    <row r="81">
      <c r="C81" s="95"/>
    </row>
    <row r="82">
      <c r="C82" s="95"/>
    </row>
    <row r="83">
      <c r="C83" s="95"/>
    </row>
    <row r="84">
      <c r="C84" s="95"/>
    </row>
    <row r="85">
      <c r="C85" s="95"/>
    </row>
    <row r="86">
      <c r="C86" s="95"/>
    </row>
    <row r="87">
      <c r="C87" s="95"/>
    </row>
    <row r="88">
      <c r="C88" s="95"/>
    </row>
    <row r="89">
      <c r="C89" s="95"/>
    </row>
    <row r="90">
      <c r="C90" s="95"/>
    </row>
    <row r="91">
      <c r="C91" s="95"/>
    </row>
    <row r="92">
      <c r="C92" s="95"/>
    </row>
    <row r="93">
      <c r="C93" s="95"/>
    </row>
    <row r="94">
      <c r="C94" s="95"/>
    </row>
    <row r="95">
      <c r="C95" s="95"/>
    </row>
    <row r="96">
      <c r="C96" s="95"/>
    </row>
    <row r="97">
      <c r="C97" s="95"/>
    </row>
    <row r="98">
      <c r="C98" s="95"/>
    </row>
    <row r="99">
      <c r="C99" s="95"/>
    </row>
    <row r="100">
      <c r="C100" s="95"/>
    </row>
    <row r="101">
      <c r="C101" s="95"/>
    </row>
    <row r="102">
      <c r="C102" s="95"/>
    </row>
    <row r="103">
      <c r="C103" s="95"/>
    </row>
    <row r="104">
      <c r="C104" s="95"/>
    </row>
    <row r="105">
      <c r="C105" s="95"/>
    </row>
    <row r="106">
      <c r="C106" s="95"/>
    </row>
    <row r="107">
      <c r="C107" s="95"/>
    </row>
    <row r="108">
      <c r="C108" s="95"/>
    </row>
    <row r="109">
      <c r="C109" s="95"/>
    </row>
    <row r="110">
      <c r="C110" s="95"/>
    </row>
    <row r="111">
      <c r="C111" s="95"/>
    </row>
    <row r="112">
      <c r="C112" s="95"/>
    </row>
    <row r="113">
      <c r="C113" s="95"/>
    </row>
    <row r="114">
      <c r="C114" s="95"/>
    </row>
    <row r="115">
      <c r="C115" s="95"/>
    </row>
    <row r="116">
      <c r="C116" s="95"/>
    </row>
    <row r="117">
      <c r="C117" s="95"/>
    </row>
    <row r="118">
      <c r="C118" s="95"/>
    </row>
    <row r="119">
      <c r="C119" s="95"/>
    </row>
    <row r="120">
      <c r="C120" s="95"/>
    </row>
    <row r="121">
      <c r="C121" s="95"/>
    </row>
    <row r="122">
      <c r="C122" s="95"/>
    </row>
    <row r="123">
      <c r="C123" s="95"/>
    </row>
    <row r="124">
      <c r="C124" s="95"/>
    </row>
    <row r="125">
      <c r="C125" s="95"/>
    </row>
    <row r="126">
      <c r="C126" s="95"/>
    </row>
    <row r="127">
      <c r="C127" s="95"/>
    </row>
    <row r="128">
      <c r="C128" s="95"/>
    </row>
    <row r="129">
      <c r="C129" s="95"/>
    </row>
    <row r="130">
      <c r="C130" s="95"/>
    </row>
    <row r="131">
      <c r="C131" s="95"/>
    </row>
    <row r="132">
      <c r="C132" s="95"/>
    </row>
    <row r="133">
      <c r="C133" s="95"/>
    </row>
    <row r="134">
      <c r="C134" s="95"/>
    </row>
    <row r="135">
      <c r="C135" s="95"/>
    </row>
    <row r="136">
      <c r="C136" s="95"/>
    </row>
    <row r="137">
      <c r="C137" s="95"/>
    </row>
    <row r="138">
      <c r="C138" s="95"/>
    </row>
    <row r="139">
      <c r="C139" s="95"/>
    </row>
    <row r="140">
      <c r="C140" s="95"/>
    </row>
    <row r="141">
      <c r="C141" s="95"/>
    </row>
    <row r="142">
      <c r="C142" s="95"/>
    </row>
    <row r="143">
      <c r="C143" s="95"/>
    </row>
    <row r="144">
      <c r="C144" s="95"/>
    </row>
    <row r="145">
      <c r="C145" s="95"/>
    </row>
    <row r="146">
      <c r="C146" s="95"/>
    </row>
    <row r="147">
      <c r="C147" s="95"/>
    </row>
    <row r="148">
      <c r="C148" s="95"/>
    </row>
    <row r="149">
      <c r="C149" s="95"/>
    </row>
    <row r="150">
      <c r="C150" s="95"/>
    </row>
    <row r="151">
      <c r="C151" s="95"/>
    </row>
    <row r="152">
      <c r="C152" s="95"/>
    </row>
    <row r="153">
      <c r="C153" s="95"/>
    </row>
    <row r="154">
      <c r="C154" s="95"/>
    </row>
    <row r="155">
      <c r="C155" s="95"/>
    </row>
    <row r="156">
      <c r="C156" s="95"/>
    </row>
    <row r="157">
      <c r="C157" s="95"/>
    </row>
    <row r="158">
      <c r="C158" s="95"/>
    </row>
    <row r="159">
      <c r="C159" s="95"/>
    </row>
    <row r="160">
      <c r="C160" s="95"/>
    </row>
    <row r="161">
      <c r="C161" s="95"/>
    </row>
    <row r="162">
      <c r="C162" s="95"/>
    </row>
    <row r="163">
      <c r="C163" s="95"/>
    </row>
    <row r="164">
      <c r="C164" s="95"/>
    </row>
    <row r="165">
      <c r="C165" s="95"/>
    </row>
    <row r="166">
      <c r="C166" s="95"/>
    </row>
    <row r="167">
      <c r="C167" s="95"/>
    </row>
    <row r="168">
      <c r="C168" s="95"/>
    </row>
    <row r="169">
      <c r="C169" s="95"/>
    </row>
    <row r="170">
      <c r="C170" s="95"/>
    </row>
    <row r="171">
      <c r="C171" s="95"/>
    </row>
    <row r="172">
      <c r="C172" s="95"/>
    </row>
    <row r="173">
      <c r="C173" s="95"/>
    </row>
    <row r="174">
      <c r="C174" s="95"/>
    </row>
    <row r="175">
      <c r="C175" s="95"/>
    </row>
    <row r="176">
      <c r="C176" s="95"/>
    </row>
    <row r="177">
      <c r="C177" s="95"/>
    </row>
    <row r="178">
      <c r="C178" s="95"/>
    </row>
    <row r="179">
      <c r="C179" s="95"/>
    </row>
    <row r="180">
      <c r="C180" s="95"/>
    </row>
    <row r="181">
      <c r="C181" s="95"/>
    </row>
    <row r="182">
      <c r="C182" s="95"/>
    </row>
    <row r="183">
      <c r="C183" s="95"/>
    </row>
    <row r="184">
      <c r="C184" s="95"/>
    </row>
    <row r="185">
      <c r="C185" s="95"/>
    </row>
    <row r="186">
      <c r="C186" s="95"/>
    </row>
    <row r="187">
      <c r="C187" s="95"/>
    </row>
    <row r="188">
      <c r="C188" s="95"/>
    </row>
    <row r="189">
      <c r="C189" s="95"/>
    </row>
    <row r="190">
      <c r="C190" s="95"/>
    </row>
    <row r="191">
      <c r="C191" s="95"/>
    </row>
    <row r="192">
      <c r="C192" s="95"/>
    </row>
    <row r="193">
      <c r="C193" s="95"/>
    </row>
    <row r="194">
      <c r="C194" s="95"/>
    </row>
    <row r="195">
      <c r="C195" s="95"/>
    </row>
    <row r="196">
      <c r="C196" s="95"/>
    </row>
    <row r="197">
      <c r="C197" s="95"/>
    </row>
    <row r="198">
      <c r="C198" s="95"/>
    </row>
    <row r="199">
      <c r="C199" s="95"/>
    </row>
    <row r="200">
      <c r="C200" s="95"/>
    </row>
    <row r="201">
      <c r="C201" s="95"/>
    </row>
    <row r="202">
      <c r="C202" s="95"/>
    </row>
    <row r="203">
      <c r="C203" s="95"/>
    </row>
    <row r="204">
      <c r="C204" s="95"/>
    </row>
    <row r="205">
      <c r="C205" s="95"/>
    </row>
    <row r="206">
      <c r="C206" s="95"/>
    </row>
    <row r="207">
      <c r="C207" s="95"/>
    </row>
    <row r="208">
      <c r="C208" s="95"/>
    </row>
    <row r="209">
      <c r="C209" s="95"/>
    </row>
    <row r="210">
      <c r="C210" s="95"/>
    </row>
    <row r="211">
      <c r="C211" s="95"/>
    </row>
    <row r="212">
      <c r="C212" s="95"/>
    </row>
    <row r="213">
      <c r="C213" s="95"/>
    </row>
    <row r="214">
      <c r="C214" s="95"/>
    </row>
    <row r="215">
      <c r="C215" s="95"/>
    </row>
    <row r="216">
      <c r="C216" s="95"/>
    </row>
    <row r="217">
      <c r="C217" s="95"/>
    </row>
    <row r="218">
      <c r="C218" s="95"/>
    </row>
    <row r="219">
      <c r="C219" s="95"/>
    </row>
    <row r="220">
      <c r="C220" s="95"/>
    </row>
    <row r="221">
      <c r="C221" s="95"/>
    </row>
    <row r="222">
      <c r="C222" s="95"/>
    </row>
    <row r="223">
      <c r="C223" s="95"/>
    </row>
    <row r="224">
      <c r="C224" s="95"/>
    </row>
    <row r="225">
      <c r="C225" s="95"/>
    </row>
    <row r="226">
      <c r="C226" s="95"/>
    </row>
    <row r="227">
      <c r="C227" s="95"/>
    </row>
    <row r="228">
      <c r="C228" s="95"/>
    </row>
    <row r="229">
      <c r="C229" s="95"/>
    </row>
    <row r="230">
      <c r="C230" s="95"/>
    </row>
    <row r="231">
      <c r="C231" s="95"/>
    </row>
    <row r="232">
      <c r="C232" s="95"/>
    </row>
    <row r="233">
      <c r="C233" s="95"/>
    </row>
    <row r="234">
      <c r="C234" s="95"/>
    </row>
    <row r="235">
      <c r="C235" s="95"/>
    </row>
    <row r="236">
      <c r="C236" s="95"/>
    </row>
    <row r="237">
      <c r="C237" s="95"/>
    </row>
    <row r="238">
      <c r="C238" s="95"/>
    </row>
    <row r="239">
      <c r="C239" s="95"/>
    </row>
    <row r="240">
      <c r="C240" s="95"/>
    </row>
    <row r="241">
      <c r="C241" s="95"/>
    </row>
    <row r="242">
      <c r="C242" s="95"/>
    </row>
    <row r="243">
      <c r="C243" s="95"/>
    </row>
    <row r="244">
      <c r="C244" s="95"/>
    </row>
    <row r="245">
      <c r="C245" s="95"/>
    </row>
    <row r="246">
      <c r="C246" s="95"/>
    </row>
    <row r="247">
      <c r="C247" s="95"/>
    </row>
    <row r="248">
      <c r="C248" s="95"/>
    </row>
    <row r="249">
      <c r="C249" s="95"/>
    </row>
    <row r="250">
      <c r="C250" s="95"/>
    </row>
    <row r="251">
      <c r="C251" s="95"/>
    </row>
    <row r="252">
      <c r="C252" s="95"/>
    </row>
    <row r="253">
      <c r="C253" s="95"/>
    </row>
    <row r="254">
      <c r="C254" s="95"/>
    </row>
    <row r="255">
      <c r="C255" s="95"/>
    </row>
    <row r="256">
      <c r="C256" s="95"/>
    </row>
    <row r="257">
      <c r="C257" s="95"/>
    </row>
    <row r="258">
      <c r="C258" s="95"/>
    </row>
    <row r="259">
      <c r="C259" s="95"/>
    </row>
    <row r="260">
      <c r="C260" s="95"/>
    </row>
    <row r="261">
      <c r="C261" s="95"/>
    </row>
    <row r="262">
      <c r="C262" s="95"/>
    </row>
    <row r="263">
      <c r="C263" s="95"/>
    </row>
    <row r="264">
      <c r="C264" s="95"/>
    </row>
    <row r="265">
      <c r="C265" s="95"/>
    </row>
    <row r="266">
      <c r="C266" s="95"/>
    </row>
    <row r="267">
      <c r="C267" s="95"/>
    </row>
    <row r="268">
      <c r="C268" s="95"/>
    </row>
    <row r="269">
      <c r="C269" s="95"/>
    </row>
    <row r="270">
      <c r="C270" s="95"/>
    </row>
    <row r="271">
      <c r="C271" s="95"/>
    </row>
    <row r="272">
      <c r="C272" s="95"/>
    </row>
    <row r="273">
      <c r="C273" s="95"/>
    </row>
    <row r="274">
      <c r="C274" s="95"/>
    </row>
    <row r="275">
      <c r="C275" s="95"/>
    </row>
    <row r="276">
      <c r="C276" s="95"/>
    </row>
    <row r="277">
      <c r="C277" s="95"/>
    </row>
    <row r="278">
      <c r="C278" s="95"/>
    </row>
    <row r="279">
      <c r="C279" s="95"/>
    </row>
    <row r="280">
      <c r="C280" s="95"/>
    </row>
    <row r="281">
      <c r="C281" s="95"/>
    </row>
    <row r="282">
      <c r="C282" s="95"/>
    </row>
    <row r="283">
      <c r="C283" s="95"/>
    </row>
    <row r="284">
      <c r="C284" s="95"/>
    </row>
    <row r="285">
      <c r="C285" s="95"/>
    </row>
    <row r="286">
      <c r="C286" s="95"/>
    </row>
    <row r="287">
      <c r="C287" s="95"/>
    </row>
    <row r="288">
      <c r="C288" s="95"/>
    </row>
    <row r="289">
      <c r="C289" s="95"/>
    </row>
    <row r="290">
      <c r="C290" s="95"/>
    </row>
    <row r="291">
      <c r="C291" s="95"/>
    </row>
    <row r="292">
      <c r="C292" s="95"/>
    </row>
    <row r="293">
      <c r="C293" s="95"/>
    </row>
    <row r="294">
      <c r="C294" s="95"/>
    </row>
    <row r="295">
      <c r="C295" s="95"/>
    </row>
    <row r="296">
      <c r="C296" s="95"/>
    </row>
    <row r="297">
      <c r="C297" s="95"/>
    </row>
    <row r="298">
      <c r="C298" s="95"/>
    </row>
    <row r="299">
      <c r="C299" s="95"/>
    </row>
    <row r="300">
      <c r="C300" s="95"/>
    </row>
    <row r="301">
      <c r="C301" s="95"/>
    </row>
    <row r="302">
      <c r="C302" s="95"/>
    </row>
    <row r="303">
      <c r="C303" s="95"/>
    </row>
    <row r="304">
      <c r="C304" s="95"/>
    </row>
    <row r="305">
      <c r="C305" s="95"/>
    </row>
    <row r="306">
      <c r="C306" s="95"/>
    </row>
    <row r="307">
      <c r="C307" s="95"/>
    </row>
    <row r="308">
      <c r="C308" s="95"/>
    </row>
    <row r="309">
      <c r="C309" s="95"/>
    </row>
    <row r="310">
      <c r="C310" s="95"/>
    </row>
    <row r="311">
      <c r="C311" s="95"/>
    </row>
    <row r="312">
      <c r="C312" s="95"/>
    </row>
    <row r="313">
      <c r="C313" s="95"/>
    </row>
    <row r="314">
      <c r="C314" s="95"/>
    </row>
    <row r="315">
      <c r="C315" s="95"/>
    </row>
    <row r="316">
      <c r="C316" s="95"/>
    </row>
    <row r="317">
      <c r="C317" s="95"/>
    </row>
    <row r="318">
      <c r="C318" s="95"/>
    </row>
    <row r="319">
      <c r="C319" s="95"/>
    </row>
    <row r="320">
      <c r="C320" s="95"/>
    </row>
    <row r="321">
      <c r="C321" s="95"/>
    </row>
    <row r="322">
      <c r="C322" s="95"/>
    </row>
    <row r="323">
      <c r="C323" s="95"/>
    </row>
    <row r="324">
      <c r="C324" s="95"/>
    </row>
    <row r="325">
      <c r="C325" s="95"/>
    </row>
    <row r="326">
      <c r="C326" s="95"/>
    </row>
    <row r="327">
      <c r="C327" s="95"/>
    </row>
    <row r="328">
      <c r="C328" s="95"/>
    </row>
    <row r="329">
      <c r="C329" s="95"/>
    </row>
    <row r="330">
      <c r="C330" s="95"/>
    </row>
    <row r="331">
      <c r="C331" s="95"/>
    </row>
    <row r="332">
      <c r="C332" s="95"/>
    </row>
    <row r="333">
      <c r="C333" s="95"/>
    </row>
    <row r="334">
      <c r="C334" s="95"/>
    </row>
    <row r="335">
      <c r="C335" s="95"/>
    </row>
    <row r="336">
      <c r="C336" s="95"/>
    </row>
    <row r="337">
      <c r="C337" s="95"/>
    </row>
    <row r="338">
      <c r="C338" s="95"/>
    </row>
    <row r="339">
      <c r="C339" s="95"/>
    </row>
    <row r="340">
      <c r="C340" s="95"/>
    </row>
    <row r="341">
      <c r="C341" s="95"/>
    </row>
    <row r="342">
      <c r="C342" s="95"/>
    </row>
    <row r="343">
      <c r="C343" s="95"/>
    </row>
    <row r="344">
      <c r="C344" s="95"/>
    </row>
    <row r="345">
      <c r="C345" s="95"/>
    </row>
    <row r="346">
      <c r="C346" s="95"/>
    </row>
    <row r="347">
      <c r="C347" s="95"/>
    </row>
    <row r="348">
      <c r="C348" s="95"/>
    </row>
    <row r="349">
      <c r="C349" s="95"/>
    </row>
    <row r="350">
      <c r="C350" s="95"/>
    </row>
    <row r="351">
      <c r="C351" s="95"/>
    </row>
    <row r="352">
      <c r="C352" s="95"/>
    </row>
    <row r="353">
      <c r="C353" s="95"/>
    </row>
    <row r="354">
      <c r="C354" s="95"/>
    </row>
    <row r="355">
      <c r="C355" s="95"/>
    </row>
    <row r="356">
      <c r="C356" s="95"/>
    </row>
    <row r="357">
      <c r="C357" s="95"/>
    </row>
    <row r="358">
      <c r="C358" s="95"/>
    </row>
    <row r="359">
      <c r="C359" s="95"/>
    </row>
    <row r="360">
      <c r="C360" s="95"/>
    </row>
    <row r="361">
      <c r="C361" s="95"/>
    </row>
    <row r="362">
      <c r="C362" s="95"/>
    </row>
    <row r="363">
      <c r="C363" s="95"/>
    </row>
    <row r="364">
      <c r="C364" s="95"/>
    </row>
    <row r="365">
      <c r="C365" s="95"/>
    </row>
    <row r="366">
      <c r="C366" s="95"/>
    </row>
    <row r="367">
      <c r="C367" s="95"/>
    </row>
    <row r="368">
      <c r="C368" s="95"/>
    </row>
    <row r="369">
      <c r="C369" s="95"/>
    </row>
    <row r="370">
      <c r="C370" s="95"/>
    </row>
    <row r="371">
      <c r="C371" s="95"/>
    </row>
    <row r="372">
      <c r="C372" s="95"/>
    </row>
    <row r="373">
      <c r="C373" s="95"/>
    </row>
    <row r="374">
      <c r="C374" s="95"/>
    </row>
    <row r="375">
      <c r="C375" s="95"/>
    </row>
    <row r="376">
      <c r="C376" s="95"/>
    </row>
    <row r="377">
      <c r="C377" s="95"/>
    </row>
    <row r="378">
      <c r="C378" s="95"/>
    </row>
    <row r="379">
      <c r="C379" s="95"/>
    </row>
    <row r="380">
      <c r="C380" s="95"/>
    </row>
    <row r="381">
      <c r="C381" s="95"/>
    </row>
    <row r="382">
      <c r="C382" s="95"/>
    </row>
    <row r="383">
      <c r="C383" s="95"/>
    </row>
    <row r="384">
      <c r="C384" s="95"/>
    </row>
    <row r="385">
      <c r="C385" s="95"/>
    </row>
    <row r="386">
      <c r="C386" s="95"/>
    </row>
    <row r="387">
      <c r="C387" s="95"/>
    </row>
    <row r="388">
      <c r="C388" s="95"/>
    </row>
    <row r="389">
      <c r="C389" s="95"/>
    </row>
    <row r="390">
      <c r="C390" s="95"/>
    </row>
    <row r="391">
      <c r="C391" s="95"/>
    </row>
    <row r="392">
      <c r="C392" s="95"/>
    </row>
    <row r="393">
      <c r="C393" s="95"/>
    </row>
    <row r="394">
      <c r="C394" s="95"/>
    </row>
    <row r="395">
      <c r="C395" s="95"/>
    </row>
    <row r="396">
      <c r="C396" s="95"/>
    </row>
    <row r="397">
      <c r="C397" s="95"/>
    </row>
    <row r="398">
      <c r="C398" s="95"/>
    </row>
    <row r="399">
      <c r="C399" s="95"/>
    </row>
    <row r="400">
      <c r="C400" s="95"/>
    </row>
    <row r="401">
      <c r="C401" s="95"/>
    </row>
    <row r="402">
      <c r="C402" s="95"/>
    </row>
    <row r="403">
      <c r="C403" s="95"/>
    </row>
    <row r="404">
      <c r="C404" s="95"/>
    </row>
    <row r="405">
      <c r="C405" s="95"/>
    </row>
    <row r="406">
      <c r="C406" s="95"/>
    </row>
    <row r="407">
      <c r="C407" s="95"/>
    </row>
    <row r="408">
      <c r="C408" s="95"/>
    </row>
    <row r="409">
      <c r="C409" s="95"/>
    </row>
    <row r="410">
      <c r="C410" s="95"/>
    </row>
    <row r="411">
      <c r="C411" s="95"/>
    </row>
    <row r="412">
      <c r="C412" s="95"/>
    </row>
    <row r="413">
      <c r="C413" s="95"/>
    </row>
    <row r="414">
      <c r="C414" s="95"/>
    </row>
    <row r="415">
      <c r="C415" s="95"/>
    </row>
    <row r="416">
      <c r="C416" s="95"/>
    </row>
    <row r="417">
      <c r="C417" s="95"/>
    </row>
    <row r="418">
      <c r="C418" s="95"/>
    </row>
    <row r="419">
      <c r="C419" s="95"/>
    </row>
    <row r="420">
      <c r="C420" s="95"/>
    </row>
    <row r="421">
      <c r="C421" s="95"/>
    </row>
    <row r="422">
      <c r="C422" s="95"/>
    </row>
    <row r="423">
      <c r="C423" s="95"/>
    </row>
    <row r="424">
      <c r="C424" s="95"/>
    </row>
    <row r="425">
      <c r="C425" s="95"/>
    </row>
    <row r="426">
      <c r="C426" s="95"/>
    </row>
    <row r="427">
      <c r="C427" s="95"/>
    </row>
    <row r="428">
      <c r="C428" s="95"/>
    </row>
    <row r="429">
      <c r="C429" s="95"/>
    </row>
    <row r="430">
      <c r="C430" s="95"/>
    </row>
    <row r="431">
      <c r="C431" s="95"/>
    </row>
    <row r="432">
      <c r="C432" s="95"/>
    </row>
    <row r="433">
      <c r="C433" s="95"/>
    </row>
    <row r="434">
      <c r="C434" s="95"/>
    </row>
    <row r="435">
      <c r="C435" s="95"/>
    </row>
    <row r="436">
      <c r="C436" s="95"/>
    </row>
    <row r="437">
      <c r="C437" s="95"/>
    </row>
    <row r="438">
      <c r="C438" s="95"/>
    </row>
    <row r="439">
      <c r="C439" s="95"/>
    </row>
    <row r="440">
      <c r="C440" s="95"/>
    </row>
    <row r="441">
      <c r="C441" s="95"/>
    </row>
    <row r="442">
      <c r="C442" s="95"/>
    </row>
    <row r="443">
      <c r="C443" s="95"/>
    </row>
    <row r="444">
      <c r="C444" s="95"/>
    </row>
    <row r="445">
      <c r="C445" s="95"/>
    </row>
    <row r="446">
      <c r="C446" s="95"/>
    </row>
    <row r="447">
      <c r="C447" s="95"/>
    </row>
    <row r="448">
      <c r="C448" s="95"/>
    </row>
    <row r="449">
      <c r="C449" s="95"/>
    </row>
    <row r="450">
      <c r="C450" s="95"/>
    </row>
    <row r="451">
      <c r="C451" s="95"/>
    </row>
    <row r="452">
      <c r="C452" s="95"/>
    </row>
    <row r="453">
      <c r="C453" s="95"/>
    </row>
    <row r="454">
      <c r="C454" s="95"/>
    </row>
    <row r="455">
      <c r="C455" s="95"/>
    </row>
    <row r="456">
      <c r="C456" s="95"/>
    </row>
    <row r="457">
      <c r="C457" s="95"/>
    </row>
    <row r="458">
      <c r="C458" s="95"/>
    </row>
    <row r="459">
      <c r="C459" s="95"/>
    </row>
    <row r="460">
      <c r="C460" s="95"/>
    </row>
    <row r="461">
      <c r="C461" s="95"/>
    </row>
    <row r="462">
      <c r="C462" s="95"/>
    </row>
    <row r="463">
      <c r="C463" s="95"/>
    </row>
    <row r="464">
      <c r="C464" s="95"/>
    </row>
    <row r="465">
      <c r="C465" s="95"/>
    </row>
    <row r="466">
      <c r="C466" s="95"/>
    </row>
    <row r="467">
      <c r="C467" s="95"/>
    </row>
    <row r="468">
      <c r="C468" s="95"/>
    </row>
    <row r="469">
      <c r="C469" s="95"/>
    </row>
    <row r="470">
      <c r="C470" s="95"/>
    </row>
    <row r="471">
      <c r="C471" s="95"/>
    </row>
    <row r="472">
      <c r="C472" s="95"/>
    </row>
    <row r="473">
      <c r="C473" s="95"/>
    </row>
    <row r="474">
      <c r="C474" s="95"/>
    </row>
    <row r="475">
      <c r="C475" s="95"/>
    </row>
    <row r="476">
      <c r="C476" s="95"/>
    </row>
    <row r="477">
      <c r="C477" s="95"/>
    </row>
    <row r="478">
      <c r="C478" s="95"/>
    </row>
    <row r="479">
      <c r="C479" s="95"/>
    </row>
    <row r="480">
      <c r="C480" s="95"/>
    </row>
    <row r="481">
      <c r="C481" s="95"/>
    </row>
    <row r="482">
      <c r="C482" s="95"/>
    </row>
    <row r="483">
      <c r="C483" s="95"/>
    </row>
    <row r="484">
      <c r="C484" s="95"/>
    </row>
    <row r="485">
      <c r="C485" s="95"/>
    </row>
    <row r="486">
      <c r="C486" s="95"/>
    </row>
    <row r="487">
      <c r="C487" s="95"/>
    </row>
    <row r="488">
      <c r="C488" s="95"/>
    </row>
    <row r="489">
      <c r="C489" s="95"/>
    </row>
    <row r="490">
      <c r="C490" s="95"/>
    </row>
    <row r="491">
      <c r="C491" s="95"/>
    </row>
    <row r="492">
      <c r="C492" s="95"/>
    </row>
    <row r="493">
      <c r="C493" s="95"/>
    </row>
    <row r="494">
      <c r="C494" s="95"/>
    </row>
    <row r="495">
      <c r="C495" s="95"/>
    </row>
    <row r="496">
      <c r="C496" s="95"/>
    </row>
    <row r="497">
      <c r="C497" s="95"/>
    </row>
    <row r="498">
      <c r="C498" s="95"/>
    </row>
    <row r="499">
      <c r="C499" s="95"/>
    </row>
    <row r="500">
      <c r="C500" s="95"/>
    </row>
    <row r="501">
      <c r="C501" s="95"/>
    </row>
    <row r="502">
      <c r="C502" s="95"/>
    </row>
    <row r="503">
      <c r="C503" s="95"/>
    </row>
    <row r="504">
      <c r="C504" s="95"/>
    </row>
    <row r="505">
      <c r="C505" s="95"/>
    </row>
    <row r="506">
      <c r="C506" s="95"/>
    </row>
    <row r="507">
      <c r="C507" s="95"/>
    </row>
    <row r="508">
      <c r="C508" s="95"/>
    </row>
    <row r="509">
      <c r="C509" s="95"/>
    </row>
    <row r="510">
      <c r="C510" s="95"/>
    </row>
    <row r="511">
      <c r="C511" s="95"/>
    </row>
    <row r="512">
      <c r="C512" s="95"/>
    </row>
    <row r="513">
      <c r="C513" s="95"/>
    </row>
    <row r="514">
      <c r="C514" s="95"/>
    </row>
    <row r="515">
      <c r="C515" s="95"/>
    </row>
    <row r="516">
      <c r="C516" s="95"/>
    </row>
    <row r="517">
      <c r="C517" s="95"/>
    </row>
    <row r="518">
      <c r="C518" s="95"/>
    </row>
    <row r="519">
      <c r="C519" s="95"/>
    </row>
    <row r="520">
      <c r="C520" s="95"/>
    </row>
    <row r="521">
      <c r="C521" s="95"/>
    </row>
    <row r="522">
      <c r="C522" s="95"/>
    </row>
    <row r="523">
      <c r="C523" s="95"/>
    </row>
    <row r="524">
      <c r="C524" s="95"/>
    </row>
    <row r="525">
      <c r="C525" s="95"/>
    </row>
    <row r="526">
      <c r="C526" s="95"/>
    </row>
    <row r="527">
      <c r="C527" s="95"/>
    </row>
    <row r="528">
      <c r="C528" s="95"/>
    </row>
    <row r="529">
      <c r="C529" s="95"/>
    </row>
    <row r="530">
      <c r="C530" s="95"/>
    </row>
    <row r="531">
      <c r="C531" s="95"/>
    </row>
    <row r="532">
      <c r="C532" s="95"/>
    </row>
    <row r="533">
      <c r="C533" s="95"/>
    </row>
    <row r="534">
      <c r="C534" s="95"/>
    </row>
    <row r="535">
      <c r="C535" s="95"/>
    </row>
    <row r="536">
      <c r="C536" s="95"/>
    </row>
    <row r="537">
      <c r="C537" s="95"/>
    </row>
    <row r="538">
      <c r="C538" s="95"/>
    </row>
    <row r="539">
      <c r="C539" s="95"/>
    </row>
    <row r="540">
      <c r="C540" s="95"/>
    </row>
    <row r="541">
      <c r="C541" s="95"/>
    </row>
    <row r="542">
      <c r="C542" s="95"/>
    </row>
    <row r="543">
      <c r="C543" s="95"/>
    </row>
    <row r="544">
      <c r="C544" s="95"/>
    </row>
    <row r="545">
      <c r="C545" s="95"/>
    </row>
    <row r="546">
      <c r="C546" s="95"/>
    </row>
    <row r="547">
      <c r="C547" s="95"/>
    </row>
    <row r="548">
      <c r="C548" s="95"/>
    </row>
    <row r="549">
      <c r="C549" s="95"/>
    </row>
    <row r="550">
      <c r="C550" s="95"/>
    </row>
    <row r="551">
      <c r="C551" s="95"/>
    </row>
    <row r="552">
      <c r="C552" s="95"/>
    </row>
    <row r="553">
      <c r="C553" s="95"/>
    </row>
    <row r="554">
      <c r="C554" s="95"/>
    </row>
    <row r="555">
      <c r="C555" s="95"/>
    </row>
    <row r="556">
      <c r="C556" s="95"/>
    </row>
    <row r="557">
      <c r="C557" s="95"/>
    </row>
    <row r="558">
      <c r="C558" s="95"/>
    </row>
    <row r="559">
      <c r="C559" s="95"/>
    </row>
    <row r="560">
      <c r="C560" s="95"/>
    </row>
    <row r="561">
      <c r="C561" s="95"/>
    </row>
    <row r="562">
      <c r="C562" s="95"/>
    </row>
    <row r="563">
      <c r="C563" s="95"/>
    </row>
    <row r="564">
      <c r="C564" s="95"/>
    </row>
    <row r="565">
      <c r="C565" s="95"/>
    </row>
    <row r="566">
      <c r="C566" s="95"/>
    </row>
    <row r="567">
      <c r="C567" s="95"/>
    </row>
    <row r="568">
      <c r="C568" s="95"/>
    </row>
    <row r="569">
      <c r="C569" s="95"/>
    </row>
    <row r="570">
      <c r="C570" s="95"/>
    </row>
    <row r="571">
      <c r="C571" s="95"/>
    </row>
    <row r="572">
      <c r="C572" s="95"/>
    </row>
    <row r="573">
      <c r="C573" s="95"/>
    </row>
    <row r="574">
      <c r="C574" s="95"/>
    </row>
    <row r="575">
      <c r="C575" s="95"/>
    </row>
    <row r="576">
      <c r="C576" s="95"/>
    </row>
    <row r="577">
      <c r="C577" s="95"/>
    </row>
    <row r="578">
      <c r="C578" s="95"/>
    </row>
    <row r="579">
      <c r="C579" s="95"/>
    </row>
    <row r="580">
      <c r="C580" s="95"/>
    </row>
    <row r="581">
      <c r="C581" s="95"/>
    </row>
    <row r="582">
      <c r="C582" s="95"/>
    </row>
    <row r="583">
      <c r="C583" s="95"/>
    </row>
    <row r="584">
      <c r="C584" s="95"/>
    </row>
    <row r="585">
      <c r="C585" s="95"/>
    </row>
    <row r="586">
      <c r="C586" s="95"/>
    </row>
    <row r="587">
      <c r="C587" s="95"/>
    </row>
    <row r="588">
      <c r="C588" s="95"/>
    </row>
    <row r="589">
      <c r="C589" s="95"/>
    </row>
    <row r="590">
      <c r="C590" s="95"/>
    </row>
    <row r="591">
      <c r="C591" s="95"/>
    </row>
    <row r="592">
      <c r="C592" s="95"/>
    </row>
    <row r="593">
      <c r="C593" s="95"/>
    </row>
    <row r="594">
      <c r="C594" s="95"/>
    </row>
    <row r="595">
      <c r="C595" s="95"/>
    </row>
    <row r="596">
      <c r="C596" s="95"/>
    </row>
    <row r="597">
      <c r="C597" s="95"/>
    </row>
    <row r="598">
      <c r="C598" s="95"/>
    </row>
    <row r="599">
      <c r="C599" s="95"/>
    </row>
    <row r="600">
      <c r="C600" s="95"/>
    </row>
    <row r="601">
      <c r="C601" s="95"/>
    </row>
    <row r="602">
      <c r="C602" s="95"/>
    </row>
    <row r="603">
      <c r="C603" s="95"/>
    </row>
    <row r="604">
      <c r="C604" s="95"/>
    </row>
    <row r="605">
      <c r="C605" s="95"/>
    </row>
    <row r="606">
      <c r="C606" s="95"/>
    </row>
    <row r="607">
      <c r="C607" s="95"/>
    </row>
    <row r="608">
      <c r="C608" s="95"/>
    </row>
    <row r="609">
      <c r="C609" s="95"/>
    </row>
    <row r="610">
      <c r="C610" s="95"/>
    </row>
    <row r="611">
      <c r="C611" s="95"/>
    </row>
    <row r="612">
      <c r="C612" s="95"/>
    </row>
    <row r="613">
      <c r="C613" s="95"/>
    </row>
    <row r="614">
      <c r="C614" s="95"/>
    </row>
    <row r="615">
      <c r="C615" s="95"/>
    </row>
    <row r="616">
      <c r="C616" s="95"/>
    </row>
    <row r="617">
      <c r="C617" s="95"/>
    </row>
    <row r="618">
      <c r="C618" s="95"/>
    </row>
    <row r="619">
      <c r="C619" s="95"/>
    </row>
    <row r="620">
      <c r="C620" s="95"/>
    </row>
    <row r="621">
      <c r="C621" s="95"/>
    </row>
    <row r="622">
      <c r="C622" s="95"/>
    </row>
    <row r="623">
      <c r="C623" s="95"/>
    </row>
    <row r="624">
      <c r="C624" s="95"/>
    </row>
    <row r="625">
      <c r="C625" s="95"/>
    </row>
    <row r="626">
      <c r="C626" s="95"/>
    </row>
    <row r="627">
      <c r="C627" s="95"/>
    </row>
    <row r="628">
      <c r="C628" s="95"/>
    </row>
    <row r="629">
      <c r="C629" s="95"/>
    </row>
    <row r="630">
      <c r="C630" s="95"/>
    </row>
    <row r="631">
      <c r="C631" s="95"/>
    </row>
    <row r="632">
      <c r="C632" s="95"/>
    </row>
    <row r="633">
      <c r="C633" s="95"/>
    </row>
    <row r="634">
      <c r="C634" s="95"/>
    </row>
    <row r="635">
      <c r="C635" s="95"/>
    </row>
    <row r="636">
      <c r="C636" s="95"/>
    </row>
    <row r="637">
      <c r="C637" s="95"/>
    </row>
    <row r="638">
      <c r="C638" s="95"/>
    </row>
    <row r="639">
      <c r="C639" s="95"/>
    </row>
    <row r="640">
      <c r="C640" s="95"/>
    </row>
    <row r="641">
      <c r="C641" s="95"/>
    </row>
    <row r="642">
      <c r="C642" s="95"/>
    </row>
    <row r="643">
      <c r="C643" s="95"/>
    </row>
    <row r="644">
      <c r="C644" s="95"/>
    </row>
    <row r="645">
      <c r="C645" s="95"/>
    </row>
    <row r="646">
      <c r="C646" s="95"/>
    </row>
    <row r="647">
      <c r="C647" s="95"/>
    </row>
    <row r="648">
      <c r="C648" s="95"/>
    </row>
    <row r="649">
      <c r="C649" s="95"/>
    </row>
    <row r="650">
      <c r="C650" s="95"/>
    </row>
    <row r="651">
      <c r="C651" s="95"/>
    </row>
    <row r="652">
      <c r="C652" s="95"/>
    </row>
    <row r="653">
      <c r="C653" s="95"/>
    </row>
    <row r="654">
      <c r="C654" s="95"/>
    </row>
    <row r="655">
      <c r="C655" s="95"/>
    </row>
    <row r="656">
      <c r="C656" s="95"/>
    </row>
    <row r="657">
      <c r="C657" s="95"/>
    </row>
    <row r="658">
      <c r="C658" s="95"/>
    </row>
    <row r="659">
      <c r="C659" s="95"/>
    </row>
    <row r="660">
      <c r="C660" s="95"/>
    </row>
    <row r="661">
      <c r="C661" s="95"/>
    </row>
    <row r="662">
      <c r="C662" s="95"/>
    </row>
    <row r="663">
      <c r="C663" s="95"/>
    </row>
    <row r="664">
      <c r="C664" s="95"/>
    </row>
    <row r="665">
      <c r="C665" s="95"/>
    </row>
    <row r="666">
      <c r="C666" s="95"/>
    </row>
    <row r="667">
      <c r="C667" s="95"/>
    </row>
    <row r="668">
      <c r="C668" s="95"/>
    </row>
    <row r="669">
      <c r="C669" s="95"/>
    </row>
    <row r="670">
      <c r="C670" s="95"/>
    </row>
    <row r="671">
      <c r="C671" s="95"/>
    </row>
    <row r="672">
      <c r="C672" s="95"/>
    </row>
    <row r="673">
      <c r="C673" s="95"/>
    </row>
    <row r="674">
      <c r="C674" s="95"/>
    </row>
    <row r="675">
      <c r="C675" s="95"/>
    </row>
    <row r="676">
      <c r="C676" s="95"/>
    </row>
    <row r="677">
      <c r="C677" s="95"/>
    </row>
    <row r="678">
      <c r="C678" s="95"/>
    </row>
    <row r="679">
      <c r="C679" s="95"/>
    </row>
    <row r="680">
      <c r="C680" s="95"/>
    </row>
    <row r="681">
      <c r="C681" s="95"/>
    </row>
    <row r="682">
      <c r="C682" s="95"/>
    </row>
    <row r="683">
      <c r="C683" s="95"/>
    </row>
    <row r="684">
      <c r="C684" s="95"/>
    </row>
    <row r="685">
      <c r="C685" s="95"/>
    </row>
    <row r="686">
      <c r="C686" s="95"/>
    </row>
    <row r="687">
      <c r="C687" s="95"/>
    </row>
    <row r="688">
      <c r="C688" s="95"/>
    </row>
    <row r="689">
      <c r="C689" s="95"/>
    </row>
    <row r="690">
      <c r="C690" s="95"/>
    </row>
    <row r="691">
      <c r="C691" s="95"/>
    </row>
    <row r="692">
      <c r="C692" s="95"/>
    </row>
    <row r="693">
      <c r="C693" s="95"/>
    </row>
    <row r="694">
      <c r="C694" s="95"/>
    </row>
    <row r="695">
      <c r="C695" s="95"/>
    </row>
    <row r="696">
      <c r="C696" s="95"/>
    </row>
    <row r="697">
      <c r="C697" s="95"/>
    </row>
    <row r="698">
      <c r="C698" s="95"/>
    </row>
    <row r="699">
      <c r="C699" s="95"/>
    </row>
    <row r="700">
      <c r="C700" s="95"/>
    </row>
    <row r="701">
      <c r="C701" s="95"/>
    </row>
    <row r="702">
      <c r="C702" s="95"/>
    </row>
    <row r="703">
      <c r="C703" s="95"/>
    </row>
    <row r="704">
      <c r="C704" s="95"/>
    </row>
    <row r="705">
      <c r="C705" s="95"/>
    </row>
    <row r="706">
      <c r="C706" s="95"/>
    </row>
    <row r="707">
      <c r="C707" s="95"/>
    </row>
    <row r="708">
      <c r="C708" s="95"/>
    </row>
    <row r="709">
      <c r="C709" s="95"/>
    </row>
    <row r="710">
      <c r="C710" s="95"/>
    </row>
    <row r="711">
      <c r="C711" s="95"/>
    </row>
    <row r="712">
      <c r="C712" s="95"/>
    </row>
    <row r="713">
      <c r="C713" s="95"/>
    </row>
    <row r="714">
      <c r="C714" s="95"/>
    </row>
    <row r="715">
      <c r="C715" s="95"/>
    </row>
    <row r="716">
      <c r="C716" s="95"/>
    </row>
    <row r="717">
      <c r="C717" s="95"/>
    </row>
    <row r="718">
      <c r="C718" s="95"/>
    </row>
    <row r="719">
      <c r="C719" s="95"/>
    </row>
    <row r="720">
      <c r="C720" s="95"/>
    </row>
    <row r="721">
      <c r="C721" s="95"/>
    </row>
    <row r="722">
      <c r="C722" s="95"/>
    </row>
    <row r="723">
      <c r="C723" s="95"/>
    </row>
    <row r="724">
      <c r="C724" s="95"/>
    </row>
    <row r="725">
      <c r="C725" s="95"/>
    </row>
    <row r="726">
      <c r="C726" s="95"/>
    </row>
    <row r="727">
      <c r="C727" s="95"/>
    </row>
    <row r="728">
      <c r="C728" s="95"/>
    </row>
    <row r="729">
      <c r="C729" s="95"/>
    </row>
    <row r="730">
      <c r="C730" s="95"/>
    </row>
    <row r="731">
      <c r="C731" s="95"/>
    </row>
    <row r="732">
      <c r="C732" s="95"/>
    </row>
    <row r="733">
      <c r="C733" s="95"/>
    </row>
    <row r="734">
      <c r="C734" s="95"/>
    </row>
    <row r="735">
      <c r="C735" s="95"/>
    </row>
    <row r="736">
      <c r="C736" s="95"/>
    </row>
    <row r="737">
      <c r="C737" s="95"/>
    </row>
    <row r="738">
      <c r="C738" s="95"/>
    </row>
    <row r="739">
      <c r="C739" s="95"/>
    </row>
    <row r="740">
      <c r="C740" s="95"/>
    </row>
    <row r="741">
      <c r="C741" s="95"/>
    </row>
    <row r="742">
      <c r="C742" s="95"/>
    </row>
    <row r="743">
      <c r="C743" s="95"/>
    </row>
    <row r="744">
      <c r="C744" s="95"/>
    </row>
    <row r="745">
      <c r="C745" s="95"/>
    </row>
    <row r="746">
      <c r="C746" s="95"/>
    </row>
    <row r="747">
      <c r="C747" s="95"/>
    </row>
    <row r="748">
      <c r="C748" s="95"/>
    </row>
    <row r="749">
      <c r="C749" s="95"/>
    </row>
    <row r="750">
      <c r="C750" s="95"/>
    </row>
    <row r="751">
      <c r="C751" s="95"/>
    </row>
    <row r="752">
      <c r="C752" s="95"/>
    </row>
    <row r="753">
      <c r="C753" s="95"/>
    </row>
    <row r="754">
      <c r="C754" s="95"/>
    </row>
    <row r="755">
      <c r="C755" s="95"/>
    </row>
    <row r="756">
      <c r="C756" s="95"/>
    </row>
    <row r="757">
      <c r="C757" s="95"/>
    </row>
    <row r="758">
      <c r="C758" s="95"/>
    </row>
    <row r="759">
      <c r="C759" s="95"/>
    </row>
    <row r="760">
      <c r="C760" s="95"/>
    </row>
    <row r="761">
      <c r="C761" s="95"/>
    </row>
    <row r="762">
      <c r="C762" s="95"/>
    </row>
    <row r="763">
      <c r="C763" s="95"/>
    </row>
    <row r="764">
      <c r="C764" s="95"/>
    </row>
    <row r="765">
      <c r="C765" s="95"/>
    </row>
    <row r="766">
      <c r="C766" s="95"/>
    </row>
    <row r="767">
      <c r="C767" s="95"/>
    </row>
    <row r="768">
      <c r="C768" s="95"/>
    </row>
    <row r="769">
      <c r="C769" s="95"/>
    </row>
    <row r="770">
      <c r="C770" s="95"/>
    </row>
    <row r="771">
      <c r="C771" s="95"/>
    </row>
    <row r="772">
      <c r="C772" s="95"/>
    </row>
    <row r="773">
      <c r="C773" s="95"/>
    </row>
    <row r="774">
      <c r="C774" s="95"/>
    </row>
    <row r="775">
      <c r="C775" s="95"/>
    </row>
    <row r="776">
      <c r="C776" s="95"/>
    </row>
    <row r="777">
      <c r="C777" s="95"/>
    </row>
    <row r="778">
      <c r="C778" s="95"/>
    </row>
    <row r="779">
      <c r="C779" s="95"/>
    </row>
    <row r="780">
      <c r="C780" s="95"/>
    </row>
    <row r="781">
      <c r="C781" s="95"/>
    </row>
    <row r="782">
      <c r="C782" s="95"/>
    </row>
    <row r="783">
      <c r="C783" s="95"/>
    </row>
    <row r="784">
      <c r="C784" s="95"/>
    </row>
    <row r="785">
      <c r="C785" s="95"/>
    </row>
    <row r="786">
      <c r="C786" s="95"/>
    </row>
    <row r="787">
      <c r="C787" s="95"/>
    </row>
    <row r="788">
      <c r="C788" s="95"/>
    </row>
    <row r="789">
      <c r="C789" s="95"/>
    </row>
    <row r="790">
      <c r="C790" s="95"/>
    </row>
    <row r="791">
      <c r="C791" s="95"/>
    </row>
    <row r="792">
      <c r="C792" s="95"/>
    </row>
    <row r="793">
      <c r="C793" s="95"/>
    </row>
    <row r="794">
      <c r="C794" s="95"/>
    </row>
    <row r="795">
      <c r="C795" s="95"/>
    </row>
    <row r="796">
      <c r="C796" s="95"/>
    </row>
    <row r="797">
      <c r="C797" s="95"/>
    </row>
    <row r="798">
      <c r="C798" s="95"/>
    </row>
    <row r="799">
      <c r="C799" s="95"/>
    </row>
    <row r="800">
      <c r="C800" s="95"/>
    </row>
    <row r="801">
      <c r="C801" s="95"/>
    </row>
    <row r="802">
      <c r="C802" s="95"/>
    </row>
    <row r="803">
      <c r="C803" s="95"/>
    </row>
    <row r="804">
      <c r="C804" s="95"/>
    </row>
    <row r="805">
      <c r="C805" s="95"/>
    </row>
    <row r="806">
      <c r="C806" s="95"/>
    </row>
    <row r="807">
      <c r="C807" s="95"/>
    </row>
    <row r="808">
      <c r="C808" s="95"/>
    </row>
    <row r="809">
      <c r="C809" s="95"/>
    </row>
    <row r="810">
      <c r="C810" s="95"/>
    </row>
    <row r="811">
      <c r="C811" s="95"/>
    </row>
    <row r="812">
      <c r="C812" s="95"/>
    </row>
    <row r="813">
      <c r="C813" s="95"/>
    </row>
    <row r="814">
      <c r="C814" s="95"/>
    </row>
    <row r="815">
      <c r="C815" s="95"/>
    </row>
    <row r="816">
      <c r="C816" s="95"/>
    </row>
    <row r="817">
      <c r="C817" s="95"/>
    </row>
    <row r="818">
      <c r="C818" s="95"/>
    </row>
    <row r="819">
      <c r="C819" s="95"/>
    </row>
    <row r="820">
      <c r="C820" s="95"/>
    </row>
    <row r="821">
      <c r="C821" s="95"/>
    </row>
    <row r="822">
      <c r="C822" s="95"/>
    </row>
    <row r="823">
      <c r="C823" s="95"/>
    </row>
    <row r="824">
      <c r="C824" s="95"/>
    </row>
    <row r="825">
      <c r="C825" s="95"/>
    </row>
    <row r="826">
      <c r="C826" s="95"/>
    </row>
    <row r="827">
      <c r="C827" s="95"/>
    </row>
    <row r="828">
      <c r="C828" s="95"/>
    </row>
    <row r="829">
      <c r="C829" s="95"/>
    </row>
    <row r="830">
      <c r="C830" s="95"/>
    </row>
    <row r="831">
      <c r="C831" s="95"/>
    </row>
    <row r="832">
      <c r="C832" s="95"/>
    </row>
    <row r="833">
      <c r="C833" s="95"/>
    </row>
    <row r="834">
      <c r="C834" s="95"/>
    </row>
    <row r="835">
      <c r="C835" s="95"/>
    </row>
    <row r="836">
      <c r="C836" s="95"/>
    </row>
    <row r="837">
      <c r="C837" s="95"/>
    </row>
    <row r="838">
      <c r="C838" s="95"/>
    </row>
    <row r="839">
      <c r="C839" s="95"/>
    </row>
    <row r="840">
      <c r="C840" s="95"/>
    </row>
    <row r="841">
      <c r="C841" s="95"/>
    </row>
    <row r="842">
      <c r="C842" s="95"/>
    </row>
    <row r="843">
      <c r="C843" s="95"/>
    </row>
    <row r="844">
      <c r="C844" s="95"/>
    </row>
    <row r="845">
      <c r="C845" s="95"/>
    </row>
    <row r="846">
      <c r="C846" s="95"/>
    </row>
    <row r="847">
      <c r="C847" s="95"/>
    </row>
    <row r="848">
      <c r="C848" s="95"/>
    </row>
    <row r="849">
      <c r="C849" s="95"/>
    </row>
    <row r="850">
      <c r="C850" s="95"/>
    </row>
    <row r="851">
      <c r="C851" s="95"/>
    </row>
    <row r="852">
      <c r="C852" s="95"/>
    </row>
    <row r="853">
      <c r="C853" s="95"/>
    </row>
    <row r="854">
      <c r="C854" s="95"/>
    </row>
    <row r="855">
      <c r="C855" s="95"/>
    </row>
    <row r="856">
      <c r="C856" s="95"/>
    </row>
    <row r="857">
      <c r="C857" s="95"/>
    </row>
    <row r="858">
      <c r="C858" s="95"/>
    </row>
    <row r="859">
      <c r="C859" s="95"/>
    </row>
    <row r="860">
      <c r="C860" s="95"/>
    </row>
    <row r="861">
      <c r="C861" s="95"/>
    </row>
    <row r="862">
      <c r="C862" s="95"/>
    </row>
    <row r="863">
      <c r="C863" s="95"/>
    </row>
    <row r="864">
      <c r="C864" s="95"/>
    </row>
    <row r="865">
      <c r="C865" s="95"/>
    </row>
    <row r="866">
      <c r="C866" s="95"/>
    </row>
    <row r="867">
      <c r="C867" s="95"/>
    </row>
    <row r="868">
      <c r="C868" s="95"/>
    </row>
    <row r="869">
      <c r="C869" s="95"/>
    </row>
    <row r="870">
      <c r="C870" s="95"/>
    </row>
    <row r="871">
      <c r="C871" s="95"/>
    </row>
    <row r="872">
      <c r="C872" s="95"/>
    </row>
    <row r="873">
      <c r="C873" s="95"/>
    </row>
    <row r="874">
      <c r="C874" s="95"/>
    </row>
    <row r="875">
      <c r="C875" s="95"/>
    </row>
    <row r="876">
      <c r="C876" s="95"/>
    </row>
    <row r="877">
      <c r="C877" s="95"/>
    </row>
    <row r="878">
      <c r="C878" s="95"/>
    </row>
    <row r="879">
      <c r="C879" s="95"/>
    </row>
    <row r="880">
      <c r="C880" s="95"/>
    </row>
    <row r="881">
      <c r="C881" s="95"/>
    </row>
    <row r="882">
      <c r="C882" s="95"/>
    </row>
    <row r="883">
      <c r="C883" s="95"/>
    </row>
    <row r="884">
      <c r="C884" s="95"/>
    </row>
    <row r="885">
      <c r="C885" s="95"/>
    </row>
    <row r="886">
      <c r="C886" s="95"/>
    </row>
    <row r="887">
      <c r="C887" s="95"/>
    </row>
    <row r="888">
      <c r="C888" s="95"/>
    </row>
    <row r="889">
      <c r="C889" s="95"/>
    </row>
    <row r="890">
      <c r="C890" s="95"/>
    </row>
    <row r="891">
      <c r="C891" s="95"/>
    </row>
    <row r="892">
      <c r="C892" s="95"/>
    </row>
    <row r="893">
      <c r="C893" s="95"/>
    </row>
    <row r="894">
      <c r="C894" s="95"/>
    </row>
    <row r="895">
      <c r="C895" s="95"/>
    </row>
    <row r="896">
      <c r="C896" s="95"/>
    </row>
    <row r="897">
      <c r="C897" s="95"/>
    </row>
    <row r="898">
      <c r="C898" s="95"/>
    </row>
    <row r="899">
      <c r="C899" s="95"/>
    </row>
    <row r="900">
      <c r="C900" s="95"/>
    </row>
    <row r="901">
      <c r="C901" s="95"/>
    </row>
    <row r="902">
      <c r="C902" s="95"/>
    </row>
    <row r="903">
      <c r="C903" s="95"/>
    </row>
    <row r="904">
      <c r="C904" s="95"/>
    </row>
    <row r="905">
      <c r="C905" s="95"/>
    </row>
    <row r="906">
      <c r="C906" s="95"/>
    </row>
    <row r="907">
      <c r="C907" s="95"/>
    </row>
    <row r="908">
      <c r="C908" s="95"/>
    </row>
    <row r="909">
      <c r="C909" s="95"/>
    </row>
    <row r="910">
      <c r="C910" s="95"/>
    </row>
    <row r="911">
      <c r="C911" s="95"/>
    </row>
    <row r="912">
      <c r="C912" s="95"/>
    </row>
    <row r="913">
      <c r="C913" s="95"/>
    </row>
    <row r="914">
      <c r="C914" s="95"/>
    </row>
    <row r="915">
      <c r="C915" s="95"/>
    </row>
    <row r="916">
      <c r="C916" s="95"/>
    </row>
    <row r="917">
      <c r="C917" s="95"/>
    </row>
    <row r="918">
      <c r="C918" s="95"/>
    </row>
    <row r="919">
      <c r="C919" s="95"/>
    </row>
    <row r="920">
      <c r="C920" s="95"/>
    </row>
    <row r="921">
      <c r="C921" s="95"/>
    </row>
    <row r="922">
      <c r="C922" s="95"/>
    </row>
    <row r="923">
      <c r="C923" s="95"/>
    </row>
    <row r="924">
      <c r="C924" s="95"/>
    </row>
    <row r="925">
      <c r="C925" s="95"/>
    </row>
    <row r="926">
      <c r="C926" s="95"/>
    </row>
    <row r="927">
      <c r="C927" s="95"/>
    </row>
    <row r="928">
      <c r="C928" s="95"/>
    </row>
    <row r="929">
      <c r="C929" s="95"/>
    </row>
    <row r="930">
      <c r="C930" s="95"/>
    </row>
    <row r="931">
      <c r="C931" s="95"/>
    </row>
    <row r="932">
      <c r="C932" s="95"/>
    </row>
    <row r="933">
      <c r="C933" s="95"/>
    </row>
    <row r="934">
      <c r="C934" s="95"/>
    </row>
    <row r="935">
      <c r="C935" s="95"/>
    </row>
    <row r="936">
      <c r="C936" s="95"/>
    </row>
    <row r="937">
      <c r="C937" s="95"/>
    </row>
    <row r="938">
      <c r="C938" s="95"/>
    </row>
    <row r="939">
      <c r="C939" s="95"/>
    </row>
    <row r="940">
      <c r="C940" s="95"/>
    </row>
    <row r="941">
      <c r="C941" s="95"/>
    </row>
    <row r="942">
      <c r="C942" s="95"/>
    </row>
    <row r="943">
      <c r="C943" s="95"/>
    </row>
    <row r="944">
      <c r="C944" s="95"/>
    </row>
    <row r="945">
      <c r="C945" s="95"/>
    </row>
    <row r="946">
      <c r="C946" s="95"/>
    </row>
    <row r="947">
      <c r="C947" s="95"/>
    </row>
    <row r="948">
      <c r="C948" s="95"/>
    </row>
    <row r="949">
      <c r="C949" s="95"/>
    </row>
    <row r="950">
      <c r="C950" s="95"/>
    </row>
    <row r="951">
      <c r="C951" s="95"/>
    </row>
    <row r="952">
      <c r="C952" s="95"/>
    </row>
    <row r="953">
      <c r="C953" s="95"/>
    </row>
    <row r="954">
      <c r="C954" s="95"/>
    </row>
    <row r="955">
      <c r="C955" s="95"/>
    </row>
    <row r="956">
      <c r="C956" s="95"/>
    </row>
    <row r="957">
      <c r="C957" s="95"/>
    </row>
    <row r="958">
      <c r="C958" s="95"/>
    </row>
    <row r="959">
      <c r="C959" s="95"/>
    </row>
    <row r="960">
      <c r="C960" s="95"/>
    </row>
    <row r="961">
      <c r="C961" s="95"/>
    </row>
    <row r="962">
      <c r="C962" s="95"/>
    </row>
    <row r="963">
      <c r="C963" s="95"/>
    </row>
    <row r="964">
      <c r="C964" s="95"/>
    </row>
    <row r="965">
      <c r="C965" s="95"/>
    </row>
    <row r="966">
      <c r="C966" s="95"/>
    </row>
    <row r="967">
      <c r="C967" s="95"/>
    </row>
    <row r="968">
      <c r="C968" s="95"/>
    </row>
    <row r="969">
      <c r="C969" s="95"/>
    </row>
    <row r="970">
      <c r="C970" s="95"/>
    </row>
    <row r="971">
      <c r="C971" s="95"/>
    </row>
    <row r="972">
      <c r="C972" s="95"/>
    </row>
    <row r="973">
      <c r="C973" s="95"/>
    </row>
    <row r="974">
      <c r="C974" s="95"/>
    </row>
    <row r="975">
      <c r="C975" s="95"/>
    </row>
    <row r="976">
      <c r="C976" s="95"/>
    </row>
    <row r="977">
      <c r="C977" s="95"/>
    </row>
    <row r="978">
      <c r="C978" s="95"/>
    </row>
    <row r="979">
      <c r="C979" s="95"/>
    </row>
    <row r="980">
      <c r="C980" s="95"/>
    </row>
    <row r="981">
      <c r="C981" s="95"/>
    </row>
    <row r="982">
      <c r="C982" s="95"/>
    </row>
    <row r="983">
      <c r="C983" s="95"/>
    </row>
    <row r="984">
      <c r="C984" s="95"/>
    </row>
    <row r="985">
      <c r="C985" s="95"/>
    </row>
    <row r="986">
      <c r="C986" s="95"/>
    </row>
    <row r="987">
      <c r="C987" s="95"/>
    </row>
    <row r="988">
      <c r="C988" s="95"/>
    </row>
    <row r="989">
      <c r="C989" s="95"/>
    </row>
    <row r="990">
      <c r="C990" s="95"/>
    </row>
    <row r="991">
      <c r="C991" s="95"/>
    </row>
    <row r="992">
      <c r="C992" s="95"/>
    </row>
    <row r="993">
      <c r="C993" s="95"/>
    </row>
    <row r="994">
      <c r="C994" s="95"/>
    </row>
    <row r="995">
      <c r="C995" s="95"/>
    </row>
    <row r="996">
      <c r="C996" s="95"/>
    </row>
    <row r="997">
      <c r="C997" s="95"/>
    </row>
    <row r="998">
      <c r="C998" s="95"/>
    </row>
    <row r="999">
      <c r="C999" s="95"/>
    </row>
    <row r="1000">
      <c r="C1000" s="95"/>
    </row>
  </sheetData>
  <hyperlinks>
    <hyperlink r:id="rId1" ref="AB2"/>
    <hyperlink r:id="rId2" ref="CI2"/>
    <hyperlink r:id="rId3" ref="BC3"/>
    <hyperlink r:id="rId4" ref="CI3"/>
    <hyperlink r:id="rId5" ref="AR4"/>
    <hyperlink r:id="rId6" ref="BC4"/>
    <hyperlink r:id="rId7" ref="CI4"/>
    <hyperlink r:id="rId8" ref="AB5"/>
    <hyperlink r:id="rId9" ref="AB6"/>
    <hyperlink r:id="rId10" location="gid=0" ref="AR6"/>
    <hyperlink r:id="rId11" ref="BC6"/>
    <hyperlink r:id="rId12" ref="AB7"/>
    <hyperlink r:id="rId13" ref="AR7"/>
    <hyperlink r:id="rId14" ref="BC7"/>
    <hyperlink r:id="rId15" ref="AB8"/>
    <hyperlink r:id="rId16" ref="AB9"/>
    <hyperlink r:id="rId17" ref="AR9"/>
    <hyperlink r:id="rId18" ref="BC9"/>
    <hyperlink r:id="rId19" ref="CI9"/>
    <hyperlink r:id="rId20" ref="AB10"/>
    <hyperlink r:id="rId21" ref="AR10"/>
    <hyperlink r:id="rId22" ref="BC10"/>
  </hyperlinks>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0" t="s">
        <v>4040</v>
      </c>
      <c r="B1" s="80" t="s">
        <v>4041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5" t="s">
        <v>4042</v>
      </c>
      <c r="B1" s="105" t="s">
        <v>4043</v>
      </c>
    </row>
    <row r="2">
      <c r="A2" s="80" t="s">
        <v>4044</v>
      </c>
      <c r="B2" s="80" t="s">
        <v>4045</v>
      </c>
    </row>
    <row r="3">
      <c r="A3" s="80" t="s">
        <v>4046</v>
      </c>
      <c r="B3" s="80" t="s">
        <v>4047</v>
      </c>
    </row>
    <row r="4">
      <c r="A4" s="80" t="s">
        <v>4048</v>
      </c>
      <c r="B4" s="80" t="s">
        <v>4049</v>
      </c>
    </row>
    <row r="5">
      <c r="A5" s="80" t="s">
        <v>4050</v>
      </c>
      <c r="B5" s="80" t="s">
        <v>4051</v>
      </c>
    </row>
    <row r="6">
      <c r="A6" s="80" t="s">
        <v>4052</v>
      </c>
      <c r="B6" s="80" t="s">
        <v>4053</v>
      </c>
    </row>
    <row r="7">
      <c r="A7" s="80" t="s">
        <v>4054</v>
      </c>
      <c r="B7" s="80" t="s">
        <v>4055</v>
      </c>
    </row>
    <row r="8">
      <c r="A8" s="80" t="s">
        <v>4056</v>
      </c>
      <c r="B8" s="80" t="s">
        <v>4045</v>
      </c>
    </row>
    <row r="9">
      <c r="A9" s="80" t="s">
        <v>4057</v>
      </c>
      <c r="B9" s="80" t="s">
        <v>4058</v>
      </c>
    </row>
    <row r="10">
      <c r="A10" s="80" t="s">
        <v>4059</v>
      </c>
      <c r="B10" s="80" t="s">
        <v>4049</v>
      </c>
    </row>
    <row r="11">
      <c r="A11" s="80" t="s">
        <v>4060</v>
      </c>
      <c r="B11" s="80" t="s">
        <v>4061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0" t="s">
        <v>4062</v>
      </c>
      <c r="B1" s="80" t="s">
        <v>4063</v>
      </c>
      <c r="C1" s="80" t="s">
        <v>4064</v>
      </c>
      <c r="D1" s="80" t="s">
        <v>4065</v>
      </c>
      <c r="E1" s="80" t="s">
        <v>4066</v>
      </c>
      <c r="F1" s="80" t="s">
        <v>4067</v>
      </c>
      <c r="G1" s="80" t="s">
        <v>4068</v>
      </c>
      <c r="H1" s="80" t="s">
        <v>4069</v>
      </c>
      <c r="I1" s="80" t="s">
        <v>4070</v>
      </c>
      <c r="J1" s="80" t="s">
        <v>4071</v>
      </c>
      <c r="K1" s="80" t="s">
        <v>4072</v>
      </c>
      <c r="L1" s="80" t="s">
        <v>4073</v>
      </c>
      <c r="M1" s="80" t="s">
        <v>4074</v>
      </c>
      <c r="N1" s="80" t="s">
        <v>4075</v>
      </c>
      <c r="O1" s="80" t="s">
        <v>4076</v>
      </c>
      <c r="P1" s="80" t="s">
        <v>4077</v>
      </c>
      <c r="Q1" s="80" t="s">
        <v>4078</v>
      </c>
      <c r="R1" s="80" t="s">
        <v>4079</v>
      </c>
      <c r="S1" s="80" t="s">
        <v>4080</v>
      </c>
      <c r="T1" s="80" t="s">
        <v>4081</v>
      </c>
      <c r="U1" s="80" t="s">
        <v>4082</v>
      </c>
      <c r="V1" s="80" t="s">
        <v>4083</v>
      </c>
      <c r="W1" s="80" t="s">
        <v>4084</v>
      </c>
      <c r="X1" s="80" t="s">
        <v>4085</v>
      </c>
      <c r="Y1" s="80" t="s">
        <v>4086</v>
      </c>
      <c r="Z1" s="80" t="s">
        <v>4087</v>
      </c>
      <c r="AA1" s="80" t="s">
        <v>4088</v>
      </c>
      <c r="AB1" s="80" t="s">
        <v>4089</v>
      </c>
      <c r="AC1" s="80" t="s">
        <v>4090</v>
      </c>
    </row>
  </sheetData>
  <drawing r:id="rId1"/>
</worksheet>
</file>