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MS EXCEL\"/>
    </mc:Choice>
  </mc:AlternateContent>
  <bookViews>
    <workbookView xWindow="0" yWindow="0" windowWidth="20490" windowHeight="7620" tabRatio="500" firstSheet="6" activeTab="7"/>
  </bookViews>
  <sheets>
    <sheet name="Cat or Dog (2)" sheetId="9" r:id="rId1"/>
    <sheet name="school supplies (2)" sheetId="8" r:id="rId2"/>
    <sheet name="1.school supplies" sheetId="5" r:id="rId3"/>
    <sheet name="2.Cat or Dog" sheetId="6" r:id="rId4"/>
    <sheet name="3.vacations" sheetId="4" r:id="rId5"/>
    <sheet name="4.Printers" sheetId="2" r:id="rId6"/>
    <sheet name="5.cell phones" sheetId="1" r:id="rId7"/>
    <sheet name="6.cars" sheetId="3" r:id="rId8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4" l="1"/>
  <c r="D32" i="4"/>
  <c r="B32" i="4"/>
  <c r="C25" i="4"/>
  <c r="D25" i="4"/>
  <c r="C22" i="4"/>
  <c r="D22" i="4"/>
  <c r="B22" i="4"/>
  <c r="B25" i="4"/>
  <c r="C70" i="4"/>
  <c r="D70" i="4"/>
  <c r="B70" i="4"/>
  <c r="C60" i="4"/>
  <c r="D60" i="4"/>
  <c r="B60" i="4"/>
  <c r="C63" i="4"/>
  <c r="D63" i="4"/>
  <c r="B63" i="4"/>
  <c r="D68" i="4"/>
  <c r="C68" i="4"/>
  <c r="B68" i="4"/>
  <c r="D30" i="4"/>
  <c r="C30" i="4"/>
  <c r="B30" i="4"/>
  <c r="C57" i="4"/>
  <c r="D57" i="4"/>
  <c r="B57" i="4"/>
  <c r="C19" i="4"/>
  <c r="D19" i="4"/>
  <c r="B19" i="4"/>
  <c r="C17" i="4"/>
  <c r="D17" i="4"/>
  <c r="B17" i="4"/>
  <c r="C55" i="4"/>
  <c r="D55" i="4"/>
  <c r="B55" i="4"/>
  <c r="B18" i="9"/>
  <c r="C18" i="9"/>
  <c r="C9" i="6"/>
  <c r="C15" i="6"/>
  <c r="C16" i="6"/>
  <c r="C18" i="6"/>
  <c r="B9" i="6"/>
  <c r="B15" i="6"/>
  <c r="B16" i="6"/>
  <c r="B18" i="6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N3" i="5"/>
  <c r="M3" i="5"/>
  <c r="L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I3" i="5"/>
  <c r="H3" i="5"/>
  <c r="G3" i="5"/>
  <c r="N19" i="5"/>
  <c r="M19" i="5"/>
  <c r="L19" i="5"/>
  <c r="H19" i="5"/>
  <c r="I19" i="5"/>
  <c r="G19" i="5"/>
  <c r="H3" i="3"/>
  <c r="I3" i="3"/>
  <c r="G3" i="3"/>
  <c r="I18" i="3"/>
  <c r="I12" i="3"/>
  <c r="I20" i="3"/>
  <c r="I22" i="3"/>
  <c r="I24" i="3"/>
  <c r="H18" i="3"/>
  <c r="H12" i="3"/>
  <c r="H20" i="3"/>
  <c r="H22" i="3"/>
  <c r="H24" i="3"/>
  <c r="G18" i="3"/>
  <c r="G12" i="3"/>
  <c r="G20" i="3"/>
  <c r="G22" i="3"/>
  <c r="G24" i="3"/>
  <c r="C18" i="3"/>
  <c r="C12" i="3"/>
  <c r="C20" i="3"/>
  <c r="C4" i="3"/>
  <c r="C22" i="3"/>
  <c r="C24" i="3"/>
  <c r="D18" i="3"/>
  <c r="D12" i="3"/>
  <c r="D20" i="3"/>
  <c r="D4" i="3"/>
  <c r="D22" i="3"/>
  <c r="D24" i="3"/>
  <c r="B18" i="3"/>
  <c r="B12" i="3"/>
  <c r="B20" i="3"/>
  <c r="B4" i="3"/>
  <c r="B22" i="3"/>
  <c r="B24" i="3"/>
  <c r="G19" i="2"/>
  <c r="I6" i="2"/>
  <c r="I9" i="2"/>
  <c r="I12" i="2"/>
  <c r="I14" i="2"/>
  <c r="H6" i="2"/>
  <c r="H9" i="2"/>
  <c r="H12" i="2"/>
  <c r="H14" i="2"/>
  <c r="G8" i="2"/>
  <c r="G6" i="2"/>
  <c r="G9" i="2"/>
  <c r="G12" i="2"/>
  <c r="G14" i="2"/>
  <c r="C6" i="2"/>
  <c r="C9" i="2"/>
  <c r="C12" i="2"/>
  <c r="C14" i="2"/>
  <c r="D6" i="2"/>
  <c r="D9" i="2"/>
  <c r="D12" i="2"/>
  <c r="D14" i="2"/>
  <c r="B6" i="2"/>
  <c r="B19" i="2"/>
  <c r="B8" i="2"/>
  <c r="B9" i="2"/>
  <c r="B12" i="2"/>
  <c r="B14" i="2"/>
  <c r="K13" i="1"/>
  <c r="K15" i="1"/>
  <c r="J13" i="1"/>
  <c r="J15" i="1"/>
  <c r="I13" i="1"/>
  <c r="I15" i="1"/>
  <c r="C13" i="1"/>
  <c r="C15" i="1"/>
  <c r="D13" i="1"/>
  <c r="D15" i="1"/>
  <c r="B13" i="1"/>
  <c r="B15" i="1"/>
</calcChain>
</file>

<file path=xl/sharedStrings.xml><?xml version="1.0" encoding="utf-8"?>
<sst xmlns="http://schemas.openxmlformats.org/spreadsheetml/2006/main" count="254" uniqueCount="112">
  <si>
    <t>Initial Costs</t>
  </si>
  <si>
    <t>Monthly Costs</t>
  </si>
  <si>
    <t>Phone</t>
  </si>
  <si>
    <t>Phone Rent</t>
  </si>
  <si>
    <t>Taxes</t>
  </si>
  <si>
    <t>2 GB of Extra Data</t>
  </si>
  <si>
    <t>X-Mobile</t>
  </si>
  <si>
    <t>Veritium</t>
  </si>
  <si>
    <t>ABC</t>
  </si>
  <si>
    <t>Plan Fee</t>
  </si>
  <si>
    <t>Total Monthly</t>
  </si>
  <si>
    <t>2 years Total</t>
  </si>
  <si>
    <t>Susan</t>
  </si>
  <si>
    <t>Tim</t>
  </si>
  <si>
    <t>0 GB of Extra Data</t>
  </si>
  <si>
    <t>Epsilon</t>
  </si>
  <si>
    <t>HV</t>
  </si>
  <si>
    <t>Zero</t>
  </si>
  <si>
    <t>Purchase Price</t>
  </si>
  <si>
    <t>Expected Pages Per day</t>
  </si>
  <si>
    <t>Days in Week</t>
  </si>
  <si>
    <t>Weeks in Year</t>
  </si>
  <si>
    <t>Total Pages</t>
  </si>
  <si>
    <t>Cost of Set of Cartridges</t>
  </si>
  <si>
    <t>Pages cartridge can print</t>
  </si>
  <si>
    <t>Cost Per page</t>
  </si>
  <si>
    <t>Pages per year</t>
  </si>
  <si>
    <t>Total Cost</t>
  </si>
  <si>
    <t>Printing Costs per year</t>
  </si>
  <si>
    <t>Years</t>
  </si>
  <si>
    <t>Total Printing Cost</t>
  </si>
  <si>
    <t>Spark</t>
  </si>
  <si>
    <t>Mustang</t>
  </si>
  <si>
    <t>Escalade</t>
  </si>
  <si>
    <t>Price</t>
  </si>
  <si>
    <t>Initial Cost</t>
  </si>
  <si>
    <t>Yearly Cost</t>
  </si>
  <si>
    <t>Insurance</t>
  </si>
  <si>
    <t>Gas Cost</t>
  </si>
  <si>
    <t>Miles</t>
  </si>
  <si>
    <t>MPG</t>
  </si>
  <si>
    <t>Price per gal</t>
  </si>
  <si>
    <t>Total Annual Costs</t>
  </si>
  <si>
    <t>Total Lifetime</t>
  </si>
  <si>
    <t>Avg Cost / Year</t>
  </si>
  <si>
    <t>Car Life Span</t>
  </si>
  <si>
    <t>Chicago Museum</t>
  </si>
  <si>
    <t>Orlando Theme Park</t>
  </si>
  <si>
    <t>Miami Cruise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</si>
  <si>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</si>
  <si>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</si>
  <si>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</si>
  <si>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</si>
  <si>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</si>
  <si>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</si>
  <si>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</si>
  <si>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</si>
  <si>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Air Fare</t>
  </si>
  <si>
    <t>Total</t>
  </si>
  <si>
    <t>Cruise</t>
  </si>
  <si>
    <t>Hotel Total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</si>
  <si>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</si>
  <si>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</si>
  <si>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</si>
  <si>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</si>
  <si>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</si>
  <si>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</si>
  <si>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</si>
  <si>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</si>
  <si>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 xml:space="preserve">USB Stick 5gb </t>
  </si>
  <si>
    <t>8 Color Markers</t>
  </si>
  <si>
    <t>Stapler</t>
  </si>
  <si>
    <t>Planner Book</t>
  </si>
  <si>
    <t>Protractor</t>
  </si>
  <si>
    <t>Compass</t>
  </si>
  <si>
    <t>Liquid Paper</t>
  </si>
  <si>
    <t>WaltMart</t>
  </si>
  <si>
    <t>Dollar Trap</t>
  </si>
  <si>
    <t>Office Repo</t>
  </si>
  <si>
    <t>Dog</t>
  </si>
  <si>
    <t>Initial</t>
  </si>
  <si>
    <t>Monthly</t>
  </si>
  <si>
    <t>Purchase</t>
  </si>
  <si>
    <t>Collar</t>
  </si>
  <si>
    <t>Tag</t>
  </si>
  <si>
    <t>Leash</t>
  </si>
  <si>
    <t>Food</t>
  </si>
  <si>
    <t>Litter</t>
  </si>
  <si>
    <t>Treats</t>
  </si>
  <si>
    <t>Cat</t>
  </si>
  <si>
    <t>Bowl</t>
  </si>
  <si>
    <t>Subtotal</t>
  </si>
  <si>
    <t>Monthly Total</t>
  </si>
  <si>
    <t>One Year Costs</t>
  </si>
  <si>
    <t>Intial Toal</t>
  </si>
  <si>
    <t>Hotel Expenses</t>
  </si>
  <si>
    <t>Hotel Cost per Night</t>
  </si>
  <si>
    <t>Per Person Expenses</t>
  </si>
  <si>
    <t>Subtotal of Tickets (per person)</t>
  </si>
  <si>
    <t>Total costs of tickets</t>
  </si>
  <si>
    <t>Initial Total</t>
  </si>
  <si>
    <t>Food Expenses</t>
  </si>
  <si>
    <t>Car Rental</t>
  </si>
  <si>
    <t>Number of People in group(for Susan)</t>
  </si>
  <si>
    <t>Number of People in group(for Tim)</t>
  </si>
  <si>
    <t>Number of Nights(for Susan)</t>
  </si>
  <si>
    <t>Susan Vacations</t>
  </si>
  <si>
    <t>Tim Vacations</t>
  </si>
  <si>
    <t>Total cost for food</t>
  </si>
  <si>
    <t>Total cost for car renting</t>
  </si>
  <si>
    <t>Number of Nights(for Tim)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</si>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</sst>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_-* #,##0_-;\-* #,##0_-;_-* &quot;-&quot;??_-;_-@_-"/>
    <numFmt numFmtId="168" formatCode="_ [$₹-4009]\ * #,##0.00_ ;_ [$₹-4009]\ * \-#,##0.00_ ;_ [$₹-4009]\ * &quot;-&quot;??_ ;_ @_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5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165" fontId="0" fillId="0" borderId="0" xfId="2" applyFont="1"/>
    <xf numFmtId="165" fontId="0" fillId="3" borderId="0" xfId="2" applyFont="1" applyFill="1"/>
    <xf numFmtId="165" fontId="0" fillId="2" borderId="0" xfId="2" applyFont="1" applyFill="1"/>
    <xf numFmtId="0" fontId="0" fillId="4" borderId="0" xfId="0" applyFill="1"/>
    <xf numFmtId="165" fontId="0" fillId="4" borderId="0" xfId="2" applyFont="1" applyFill="1"/>
    <xf numFmtId="0" fontId="0" fillId="5" borderId="0" xfId="0" applyFill="1"/>
    <xf numFmtId="165" fontId="0" fillId="5" borderId="0" xfId="2" applyFont="1" applyFill="1"/>
    <xf numFmtId="166" fontId="0" fillId="0" borderId="0" xfId="1" applyFont="1"/>
    <xf numFmtId="166" fontId="0" fillId="0" borderId="0" xfId="0" applyNumberFormat="1"/>
    <xf numFmtId="165" fontId="0" fillId="0" borderId="0" xfId="0" applyNumberFormat="1"/>
    <xf numFmtId="165" fontId="0" fillId="5" borderId="0" xfId="0" applyNumberFormat="1" applyFill="1"/>
    <xf numFmtId="3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164" fontId="0" fillId="0" borderId="0" xfId="0" applyNumberFormat="1"/>
    <xf numFmtId="167" fontId="0" fillId="0" borderId="0" xfId="1" applyNumberFormat="1" applyFont="1"/>
    <xf numFmtId="165" fontId="0" fillId="7" borderId="0" xfId="2" applyFont="1" applyFill="1"/>
    <xf numFmtId="165" fontId="0" fillId="6" borderId="0" xfId="0" applyNumberFormat="1" applyFill="1"/>
    <xf numFmtId="165" fontId="0" fillId="7" borderId="0" xfId="0" applyNumberFormat="1" applyFill="1"/>
    <xf numFmtId="165" fontId="0" fillId="6" borderId="0" xfId="2" applyFont="1" applyFill="1"/>
    <xf numFmtId="0" fontId="4" fillId="6" borderId="0" xfId="0" applyFont="1" applyFill="1"/>
    <xf numFmtId="0" fontId="4" fillId="7" borderId="0" xfId="0" applyFont="1" applyFill="1"/>
    <xf numFmtId="0" fontId="5" fillId="6" borderId="0" xfId="0" applyFont="1" applyFill="1"/>
    <xf numFmtId="0" fontId="5" fillId="8" borderId="0" xfId="0" applyFont="1" applyFill="1"/>
    <xf numFmtId="168" fontId="0" fillId="0" borderId="1" xfId="0" applyNumberFormat="1" applyBorder="1"/>
    <xf numFmtId="168" fontId="0" fillId="6" borderId="1" xfId="0" applyNumberFormat="1" applyFill="1" applyBorder="1"/>
    <xf numFmtId="168" fontId="0" fillId="6" borderId="1" xfId="2" applyNumberFormat="1" applyFont="1" applyFill="1" applyBorder="1"/>
    <xf numFmtId="168" fontId="0" fillId="0" borderId="1" xfId="2" applyNumberFormat="1" applyFont="1" applyBorder="1"/>
    <xf numFmtId="168" fontId="0" fillId="8" borderId="1" xfId="2" applyNumberFormat="1" applyFont="1" applyFill="1" applyBorder="1"/>
    <xf numFmtId="0" fontId="0" fillId="6" borderId="1" xfId="2" applyNumberFormat="1" applyFont="1" applyFill="1" applyBorder="1"/>
    <xf numFmtId="0" fontId="0" fillId="8" borderId="1" xfId="2" applyNumberFormat="1" applyFont="1" applyFill="1" applyBorder="1"/>
    <xf numFmtId="0" fontId="0" fillId="9" borderId="0" xfId="0" applyFill="1"/>
    <xf numFmtId="0" fontId="0" fillId="9" borderId="0" xfId="0" applyFont="1" applyFill="1"/>
  </cellXfs>
  <cellStyles count="4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'Cat or Dog (2)'!$B$17:$C$17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 (2)'!$B$18:$C$18</c:f>
              <c:numCache>
                <c:formatCode>_-"$"* #,##0.00_-;\-"$"* #,##0.00_-;_-"$"* "-"??_-;_-@_-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3-4C4A-8405-48F6459FA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52048"/>
        <c:axId val="187351488"/>
      </c:barChart>
      <c:catAx>
        <c:axId val="18735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351488"/>
        <c:crosses val="autoZero"/>
        <c:auto val="1"/>
        <c:lblAlgn val="ctr"/>
        <c:lblOffset val="100"/>
        <c:noMultiLvlLbl val="0"/>
      </c:catAx>
      <c:valAx>
        <c:axId val="18735148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18735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'5.cell phones'!$I$1:$K$1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'5.cell phones'!$I$15:$K$15</c:f>
              <c:numCache>
                <c:formatCode>_-"$"* #,##0.00_-;\-"$"* #,##0.00_-;_-"$"* "-"??_-;_-@_-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A-4302-85D6-6A2D366B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10592"/>
        <c:axId val="269011152"/>
      </c:barChart>
      <c:catAx>
        <c:axId val="26901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011152"/>
        <c:crosses val="autoZero"/>
        <c:auto val="1"/>
        <c:lblAlgn val="ctr"/>
        <c:lblOffset val="100"/>
        <c:noMultiLvlLbl val="0"/>
      </c:catAx>
      <c:valAx>
        <c:axId val="26901115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69010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'6.cars'!$B$23:$D$23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'6.cars'!$B$24:$D$24</c:f>
              <c:numCache>
                <c:formatCode>_-"$"* #,##0.00_-;\-"$"* #,##0.00_-;_-"$"* "-"??_-;_-@_-</c:formatCode>
                <c:ptCount val="3"/>
                <c:pt idx="0">
                  <c:v>6825.4285714285706</c:v>
                </c:pt>
                <c:pt idx="1">
                  <c:v>12876.210526315788</c:v>
                </c:pt>
                <c:pt idx="2">
                  <c:v>20027.529411764706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A-4D10-891C-DBBFDD3F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13392"/>
        <c:axId val="269013952"/>
      </c:barChart>
      <c:catAx>
        <c:axId val="26901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013952"/>
        <c:crosses val="autoZero"/>
        <c:auto val="1"/>
        <c:lblAlgn val="ctr"/>
        <c:lblOffset val="100"/>
        <c:noMultiLvlLbl val="0"/>
      </c:catAx>
      <c:valAx>
        <c:axId val="26901395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69013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'6.cars'!$G$23:$I$23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'6.cars'!$G$24:$I$24</c:f>
              <c:numCache>
                <c:formatCode>_-"$"* #,##0.00_-;\-"$"* #,##0.00_-;_-"$"* "-"??_-;_-@_-</c:formatCode>
                <c:ptCount val="3"/>
                <c:pt idx="0">
                  <c:v>7521.4285714285706</c:v>
                </c:pt>
                <c:pt idx="1">
                  <c:v>14364.210526315788</c:v>
                </c:pt>
                <c:pt idx="2">
                  <c:v>23483.529411764706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6-4E81-AD24-246228C0F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16192"/>
        <c:axId val="269016752"/>
      </c:barChart>
      <c:catAx>
        <c:axId val="2690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016752"/>
        <c:crosses val="autoZero"/>
        <c:auto val="1"/>
        <c:lblAlgn val="ctr"/>
        <c:lblOffset val="100"/>
        <c:noMultiLvlLbl val="0"/>
      </c:catAx>
      <c:valAx>
        <c:axId val="26901675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6901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'1.school supplies'!$G$18:$I$18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'1.school supplies'!$G$19:$I$19</c:f>
              <c:numCache>
                <c:formatCode>_-"$"* #,##0.00_-;\-"$"* #,##0.00_-;_-"$"* "-"??_-;_-@_-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B-4BFD-BD00-06136896E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55968"/>
        <c:axId val="187356528"/>
      </c:barChart>
      <c:catAx>
        <c:axId val="18735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356528"/>
        <c:crosses val="autoZero"/>
        <c:auto val="1"/>
        <c:lblAlgn val="ctr"/>
        <c:lblOffset val="100"/>
        <c:noMultiLvlLbl val="0"/>
      </c:catAx>
      <c:valAx>
        <c:axId val="18735652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187355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'1.school supplies'!$L$18:$N$18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'1.school supplies'!$L$19:$N$19</c:f>
              <c:numCache>
                <c:formatCode>_-"$"* #,##0.00_-;\-"$"* #,##0.00_-;_-"$"* "-"??_-;_-@_-</c:formatCode>
                <c:ptCount val="3"/>
                <c:pt idx="0">
                  <c:v>80.3</c:v>
                </c:pt>
                <c:pt idx="1">
                  <c:v>73.899999999999991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A-4543-88FC-1EF6B485F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58768"/>
        <c:axId val="187359328"/>
      </c:barChart>
      <c:catAx>
        <c:axId val="18735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359328"/>
        <c:crosses val="autoZero"/>
        <c:auto val="1"/>
        <c:lblAlgn val="ctr"/>
        <c:lblOffset val="100"/>
        <c:noMultiLvlLbl val="0"/>
      </c:catAx>
      <c:valAx>
        <c:axId val="18735932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18735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'2.Cat or Dog'!$B$17:$C$17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'2.Cat or Dog'!$B$18:$C$18</c:f>
              <c:numCache>
                <c:formatCode>_-"$"* #,##0.00_-;\-"$"* #,##0.00_-;_-"$"* "-"??_-;_-@_-</c:formatCode>
                <c:ptCount val="2"/>
                <c:pt idx="0">
                  <c:v>519.5</c:v>
                </c:pt>
                <c:pt idx="1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6-4F13-9EC2-B10D059D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61568"/>
        <c:axId val="181997840"/>
      </c:barChart>
      <c:catAx>
        <c:axId val="18736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997840"/>
        <c:crosses val="autoZero"/>
        <c:auto val="1"/>
        <c:lblAlgn val="ctr"/>
        <c:lblOffset val="100"/>
        <c:noMultiLvlLbl val="0"/>
      </c:catAx>
      <c:valAx>
        <c:axId val="181997840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187361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65048118985125"/>
          <c:y val="0.12541666666666668"/>
          <c:w val="0.81001618547681542"/>
          <c:h val="0.56412766112569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'3.vacations'!$B$1</c:f>
              <c:strCache>
                <c:ptCount val="1"/>
                <c:pt idx="0">
                  <c:v>Chicago Museum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'3.vacations'!$A$2:$A$32</c15:sqref>
                  </c15:fullRef>
                </c:ext>
              </c:extLst>
              <c:f>('3.vacations'!$A$19,'3.vacations'!$A$22,'3.vacations'!$A$25,'3.vacations'!$A$30,'3.vacations'!$A$32)</c:f>
              <c:strCache>
                <c:ptCount val="5"/>
                <c:pt idx="0">
                  <c:v>Total costs of tickets</c:v>
                </c:pt>
                <c:pt idx="1">
                  <c:v>Total cost for food</c:v>
                </c:pt>
                <c:pt idx="2">
                  <c:v>Total cost for car renting</c:v>
                </c:pt>
                <c:pt idx="3">
                  <c:v>Hotel Total</c:v>
                </c:pt>
                <c:pt idx="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'3.vacations'!$B$2:$B$32</c15:sqref>
                  </c15:fullRef>
                </c:ext>
              </c:extLst>
              <c:f>('3.vacations'!$B$19,'3.vacations'!$B$22,'3.vacations'!$B$25,'3.vacations'!$B$30,'3.vacations'!$B$32)</c:f>
              <c:numCache>
                <c:formatCode>_ [$₹-4009]\ * #,##0.00_ ;_ [$₹-4009]\ * \-#,##0.00_ ;_ [$₹-4009]\ * "-"??_ ;_ @_ </c:formatCode>
                <c:ptCount val="5"/>
                <c:pt idx="0">
                  <c:v>694</c:v>
                </c:pt>
                <c:pt idx="1">
                  <c:v>500</c:v>
                </c:pt>
                <c:pt idx="2">
                  <c:v>200</c:v>
                </c:pt>
                <c:pt idx="3">
                  <c:v>600</c:v>
                </c:pt>
                <c:pt idx="4">
                  <c:v>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3-40FF-A131-E9A2669A0731}"/>
            </c:ext>
          </c:extLst>
        </c:ser>
        <c:ser>
          <c:idx val="1"/>
          <c:order val="1"/>
          <c:tx>
            <c:strRef>
              <c:f>'3.vacations'!$C$1</c:f>
              <c:strCache>
                <c:ptCount val="1"/>
                <c:pt idx="0">
                  <c:v>Orlando Theme 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'3.vacations'!$A$2:$A$32</c15:sqref>
                  </c15:fullRef>
                </c:ext>
              </c:extLst>
              <c:f>('3.vacations'!$A$19,'3.vacations'!$A$22,'3.vacations'!$A$25,'3.vacations'!$A$30,'3.vacations'!$A$32)</c:f>
              <c:strCache>
                <c:ptCount val="5"/>
                <c:pt idx="0">
                  <c:v>Total costs of tickets</c:v>
                </c:pt>
                <c:pt idx="1">
                  <c:v>Total cost for food</c:v>
                </c:pt>
                <c:pt idx="2">
                  <c:v>Total cost for car renting</c:v>
                </c:pt>
                <c:pt idx="3">
                  <c:v>Hotel Total</c:v>
                </c:pt>
                <c:pt idx="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'3.vacations'!$C$2:$C$32</c15:sqref>
                  </c15:fullRef>
                </c:ext>
              </c:extLst>
              <c:f>('3.vacations'!$C$19,'3.vacations'!$C$22,'3.vacations'!$C$25,'3.vacations'!$C$30,'3.vacations'!$C$32)</c:f>
              <c:numCache>
                <c:formatCode>_ [$₹-4009]\ * #,##0.00_ ;_ [$₹-4009]\ * \-#,##0.00_ ;_ [$₹-4009]\ * "-"??_ ;_ @_ </c:formatCode>
                <c:ptCount val="5"/>
                <c:pt idx="0">
                  <c:v>928</c:v>
                </c:pt>
                <c:pt idx="1">
                  <c:v>500</c:v>
                </c:pt>
                <c:pt idx="2">
                  <c:v>0</c:v>
                </c:pt>
                <c:pt idx="3">
                  <c:v>525</c:v>
                </c:pt>
                <c:pt idx="4">
                  <c:v>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3-40FF-A131-E9A2669A0731}"/>
            </c:ext>
          </c:extLst>
        </c:ser>
        <c:ser>
          <c:idx val="2"/>
          <c:order val="2"/>
          <c:tx>
            <c:strRef>
              <c:f>'3.vacations'!$D$1</c:f>
              <c:strCache>
                <c:ptCount val="1"/>
                <c:pt idx="0">
                  <c:v>Miami Cruise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'3.vacations'!$A$2:$A$32</c15:sqref>
                  </c15:fullRef>
                </c:ext>
              </c:extLst>
              <c:f>('3.vacations'!$A$19,'3.vacations'!$A$22,'3.vacations'!$A$25,'3.vacations'!$A$30,'3.vacations'!$A$32)</c:f>
              <c:strCache>
                <c:ptCount val="5"/>
                <c:pt idx="0">
                  <c:v>Total costs of tickets</c:v>
                </c:pt>
                <c:pt idx="1">
                  <c:v>Total cost for food</c:v>
                </c:pt>
                <c:pt idx="2">
                  <c:v>Total cost for car renting</c:v>
                </c:pt>
                <c:pt idx="3">
                  <c:v>Hotel Total</c:v>
                </c:pt>
                <c:pt idx="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'3.vacations'!$D$2:$D$32</c15:sqref>
                  </c15:fullRef>
                </c:ext>
              </c:extLst>
              <c:f>('3.vacations'!$D$19,'3.vacations'!$D$22,'3.vacations'!$D$25,'3.vacations'!$D$30,'3.vacations'!$D$32)</c:f>
              <c:numCache>
                <c:formatCode>_ [$₹-4009]\ * #,##0.00_ ;_ [$₹-4009]\ * \-#,##0.00_ ;_ [$₹-4009]\ * "-"??_ ;_ @_ </c:formatCode>
                <c:ptCount val="5"/>
                <c:pt idx="0">
                  <c:v>1810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3-40FF-A131-E9A2669A07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2420895"/>
        <c:axId val="1112414239"/>
      </c:barChart>
      <c:catAx>
        <c:axId val="111242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14239"/>
        <c:crosses val="autoZero"/>
        <c:auto val="1"/>
        <c:lblAlgn val="ctr"/>
        <c:lblOffset val="100"/>
        <c:noMultiLvlLbl val="0"/>
      </c:catAx>
      <c:valAx>
        <c:axId val="11124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2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'3.vacations'!$B$39</c:f>
              <c:strCache>
                <c:ptCount val="1"/>
                <c:pt idx="0">
                  <c:v>Chicago Museum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'3.vacations'!$A$40:$A$70</c15:sqref>
                  </c15:fullRef>
                </c:ext>
              </c:extLst>
              <c:f>('3.vacations'!$A$57,'3.vacations'!$A$60,'3.vacations'!$A$63,'3.vacations'!$A$68,'3.vacations'!$A$70)</c:f>
              <c:strCache>
                <c:ptCount val="5"/>
                <c:pt idx="0">
                  <c:v>Total costs of tickets</c:v>
                </c:pt>
                <c:pt idx="1">
                  <c:v>Total cost for food</c:v>
                </c:pt>
                <c:pt idx="2">
                  <c:v>Total cost for car renting</c:v>
                </c:pt>
                <c:pt idx="3">
                  <c:v>Hotel Total</c:v>
                </c:pt>
                <c:pt idx="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'3.vacations'!$B$40:$B$70</c15:sqref>
                  </c15:fullRef>
                </c:ext>
              </c:extLst>
              <c:f>('3.vacations'!$B$57,'3.vacations'!$B$60,'3.vacations'!$B$63,'3.vacations'!$B$68,'3.vacations'!$B$70)</c:f>
              <c:numCache>
                <c:formatCode>_ [$₹-4009]\ * #,##0.00_ ;_ [$₹-4009]\ * \-#,##0.00_ ;_ [$₹-4009]\ * "-"??_ ;_ @_ </c:formatCode>
                <c:ptCount val="5"/>
                <c:pt idx="0">
                  <c:v>1388</c:v>
                </c:pt>
                <c:pt idx="1">
                  <c:v>1000</c:v>
                </c:pt>
                <c:pt idx="2">
                  <c:v>200</c:v>
                </c:pt>
                <c:pt idx="3">
                  <c:v>600</c:v>
                </c:pt>
                <c:pt idx="4">
                  <c:v>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A-46D8-A2FD-CD083D6C689C}"/>
            </c:ext>
          </c:extLst>
        </c:ser>
        <c:ser>
          <c:idx val="1"/>
          <c:order val="1"/>
          <c:tx>
            <c:strRef>
              <c:f>'3.vacations'!$C$39</c:f>
              <c:strCache>
                <c:ptCount val="1"/>
                <c:pt idx="0">
                  <c:v>Orlando Theme 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'3.vacations'!$A$40:$A$70</c15:sqref>
                  </c15:fullRef>
                </c:ext>
              </c:extLst>
              <c:f>('3.vacations'!$A$57,'3.vacations'!$A$60,'3.vacations'!$A$63,'3.vacations'!$A$68,'3.vacations'!$A$70)</c:f>
              <c:strCache>
                <c:ptCount val="5"/>
                <c:pt idx="0">
                  <c:v>Total costs of tickets</c:v>
                </c:pt>
                <c:pt idx="1">
                  <c:v>Total cost for food</c:v>
                </c:pt>
                <c:pt idx="2">
                  <c:v>Total cost for car renting</c:v>
                </c:pt>
                <c:pt idx="3">
                  <c:v>Hotel Total</c:v>
                </c:pt>
                <c:pt idx="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'3.vacations'!$C$40:$C$70</c15:sqref>
                  </c15:fullRef>
                </c:ext>
              </c:extLst>
              <c:f>('3.vacations'!$C$57,'3.vacations'!$C$60,'3.vacations'!$C$63,'3.vacations'!$C$68,'3.vacations'!$C$70)</c:f>
              <c:numCache>
                <c:formatCode>_ [$₹-4009]\ * #,##0.00_ ;_ [$₹-4009]\ * \-#,##0.00_ ;_ [$₹-4009]\ * "-"??_ ;_ @_ </c:formatCode>
                <c:ptCount val="5"/>
                <c:pt idx="0">
                  <c:v>1856</c:v>
                </c:pt>
                <c:pt idx="1">
                  <c:v>1000</c:v>
                </c:pt>
                <c:pt idx="2">
                  <c:v>0</c:v>
                </c:pt>
                <c:pt idx="3">
                  <c:v>525</c:v>
                </c:pt>
                <c:pt idx="4">
                  <c:v>3381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A-46D8-A2FD-CD083D6C689C}"/>
            </c:ext>
          </c:extLst>
        </c:ser>
        <c:ser>
          <c:idx val="2"/>
          <c:order val="2"/>
          <c:tx>
            <c:strRef>
              <c:f>'3.vacations'!$D$39</c:f>
              <c:strCache>
                <c:ptCount val="1"/>
                <c:pt idx="0">
                  <c:v>Miami Cruise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'3.vacations'!$A$40:$A$70</c15:sqref>
                  </c15:fullRef>
                </c:ext>
              </c:extLst>
              <c:f>('3.vacations'!$A$57,'3.vacations'!$A$60,'3.vacations'!$A$63,'3.vacations'!$A$68,'3.vacations'!$A$70)</c:f>
              <c:strCache>
                <c:ptCount val="5"/>
                <c:pt idx="0">
                  <c:v>Total costs of tickets</c:v>
                </c:pt>
                <c:pt idx="1">
                  <c:v>Total cost for food</c:v>
                </c:pt>
                <c:pt idx="2">
                  <c:v>Total cost for car renting</c:v>
                </c:pt>
                <c:pt idx="3">
                  <c:v>Hotel Total</c:v>
                </c:pt>
                <c:pt idx="4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'3.vacations'!$D$40:$D$70</c15:sqref>
                  </c15:fullRef>
                </c:ext>
              </c:extLst>
              <c:f>('3.vacations'!$D$57,'3.vacations'!$D$60,'3.vacations'!$D$63,'3.vacations'!$D$68,'3.vacations'!$D$70)</c:f>
              <c:numCache>
                <c:formatCode>_ [$₹-4009]\ * #,##0.00_ ;_ [$₹-4009]\ * \-#,##0.00_ ;_ [$₹-4009]\ * "-"??_ ;_ @_ </c:formatCode>
                <c:ptCount val="5"/>
                <c:pt idx="0">
                  <c:v>3620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A-46D8-A2FD-CD083D6C68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2410079"/>
        <c:axId val="1112418815"/>
      </c:barChart>
      <c:catAx>
        <c:axId val="111241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18815"/>
        <c:crosses val="autoZero"/>
        <c:auto val="1"/>
        <c:lblAlgn val="ctr"/>
        <c:lblOffset val="100"/>
        <c:noMultiLvlLbl val="0"/>
      </c:catAx>
      <c:valAx>
        <c:axId val="11124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1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'4.Printers'!$B$13:$D$13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'4.Printers'!$B$14:$D$14</c:f>
              <c:numCache>
                <c:formatCode>_-"$"* #,##0.00_-;\-"$"* #,##0.00_-;_-"$"* "-"??_-;_-@_-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E-4E2C-9B1C-04A6FF9F7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35952"/>
        <c:axId val="120034832"/>
      </c:barChart>
      <c:catAx>
        <c:axId val="12003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034832"/>
        <c:crosses val="autoZero"/>
        <c:auto val="1"/>
        <c:lblAlgn val="ctr"/>
        <c:lblOffset val="100"/>
        <c:noMultiLvlLbl val="0"/>
      </c:catAx>
      <c:valAx>
        <c:axId val="12003483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12003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'4.Printers'!$G$13:$I$13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'4.Printers'!$G$14:$I$14</c:f>
              <c:numCache>
                <c:formatCode>_-"$"* #,##0.00_-;\-"$"* #,##0.00_-;_-"$"* "-"??_-;_-@_-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E-4D22-8134-CDEC1712E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04992"/>
        <c:axId val="269005552"/>
      </c:barChart>
      <c:catAx>
        <c:axId val="26900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005552"/>
        <c:crosses val="autoZero"/>
        <c:auto val="1"/>
        <c:lblAlgn val="ctr"/>
        <c:lblOffset val="100"/>
        <c:noMultiLvlLbl val="0"/>
      </c:catAx>
      <c:valAx>
        <c:axId val="26900555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6900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4398711524699"/>
          <c:y val="6.7669172932330796E-2"/>
          <c:w val="0.83114692197566198"/>
          <c:h val="0.8558397963412469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'5.cell phones'!$B$1:$D$1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'5.cell phones'!$B$15:$D$15</c:f>
              <c:numCache>
                <c:formatCode>_-"$"* #,##0.00_-;\-"$"* #,##0.00_-;_-"$"* "-"??_-;_-@_-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4-4F74-9D1F-4D8500C29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07792"/>
        <c:axId val="269008352"/>
      </c:barChart>
      <c:catAx>
        <c:axId val="26900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008352"/>
        <c:crosses val="autoZero"/>
        <c:auto val="1"/>
        <c:lblAlgn val="ctr"/>
        <c:lblOffset val="100"/>
        <c:noMultiLvlLbl val="0"/>
      </c:catAx>
      <c:valAx>
        <c:axId val="26900835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6900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19</xdr:row>
      <xdr:rowOff>25400</xdr:rowOff>
    </xdr:from>
    <xdr:to>
      <xdr:col>5</xdr:col>
      <xdr:colOff>546100</xdr:colOff>
      <xdr:row>33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20</xdr:row>
      <xdr:rowOff>177800</xdr:rowOff>
    </xdr:from>
    <xdr:to>
      <xdr:col>9</xdr:col>
      <xdr:colOff>660400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774700</xdr:colOff>
      <xdr:row>20</xdr:row>
      <xdr:rowOff>177800</xdr:rowOff>
    </xdr:from>
    <xdr:to>
      <xdr:col>15</xdr:col>
      <xdr:colOff>393700</xdr:colOff>
      <xdr:row>35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19</xdr:row>
      <xdr:rowOff>25400</xdr:rowOff>
    </xdr:from>
    <xdr:to>
      <xdr:col>5</xdr:col>
      <xdr:colOff>546100</xdr:colOff>
      <xdr:row>33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838199</xdr:colOff>
      <xdr:row>3</xdr:row>
      <xdr:rowOff>190499</xdr:rowOff>
    </xdr:from>
    <xdr:to>
      <xdr:col>11</xdr:col>
      <xdr:colOff>9524</xdr:colOff>
      <xdr:row>18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42</xdr:row>
      <xdr:rowOff>0</xdr:rowOff>
    </xdr:from>
    <xdr:to>
      <xdr:col>10</xdr:col>
      <xdr:colOff>828675</xdr:colOff>
      <xdr:row>57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21</xdr:row>
      <xdr:rowOff>12700</xdr:rowOff>
    </xdr:from>
    <xdr:to>
      <xdr:col>4</xdr:col>
      <xdr:colOff>482600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21</xdr:row>
      <xdr:rowOff>25400</xdr:rowOff>
    </xdr:from>
    <xdr:to>
      <xdr:col>8</xdr:col>
      <xdr:colOff>762000</xdr:colOff>
      <xdr:row>35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17</xdr:row>
      <xdr:rowOff>0</xdr:rowOff>
    </xdr:from>
    <xdr:to>
      <xdr:col>6</xdr:col>
      <xdr:colOff>114300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17</xdr:row>
      <xdr:rowOff>38100</xdr:rowOff>
    </xdr:from>
    <xdr:to>
      <xdr:col>12</xdr:col>
      <xdr:colOff>114300</xdr:colOff>
      <xdr:row>33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25</xdr:row>
      <xdr:rowOff>101600</xdr:rowOff>
    </xdr:from>
    <xdr:to>
      <xdr:col>4</xdr:col>
      <xdr:colOff>749300</xdr:colOff>
      <xdr:row>39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25</xdr:row>
      <xdr:rowOff>88900</xdr:rowOff>
    </xdr:from>
    <xdr:to>
      <xdr:col>9</xdr:col>
      <xdr:colOff>558800</xdr:colOff>
      <xdr:row>39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D3" sqref="D3"/>
    </sheetView>
  </sheetViews>
  <sheetFormatPr defaultColWidth="11" defaultRowHeight="15.75" x14ac:dyDescent="0.25"/>
  <cols>
    <col min="1" max="1" width="14.25" customWidth="1"/>
  </cols>
  <sheetData>
    <row r="2" spans="1:3" x14ac:dyDescent="0.25">
      <c r="B2" t="s">
        <v>79</v>
      </c>
      <c r="C2" t="s">
        <v>89</v>
      </c>
    </row>
    <row r="3" spans="1:3" x14ac:dyDescent="0.25">
      <c r="A3" s="25" t="s">
        <v>80</v>
      </c>
      <c r="B3" s="16"/>
      <c r="C3" s="16"/>
    </row>
    <row r="4" spans="1:3" x14ac:dyDescent="0.25">
      <c r="A4" s="16" t="s">
        <v>82</v>
      </c>
      <c r="B4" s="20"/>
      <c r="C4" s="20"/>
    </row>
    <row r="5" spans="1:3" x14ac:dyDescent="0.25">
      <c r="A5" s="16" t="s">
        <v>83</v>
      </c>
      <c r="B5" s="20"/>
      <c r="C5" s="20"/>
    </row>
    <row r="6" spans="1:3" x14ac:dyDescent="0.25">
      <c r="A6" s="16" t="s">
        <v>84</v>
      </c>
      <c r="B6" s="20"/>
      <c r="C6" s="20"/>
    </row>
    <row r="7" spans="1:3" x14ac:dyDescent="0.25">
      <c r="A7" s="16" t="s">
        <v>90</v>
      </c>
      <c r="B7" s="20"/>
      <c r="C7" s="20"/>
    </row>
    <row r="8" spans="1:3" x14ac:dyDescent="0.25">
      <c r="A8" s="16" t="s">
        <v>85</v>
      </c>
      <c r="B8" s="20"/>
      <c r="C8" s="20"/>
    </row>
    <row r="9" spans="1:3" x14ac:dyDescent="0.25">
      <c r="A9" s="16" t="s">
        <v>94</v>
      </c>
      <c r="B9" s="22"/>
      <c r="C9" s="22"/>
    </row>
    <row r="11" spans="1:3" x14ac:dyDescent="0.25">
      <c r="A11" s="24" t="s">
        <v>81</v>
      </c>
      <c r="B11" s="15"/>
      <c r="C11" s="15"/>
    </row>
    <row r="12" spans="1:3" x14ac:dyDescent="0.25">
      <c r="A12" s="15" t="s">
        <v>86</v>
      </c>
      <c r="B12" s="23"/>
      <c r="C12" s="23"/>
    </row>
    <row r="13" spans="1:3" x14ac:dyDescent="0.25">
      <c r="A13" s="15" t="s">
        <v>87</v>
      </c>
      <c r="B13" s="23"/>
      <c r="C13" s="23"/>
    </row>
    <row r="14" spans="1:3" x14ac:dyDescent="0.25">
      <c r="A14" s="15" t="s">
        <v>88</v>
      </c>
      <c r="B14" s="23"/>
      <c r="C14" s="23"/>
    </row>
    <row r="15" spans="1:3" x14ac:dyDescent="0.25">
      <c r="A15" s="15" t="s">
        <v>91</v>
      </c>
      <c r="B15" s="23"/>
      <c r="C15" s="23"/>
    </row>
    <row r="16" spans="1:3" x14ac:dyDescent="0.25">
      <c r="A16" s="15" t="s">
        <v>92</v>
      </c>
      <c r="B16" s="23"/>
      <c r="C16" s="23"/>
    </row>
    <row r="17" spans="1:3" x14ac:dyDescent="0.25">
      <c r="B17" t="s">
        <v>79</v>
      </c>
      <c r="C17" t="s">
        <v>89</v>
      </c>
    </row>
    <row r="18" spans="1:3" x14ac:dyDescent="0.25">
      <c r="A18" s="15" t="s">
        <v>93</v>
      </c>
      <c r="B18" s="21">
        <f>B9+B16*12</f>
        <v>0</v>
      </c>
      <c r="C18" s="21">
        <f>C9+C16*12</f>
        <v>0</v>
      </c>
    </row>
  </sheetData>
  <pageMargins left="0.75" right="0.75" top="1" bottom="1" header="0.5" footer="0.5"/>
  <pageSetup paperSize="12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workbookViewId="0">
      <selection activeCell="K2" sqref="K2"/>
    </sheetView>
  </sheetViews>
  <sheetFormatPr defaultColWidth="11" defaultRowHeight="15.75" x14ac:dyDescent="0.25"/>
  <cols>
    <col min="1" max="1" width="17" bestFit="1" customWidth="1"/>
  </cols>
  <sheetData>
    <row r="2" spans="1:14" x14ac:dyDescent="0.25">
      <c r="B2" t="s">
        <v>76</v>
      </c>
      <c r="C2" t="s">
        <v>77</v>
      </c>
      <c r="D2" t="s">
        <v>78</v>
      </c>
      <c r="F2" t="s">
        <v>12</v>
      </c>
      <c r="G2" t="s">
        <v>76</v>
      </c>
      <c r="H2" t="s">
        <v>77</v>
      </c>
      <c r="I2" t="s">
        <v>78</v>
      </c>
    </row>
    <row r="3" spans="1:14" x14ac:dyDescent="0.25">
      <c r="A3" t="s">
        <v>61</v>
      </c>
      <c r="B3" s="18">
        <v>0.5</v>
      </c>
      <c r="C3" s="18">
        <v>0.4</v>
      </c>
      <c r="D3" s="18">
        <v>1.4</v>
      </c>
      <c r="F3" s="19">
        <v>3</v>
      </c>
      <c r="G3" s="3"/>
      <c r="H3" s="3"/>
      <c r="I3" s="3"/>
      <c r="K3" s="19"/>
      <c r="L3" s="3"/>
      <c r="M3" s="3"/>
      <c r="N3" s="3"/>
    </row>
    <row r="4" spans="1:14" x14ac:dyDescent="0.25">
      <c r="A4" t="s">
        <v>62</v>
      </c>
      <c r="B4" s="18">
        <v>28</v>
      </c>
      <c r="C4" s="18">
        <v>33</v>
      </c>
      <c r="D4" s="18">
        <v>31</v>
      </c>
      <c r="F4" s="19">
        <v>1</v>
      </c>
      <c r="G4" s="3"/>
      <c r="H4" s="3"/>
      <c r="I4" s="3"/>
      <c r="K4" s="19"/>
      <c r="L4" s="3"/>
      <c r="M4" s="3"/>
      <c r="N4" s="3"/>
    </row>
    <row r="5" spans="1:14" x14ac:dyDescent="0.25">
      <c r="A5" t="s">
        <v>63</v>
      </c>
      <c r="B5" s="18">
        <v>1.8</v>
      </c>
      <c r="C5" s="18">
        <v>1</v>
      </c>
      <c r="D5" s="18">
        <v>2</v>
      </c>
      <c r="F5" s="19">
        <v>7</v>
      </c>
      <c r="G5" s="3"/>
      <c r="H5" s="3"/>
      <c r="I5" s="3"/>
      <c r="K5" s="19"/>
      <c r="L5" s="3"/>
      <c r="M5" s="3"/>
      <c r="N5" s="3"/>
    </row>
    <row r="6" spans="1:14" x14ac:dyDescent="0.25">
      <c r="A6" t="s">
        <v>64</v>
      </c>
      <c r="B6" s="18">
        <v>1.2</v>
      </c>
      <c r="C6" s="18">
        <v>0.8</v>
      </c>
      <c r="D6" s="18">
        <v>1.5</v>
      </c>
      <c r="F6" s="19">
        <v>1</v>
      </c>
      <c r="G6" s="3"/>
      <c r="H6" s="3"/>
      <c r="I6" s="3"/>
      <c r="K6" s="19"/>
      <c r="L6" s="3"/>
      <c r="M6" s="3"/>
      <c r="N6" s="3"/>
    </row>
    <row r="7" spans="1:14" x14ac:dyDescent="0.25">
      <c r="A7" t="s">
        <v>65</v>
      </c>
      <c r="B7" s="18">
        <v>2.4</v>
      </c>
      <c r="C7" s="18">
        <v>1.4</v>
      </c>
      <c r="D7" s="18">
        <v>2.4</v>
      </c>
      <c r="F7" s="19">
        <v>2</v>
      </c>
      <c r="G7" s="3"/>
      <c r="H7" s="3"/>
      <c r="I7" s="3"/>
      <c r="K7" s="19"/>
      <c r="L7" s="3"/>
      <c r="M7" s="3"/>
      <c r="N7" s="3"/>
    </row>
    <row r="8" spans="1:14" x14ac:dyDescent="0.25">
      <c r="A8" t="s">
        <v>66</v>
      </c>
      <c r="B8" s="18">
        <v>0.9</v>
      </c>
      <c r="C8" s="18">
        <v>0.2</v>
      </c>
      <c r="D8" s="18">
        <v>0.8</v>
      </c>
      <c r="F8" s="19">
        <v>2</v>
      </c>
      <c r="G8" s="3"/>
      <c r="H8" s="3"/>
      <c r="I8" s="3"/>
      <c r="K8" s="19"/>
      <c r="L8" s="3"/>
      <c r="M8" s="3"/>
      <c r="N8" s="3"/>
    </row>
    <row r="9" spans="1:14" x14ac:dyDescent="0.25">
      <c r="A9" t="s">
        <v>67</v>
      </c>
      <c r="B9" s="18">
        <v>0.99</v>
      </c>
      <c r="C9" s="18">
        <v>0.59</v>
      </c>
      <c r="D9" s="18">
        <v>2.59</v>
      </c>
      <c r="F9" s="19">
        <v>1</v>
      </c>
      <c r="G9" s="3"/>
      <c r="H9" s="3"/>
      <c r="I9" s="3"/>
      <c r="K9" s="19"/>
      <c r="L9" s="3"/>
      <c r="M9" s="3"/>
      <c r="N9" s="3"/>
    </row>
    <row r="10" spans="1:14" x14ac:dyDescent="0.25">
      <c r="A10" t="s">
        <v>68</v>
      </c>
      <c r="B10" s="18">
        <v>1.25</v>
      </c>
      <c r="C10" s="18">
        <v>3.25</v>
      </c>
      <c r="D10" s="18">
        <v>2.15</v>
      </c>
      <c r="F10" s="19">
        <v>4</v>
      </c>
      <c r="G10" s="3"/>
      <c r="H10" s="3"/>
      <c r="I10" s="3"/>
      <c r="K10" s="19"/>
      <c r="L10" s="3"/>
      <c r="M10" s="3"/>
      <c r="N10" s="3"/>
    </row>
    <row r="11" spans="1:14" x14ac:dyDescent="0.25">
      <c r="A11" t="s">
        <v>69</v>
      </c>
      <c r="B11" s="18">
        <v>9.5</v>
      </c>
      <c r="C11" s="18">
        <v>14</v>
      </c>
      <c r="D11" s="18">
        <v>13</v>
      </c>
      <c r="F11" s="19">
        <v>1</v>
      </c>
      <c r="G11" s="3"/>
      <c r="H11" s="3"/>
      <c r="I11" s="3"/>
      <c r="K11" s="19"/>
      <c r="L11" s="3"/>
      <c r="M11" s="3"/>
      <c r="N11" s="3"/>
    </row>
    <row r="12" spans="1:14" x14ac:dyDescent="0.25">
      <c r="A12" t="s">
        <v>70</v>
      </c>
      <c r="B12" s="18">
        <v>4.55</v>
      </c>
      <c r="C12" s="18">
        <v>2.5499999999999998</v>
      </c>
      <c r="D12" s="18">
        <v>6</v>
      </c>
      <c r="F12" s="19">
        <v>1</v>
      </c>
      <c r="G12" s="3"/>
      <c r="H12" s="3"/>
      <c r="I12" s="3"/>
      <c r="K12" s="19"/>
      <c r="L12" s="3"/>
      <c r="M12" s="3"/>
      <c r="N12" s="3"/>
    </row>
    <row r="13" spans="1:14" x14ac:dyDescent="0.25">
      <c r="A13" t="s">
        <v>71</v>
      </c>
      <c r="B13" s="18">
        <v>4.2</v>
      </c>
      <c r="C13" s="18">
        <v>2.2000000000000002</v>
      </c>
      <c r="D13" s="18">
        <v>3</v>
      </c>
      <c r="F13" s="19">
        <v>1</v>
      </c>
      <c r="G13" s="3"/>
      <c r="H13" s="3"/>
      <c r="I13" s="3"/>
      <c r="K13" s="19"/>
      <c r="L13" s="3"/>
      <c r="M13" s="3"/>
      <c r="N13" s="3"/>
    </row>
    <row r="14" spans="1:14" x14ac:dyDescent="0.25">
      <c r="A14" t="s">
        <v>72</v>
      </c>
      <c r="B14" s="18">
        <v>3.9</v>
      </c>
      <c r="C14" s="18">
        <v>5</v>
      </c>
      <c r="D14" s="18">
        <v>8</v>
      </c>
      <c r="F14" s="19">
        <v>1</v>
      </c>
      <c r="G14" s="3"/>
      <c r="H14" s="3"/>
      <c r="I14" s="3"/>
      <c r="K14" s="19"/>
      <c r="L14" s="3"/>
      <c r="M14" s="3"/>
      <c r="N14" s="3"/>
    </row>
    <row r="15" spans="1:14" x14ac:dyDescent="0.25">
      <c r="A15" t="s">
        <v>73</v>
      </c>
      <c r="B15" s="18">
        <v>1</v>
      </c>
      <c r="C15" s="18">
        <v>2</v>
      </c>
      <c r="D15" s="18">
        <v>1</v>
      </c>
      <c r="F15" s="19">
        <v>1</v>
      </c>
      <c r="G15" s="3"/>
      <c r="H15" s="3"/>
      <c r="I15" s="3"/>
      <c r="K15" s="19"/>
      <c r="L15" s="3"/>
      <c r="M15" s="3"/>
      <c r="N15" s="3"/>
    </row>
    <row r="16" spans="1:14" x14ac:dyDescent="0.25">
      <c r="A16" t="s">
        <v>74</v>
      </c>
      <c r="B16" s="18">
        <v>1.75</v>
      </c>
      <c r="C16" s="18">
        <v>2</v>
      </c>
      <c r="D16" s="18">
        <v>1</v>
      </c>
      <c r="F16" s="19">
        <v>1</v>
      </c>
      <c r="G16" s="3"/>
      <c r="H16" s="3"/>
      <c r="I16" s="3"/>
      <c r="K16" s="19"/>
      <c r="L16" s="3"/>
      <c r="M16" s="3"/>
      <c r="N16" s="3"/>
    </row>
    <row r="17" spans="1:14" x14ac:dyDescent="0.25">
      <c r="A17" t="s">
        <v>75</v>
      </c>
      <c r="B17" s="18">
        <v>2</v>
      </c>
      <c r="C17" s="18">
        <v>1</v>
      </c>
      <c r="D17" s="18">
        <v>3</v>
      </c>
      <c r="F17" s="19">
        <v>1</v>
      </c>
      <c r="G17" s="3"/>
      <c r="H17" s="3"/>
      <c r="I17" s="3"/>
      <c r="K17" s="19"/>
      <c r="L17" s="3"/>
      <c r="M17" s="3"/>
      <c r="N17" s="3"/>
    </row>
    <row r="18" spans="1:14" x14ac:dyDescent="0.25">
      <c r="G18" t="s">
        <v>76</v>
      </c>
      <c r="H18" t="s">
        <v>77</v>
      </c>
      <c r="I18" t="s">
        <v>78</v>
      </c>
    </row>
    <row r="19" spans="1:14" x14ac:dyDescent="0.25">
      <c r="F19" t="s">
        <v>58</v>
      </c>
      <c r="G19" s="12">
        <v>98</v>
      </c>
      <c r="H19" s="12">
        <v>909</v>
      </c>
      <c r="I19" s="12">
        <v>909</v>
      </c>
      <c r="L19" s="12"/>
      <c r="M19" s="12"/>
      <c r="N19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workbookViewId="0">
      <selection activeCell="N13" sqref="N13"/>
    </sheetView>
  </sheetViews>
  <sheetFormatPr defaultColWidth="11" defaultRowHeight="15.75" x14ac:dyDescent="0.25"/>
  <cols>
    <col min="1" max="1" width="17" bestFit="1" customWidth="1"/>
  </cols>
  <sheetData>
    <row r="2" spans="1:14" x14ac:dyDescent="0.25">
      <c r="B2" t="s">
        <v>76</v>
      </c>
      <c r="C2" t="s">
        <v>77</v>
      </c>
      <c r="D2" t="s">
        <v>78</v>
      </c>
      <c r="F2" t="s">
        <v>12</v>
      </c>
      <c r="G2" t="s">
        <v>76</v>
      </c>
      <c r="H2" t="s">
        <v>77</v>
      </c>
      <c r="I2" t="s">
        <v>78</v>
      </c>
      <c r="K2" t="s">
        <v>13</v>
      </c>
      <c r="L2" t="s">
        <v>76</v>
      </c>
      <c r="M2" t="s">
        <v>77</v>
      </c>
      <c r="N2" t="s">
        <v>78</v>
      </c>
    </row>
    <row r="3" spans="1:14" x14ac:dyDescent="0.25">
      <c r="A3" t="s">
        <v>61</v>
      </c>
      <c r="B3" s="18">
        <v>0.5</v>
      </c>
      <c r="C3" s="18">
        <v>0.4</v>
      </c>
      <c r="D3" s="18">
        <v>1.4</v>
      </c>
      <c r="F3" s="19">
        <v>3</v>
      </c>
      <c r="G3" s="3">
        <f>F3*$B3</f>
        <v>1.5</v>
      </c>
      <c r="H3" s="3">
        <f>F3*C3</f>
        <v>1.2000000000000002</v>
      </c>
      <c r="I3" s="3">
        <f>F3*D3</f>
        <v>4.1999999999999993</v>
      </c>
      <c r="K3" s="19">
        <v>5</v>
      </c>
      <c r="L3" s="3">
        <f>K3*B3</f>
        <v>2.5</v>
      </c>
      <c r="M3" s="3">
        <f>K3*C3</f>
        <v>2</v>
      </c>
      <c r="N3" s="3">
        <f>K3*D3</f>
        <v>7</v>
      </c>
    </row>
    <row r="4" spans="1:14" x14ac:dyDescent="0.25">
      <c r="A4" t="s">
        <v>62</v>
      </c>
      <c r="B4" s="18">
        <v>28</v>
      </c>
      <c r="C4" s="18">
        <v>33</v>
      </c>
      <c r="D4" s="18">
        <v>31</v>
      </c>
      <c r="F4" s="19">
        <v>1</v>
      </c>
      <c r="G4" s="3">
        <f t="shared" ref="G4:G17" si="0">F4*$B4</f>
        <v>28</v>
      </c>
      <c r="H4" s="3">
        <f t="shared" ref="H4:H17" si="1">F4*C4</f>
        <v>33</v>
      </c>
      <c r="I4" s="3">
        <f t="shared" ref="I4:I17" si="2">F4*D4</f>
        <v>31</v>
      </c>
      <c r="K4" s="19">
        <v>1</v>
      </c>
      <c r="L4" s="3">
        <f t="shared" ref="L4:L17" si="3">K4*B4</f>
        <v>28</v>
      </c>
      <c r="M4" s="3">
        <f t="shared" ref="M4:M17" si="4">K4*C4</f>
        <v>33</v>
      </c>
      <c r="N4" s="3">
        <f t="shared" ref="N4:N17" si="5">K4*D4</f>
        <v>31</v>
      </c>
    </row>
    <row r="5" spans="1:14" x14ac:dyDescent="0.25">
      <c r="A5" t="s">
        <v>63</v>
      </c>
      <c r="B5" s="18">
        <v>1.8</v>
      </c>
      <c r="C5" s="18">
        <v>1</v>
      </c>
      <c r="D5" s="18">
        <v>2</v>
      </c>
      <c r="F5" s="19">
        <v>7</v>
      </c>
      <c r="G5" s="3">
        <f t="shared" si="0"/>
        <v>12.6</v>
      </c>
      <c r="H5" s="3">
        <f t="shared" si="1"/>
        <v>7</v>
      </c>
      <c r="I5" s="3">
        <f t="shared" si="2"/>
        <v>14</v>
      </c>
      <c r="K5" s="19">
        <v>4</v>
      </c>
      <c r="L5" s="3">
        <f t="shared" si="3"/>
        <v>7.2</v>
      </c>
      <c r="M5" s="3">
        <f t="shared" si="4"/>
        <v>4</v>
      </c>
      <c r="N5" s="3">
        <f t="shared" si="5"/>
        <v>8</v>
      </c>
    </row>
    <row r="6" spans="1:14" x14ac:dyDescent="0.25">
      <c r="A6" t="s">
        <v>64</v>
      </c>
      <c r="B6" s="18">
        <v>1.2</v>
      </c>
      <c r="C6" s="18">
        <v>0.8</v>
      </c>
      <c r="D6" s="18">
        <v>1.5</v>
      </c>
      <c r="F6" s="19">
        <v>1</v>
      </c>
      <c r="G6" s="3">
        <f t="shared" si="0"/>
        <v>1.2</v>
      </c>
      <c r="H6" s="3">
        <f t="shared" si="1"/>
        <v>0.8</v>
      </c>
      <c r="I6" s="3">
        <f t="shared" si="2"/>
        <v>1.5</v>
      </c>
      <c r="K6" s="19">
        <v>2</v>
      </c>
      <c r="L6" s="3">
        <f t="shared" si="3"/>
        <v>2.4</v>
      </c>
      <c r="M6" s="3">
        <f t="shared" si="4"/>
        <v>1.6</v>
      </c>
      <c r="N6" s="3">
        <f t="shared" si="5"/>
        <v>3</v>
      </c>
    </row>
    <row r="7" spans="1:14" x14ac:dyDescent="0.25">
      <c r="A7" t="s">
        <v>65</v>
      </c>
      <c r="B7" s="18">
        <v>2.4</v>
      </c>
      <c r="C7" s="18">
        <v>1.4</v>
      </c>
      <c r="D7" s="18">
        <v>2.4</v>
      </c>
      <c r="F7" s="19">
        <v>2</v>
      </c>
      <c r="G7" s="3">
        <f t="shared" si="0"/>
        <v>4.8</v>
      </c>
      <c r="H7" s="3">
        <f t="shared" si="1"/>
        <v>2.8</v>
      </c>
      <c r="I7" s="3">
        <f t="shared" si="2"/>
        <v>4.8</v>
      </c>
      <c r="K7" s="19">
        <v>2</v>
      </c>
      <c r="L7" s="3">
        <f t="shared" si="3"/>
        <v>4.8</v>
      </c>
      <c r="M7" s="3">
        <f t="shared" si="4"/>
        <v>2.8</v>
      </c>
      <c r="N7" s="3">
        <f t="shared" si="5"/>
        <v>4.8</v>
      </c>
    </row>
    <row r="8" spans="1:14" x14ac:dyDescent="0.25">
      <c r="A8" t="s">
        <v>66</v>
      </c>
      <c r="B8" s="18">
        <v>0.9</v>
      </c>
      <c r="C8" s="18">
        <v>0.2</v>
      </c>
      <c r="D8" s="18">
        <v>0.8</v>
      </c>
      <c r="F8" s="19">
        <v>2</v>
      </c>
      <c r="G8" s="3">
        <f t="shared" si="0"/>
        <v>1.8</v>
      </c>
      <c r="H8" s="3">
        <f t="shared" si="1"/>
        <v>0.4</v>
      </c>
      <c r="I8" s="3">
        <f t="shared" si="2"/>
        <v>1.6</v>
      </c>
      <c r="K8" s="19">
        <v>2</v>
      </c>
      <c r="L8" s="3">
        <f t="shared" si="3"/>
        <v>1.8</v>
      </c>
      <c r="M8" s="3">
        <f t="shared" si="4"/>
        <v>0.4</v>
      </c>
      <c r="N8" s="3">
        <f t="shared" si="5"/>
        <v>1.6</v>
      </c>
    </row>
    <row r="9" spans="1:14" x14ac:dyDescent="0.25">
      <c r="A9" t="s">
        <v>67</v>
      </c>
      <c r="B9" s="18">
        <v>0.99</v>
      </c>
      <c r="C9" s="18">
        <v>0.59</v>
      </c>
      <c r="D9" s="18">
        <v>2.59</v>
      </c>
      <c r="F9" s="19">
        <v>10</v>
      </c>
      <c r="G9" s="3">
        <f t="shared" si="0"/>
        <v>9.9</v>
      </c>
      <c r="H9" s="3">
        <f t="shared" si="1"/>
        <v>5.8999999999999995</v>
      </c>
      <c r="I9" s="3">
        <f t="shared" si="2"/>
        <v>25.9</v>
      </c>
      <c r="K9" s="19">
        <v>10</v>
      </c>
      <c r="L9" s="3">
        <f t="shared" si="3"/>
        <v>9.9</v>
      </c>
      <c r="M9" s="3">
        <f t="shared" si="4"/>
        <v>5.8999999999999995</v>
      </c>
      <c r="N9" s="3">
        <f t="shared" si="5"/>
        <v>25.9</v>
      </c>
    </row>
    <row r="10" spans="1:14" x14ac:dyDescent="0.25">
      <c r="A10" t="s">
        <v>68</v>
      </c>
      <c r="B10" s="18">
        <v>1.25</v>
      </c>
      <c r="C10" s="18">
        <v>3.25</v>
      </c>
      <c r="D10" s="18">
        <v>2.15</v>
      </c>
      <c r="F10" s="19">
        <v>4</v>
      </c>
      <c r="G10" s="3">
        <f t="shared" si="0"/>
        <v>5</v>
      </c>
      <c r="H10" s="3">
        <f t="shared" si="1"/>
        <v>13</v>
      </c>
      <c r="I10" s="3">
        <f t="shared" si="2"/>
        <v>8.6</v>
      </c>
      <c r="K10" s="19">
        <v>1</v>
      </c>
      <c r="L10" s="3">
        <f t="shared" si="3"/>
        <v>1.25</v>
      </c>
      <c r="M10" s="3">
        <f t="shared" si="4"/>
        <v>3.25</v>
      </c>
      <c r="N10" s="3">
        <f t="shared" si="5"/>
        <v>2.15</v>
      </c>
    </row>
    <row r="11" spans="1:14" x14ac:dyDescent="0.25">
      <c r="A11" t="s">
        <v>69</v>
      </c>
      <c r="B11" s="18">
        <v>9.5</v>
      </c>
      <c r="C11" s="18">
        <v>14</v>
      </c>
      <c r="D11" s="18">
        <v>13</v>
      </c>
      <c r="F11" s="19">
        <v>1</v>
      </c>
      <c r="G11" s="3">
        <f t="shared" si="0"/>
        <v>9.5</v>
      </c>
      <c r="H11" s="3">
        <f t="shared" si="1"/>
        <v>14</v>
      </c>
      <c r="I11" s="3">
        <f t="shared" si="2"/>
        <v>13</v>
      </c>
      <c r="K11" s="19">
        <v>1</v>
      </c>
      <c r="L11" s="3">
        <f t="shared" si="3"/>
        <v>9.5</v>
      </c>
      <c r="M11" s="3">
        <f t="shared" si="4"/>
        <v>14</v>
      </c>
      <c r="N11" s="3">
        <f t="shared" si="5"/>
        <v>13</v>
      </c>
    </row>
    <row r="12" spans="1:14" x14ac:dyDescent="0.25">
      <c r="A12" t="s">
        <v>70</v>
      </c>
      <c r="B12" s="18">
        <v>4.55</v>
      </c>
      <c r="C12" s="18">
        <v>2.5499999999999998</v>
      </c>
      <c r="D12" s="18">
        <v>6</v>
      </c>
      <c r="F12" s="19">
        <v>1</v>
      </c>
      <c r="G12" s="3">
        <f t="shared" si="0"/>
        <v>4.55</v>
      </c>
      <c r="H12" s="3">
        <f t="shared" si="1"/>
        <v>2.5499999999999998</v>
      </c>
      <c r="I12" s="3">
        <f t="shared" si="2"/>
        <v>6</v>
      </c>
      <c r="K12" s="19">
        <v>1</v>
      </c>
      <c r="L12" s="3">
        <f t="shared" si="3"/>
        <v>4.55</v>
      </c>
      <c r="M12" s="3">
        <f t="shared" si="4"/>
        <v>2.5499999999999998</v>
      </c>
      <c r="N12" s="3">
        <f t="shared" si="5"/>
        <v>6</v>
      </c>
    </row>
    <row r="13" spans="1:14" x14ac:dyDescent="0.25">
      <c r="A13" t="s">
        <v>71</v>
      </c>
      <c r="B13" s="18">
        <v>4.2</v>
      </c>
      <c r="C13" s="18">
        <v>2.2000000000000002</v>
      </c>
      <c r="D13" s="18">
        <v>3</v>
      </c>
      <c r="F13" s="19">
        <v>1</v>
      </c>
      <c r="G13" s="3">
        <f t="shared" si="0"/>
        <v>4.2</v>
      </c>
      <c r="H13" s="3">
        <f t="shared" si="1"/>
        <v>2.2000000000000002</v>
      </c>
      <c r="I13" s="3">
        <f t="shared" si="2"/>
        <v>3</v>
      </c>
      <c r="K13" s="19">
        <v>2</v>
      </c>
      <c r="L13" s="3">
        <f t="shared" si="3"/>
        <v>8.4</v>
      </c>
      <c r="M13" s="3">
        <f t="shared" si="4"/>
        <v>4.4000000000000004</v>
      </c>
      <c r="N13" s="3">
        <f t="shared" si="5"/>
        <v>6</v>
      </c>
    </row>
    <row r="14" spans="1:14" x14ac:dyDescent="0.25">
      <c r="A14" t="s">
        <v>72</v>
      </c>
      <c r="B14" s="18">
        <v>3.9</v>
      </c>
      <c r="C14" s="18">
        <v>5</v>
      </c>
      <c r="D14" s="18">
        <v>8</v>
      </c>
      <c r="F14" s="19">
        <v>1</v>
      </c>
      <c r="G14" s="3">
        <f t="shared" si="0"/>
        <v>3.9</v>
      </c>
      <c r="H14" s="3">
        <f t="shared" si="1"/>
        <v>5</v>
      </c>
      <c r="I14" s="3">
        <f t="shared" si="2"/>
        <v>8</v>
      </c>
      <c r="K14" s="19"/>
      <c r="L14" s="3">
        <f t="shared" si="3"/>
        <v>0</v>
      </c>
      <c r="M14" s="3">
        <f t="shared" si="4"/>
        <v>0</v>
      </c>
      <c r="N14" s="3">
        <f t="shared" si="5"/>
        <v>0</v>
      </c>
    </row>
    <row r="15" spans="1:14" x14ac:dyDescent="0.25">
      <c r="A15" t="s">
        <v>73</v>
      </c>
      <c r="B15" s="18">
        <v>1</v>
      </c>
      <c r="C15" s="18">
        <v>2</v>
      </c>
      <c r="D15" s="18">
        <v>1</v>
      </c>
      <c r="F15" s="19">
        <v>1</v>
      </c>
      <c r="G15" s="3">
        <f t="shared" si="0"/>
        <v>1</v>
      </c>
      <c r="H15" s="3">
        <f t="shared" si="1"/>
        <v>2</v>
      </c>
      <c r="I15" s="3">
        <f t="shared" si="2"/>
        <v>1</v>
      </c>
      <c r="K15" s="19"/>
      <c r="L15" s="3">
        <f t="shared" si="3"/>
        <v>0</v>
      </c>
      <c r="M15" s="3">
        <f t="shared" si="4"/>
        <v>0</v>
      </c>
      <c r="N15" s="3">
        <f t="shared" si="5"/>
        <v>0</v>
      </c>
    </row>
    <row r="16" spans="1:14" x14ac:dyDescent="0.25">
      <c r="A16" t="s">
        <v>74</v>
      </c>
      <c r="B16" s="18">
        <v>1.75</v>
      </c>
      <c r="C16" s="18">
        <v>2</v>
      </c>
      <c r="D16" s="18">
        <v>1</v>
      </c>
      <c r="F16" s="19">
        <v>1</v>
      </c>
      <c r="G16" s="3">
        <f t="shared" si="0"/>
        <v>1.75</v>
      </c>
      <c r="H16" s="3">
        <f t="shared" si="1"/>
        <v>2</v>
      </c>
      <c r="I16" s="3">
        <f t="shared" si="2"/>
        <v>1</v>
      </c>
      <c r="K16" s="19"/>
      <c r="L16" s="3">
        <f t="shared" si="3"/>
        <v>0</v>
      </c>
      <c r="M16" s="3">
        <f t="shared" si="4"/>
        <v>0</v>
      </c>
      <c r="N16" s="3">
        <f t="shared" si="5"/>
        <v>0</v>
      </c>
    </row>
    <row r="17" spans="1:14" x14ac:dyDescent="0.25">
      <c r="A17" t="s">
        <v>75</v>
      </c>
      <c r="B17" s="18">
        <v>2</v>
      </c>
      <c r="C17" s="18">
        <v>1</v>
      </c>
      <c r="D17" s="18">
        <v>3</v>
      </c>
      <c r="F17" s="19">
        <v>1</v>
      </c>
      <c r="G17" s="3">
        <f t="shared" si="0"/>
        <v>2</v>
      </c>
      <c r="H17" s="3">
        <f t="shared" si="1"/>
        <v>1</v>
      </c>
      <c r="I17" s="3">
        <f t="shared" si="2"/>
        <v>3</v>
      </c>
      <c r="K17" s="19"/>
      <c r="L17" s="3">
        <f t="shared" si="3"/>
        <v>0</v>
      </c>
      <c r="M17" s="3">
        <f t="shared" si="4"/>
        <v>0</v>
      </c>
      <c r="N17" s="3">
        <f t="shared" si="5"/>
        <v>0</v>
      </c>
    </row>
    <row r="18" spans="1:14" x14ac:dyDescent="0.25">
      <c r="G18" t="s">
        <v>76</v>
      </c>
      <c r="H18" t="s">
        <v>77</v>
      </c>
      <c r="I18" t="s">
        <v>78</v>
      </c>
      <c r="L18" t="s">
        <v>76</v>
      </c>
      <c r="M18" t="s">
        <v>77</v>
      </c>
      <c r="N18" t="s">
        <v>78</v>
      </c>
    </row>
    <row r="19" spans="1:14" x14ac:dyDescent="0.25">
      <c r="G19" s="12">
        <f>SUM(G3:G17)</f>
        <v>91.7</v>
      </c>
      <c r="H19" s="12">
        <f t="shared" ref="H19:I19" si="6">SUM(H3:H17)</f>
        <v>92.85</v>
      </c>
      <c r="I19" s="12">
        <f t="shared" si="6"/>
        <v>126.6</v>
      </c>
      <c r="L19" s="12">
        <f>SUM(L3:L17)</f>
        <v>80.3</v>
      </c>
      <c r="M19" s="12">
        <f t="shared" ref="M19:N19" si="7">SUM(M3:M17)</f>
        <v>73.899999999999991</v>
      </c>
      <c r="N19" s="12">
        <f t="shared" si="7"/>
        <v>108.45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opLeftCell="A8" workbookViewId="0">
      <selection activeCell="D11" sqref="D11"/>
    </sheetView>
  </sheetViews>
  <sheetFormatPr defaultColWidth="11" defaultRowHeight="15.75" x14ac:dyDescent="0.25"/>
  <cols>
    <col min="1" max="1" width="13.5" bestFit="1" customWidth="1"/>
  </cols>
  <sheetData>
    <row r="2" spans="1:3" x14ac:dyDescent="0.25">
      <c r="B2" t="s">
        <v>79</v>
      </c>
      <c r="C2" t="s">
        <v>89</v>
      </c>
    </row>
    <row r="3" spans="1:3" x14ac:dyDescent="0.25">
      <c r="A3" s="16" t="s">
        <v>80</v>
      </c>
      <c r="B3" s="16"/>
      <c r="C3" s="16"/>
    </row>
    <row r="4" spans="1:3" x14ac:dyDescent="0.25">
      <c r="A4" s="16" t="s">
        <v>82</v>
      </c>
      <c r="B4" s="20">
        <v>50</v>
      </c>
      <c r="C4" s="20">
        <v>90</v>
      </c>
    </row>
    <row r="5" spans="1:3" x14ac:dyDescent="0.25">
      <c r="A5" s="16" t="s">
        <v>83</v>
      </c>
      <c r="B5" s="20">
        <v>2</v>
      </c>
      <c r="C5" s="20">
        <v>2.5</v>
      </c>
    </row>
    <row r="6" spans="1:3" x14ac:dyDescent="0.25">
      <c r="A6" s="16" t="s">
        <v>84</v>
      </c>
      <c r="B6" s="20">
        <v>4.5</v>
      </c>
      <c r="C6" s="20">
        <v>5.5</v>
      </c>
    </row>
    <row r="7" spans="1:3" x14ac:dyDescent="0.25">
      <c r="A7" s="16" t="s">
        <v>90</v>
      </c>
      <c r="B7" s="20">
        <v>7</v>
      </c>
      <c r="C7" s="20">
        <v>7</v>
      </c>
    </row>
    <row r="8" spans="1:3" x14ac:dyDescent="0.25">
      <c r="A8" s="16" t="s">
        <v>85</v>
      </c>
      <c r="B8" s="20"/>
      <c r="C8" s="20">
        <v>3</v>
      </c>
    </row>
    <row r="9" spans="1:3" x14ac:dyDescent="0.25">
      <c r="A9" s="16" t="s">
        <v>100</v>
      </c>
      <c r="B9" s="22">
        <f>SUM(B4:B8)</f>
        <v>63.5</v>
      </c>
      <c r="C9" s="22">
        <f>SUM(C4:C8)</f>
        <v>108</v>
      </c>
    </row>
    <row r="11" spans="1:3" x14ac:dyDescent="0.25">
      <c r="A11" s="15" t="s">
        <v>81</v>
      </c>
      <c r="B11" s="15"/>
      <c r="C11" s="15"/>
    </row>
    <row r="12" spans="1:3" x14ac:dyDescent="0.25">
      <c r="A12" s="15" t="s">
        <v>86</v>
      </c>
      <c r="B12" s="23">
        <v>11</v>
      </c>
      <c r="C12" s="23">
        <v>21</v>
      </c>
    </row>
    <row r="13" spans="1:3" x14ac:dyDescent="0.25">
      <c r="A13" s="15" t="s">
        <v>87</v>
      </c>
      <c r="B13" s="23">
        <v>8</v>
      </c>
      <c r="C13" s="23"/>
    </row>
    <row r="14" spans="1:3" x14ac:dyDescent="0.25">
      <c r="A14" s="15" t="s">
        <v>88</v>
      </c>
      <c r="B14" s="23"/>
      <c r="C14" s="23">
        <v>3</v>
      </c>
    </row>
    <row r="15" spans="1:3" x14ac:dyDescent="0.25">
      <c r="A15" s="15" t="s">
        <v>91</v>
      </c>
      <c r="B15" s="23">
        <f>SUM(B12:B14)</f>
        <v>19</v>
      </c>
      <c r="C15" s="23">
        <f>SUM(C12:C14)</f>
        <v>24</v>
      </c>
    </row>
    <row r="16" spans="1:3" x14ac:dyDescent="0.25">
      <c r="A16" s="15" t="s">
        <v>92</v>
      </c>
      <c r="B16" s="23">
        <f>B15*2</f>
        <v>38</v>
      </c>
      <c r="C16" s="23">
        <f>C15*2</f>
        <v>48</v>
      </c>
    </row>
    <row r="17" spans="1:3" x14ac:dyDescent="0.25">
      <c r="B17" t="s">
        <v>79</v>
      </c>
      <c r="C17" t="s">
        <v>89</v>
      </c>
    </row>
    <row r="18" spans="1:3" x14ac:dyDescent="0.25">
      <c r="A18" s="15" t="s">
        <v>93</v>
      </c>
      <c r="B18" s="21">
        <f>B9+B16*12</f>
        <v>519.5</v>
      </c>
      <c r="C18" s="21">
        <f>C9+C16*12</f>
        <v>684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7" workbookViewId="0">
      <selection activeCell="K3" sqref="K3"/>
    </sheetView>
  </sheetViews>
  <sheetFormatPr defaultColWidth="11" defaultRowHeight="15.75" x14ac:dyDescent="0.25"/>
  <cols>
    <col min="1" max="1" width="31.875" bestFit="1" customWidth="1"/>
    <col min="2" max="2" width="15" style="28" bestFit="1" customWidth="1"/>
    <col min="3" max="3" width="17.625" style="28" bestFit="1" customWidth="1"/>
    <col min="4" max="4" width="11.625" style="28" bestFit="1" customWidth="1"/>
  </cols>
  <sheetData>
    <row r="1" spans="1:4" x14ac:dyDescent="0.25">
      <c r="A1" t="s">
        <v>106</v>
      </c>
      <c r="B1" s="28" t="s">
        <v>46</v>
      </c>
      <c r="C1" s="28" t="s">
        <v>47</v>
      </c>
      <c r="D1" s="28" t="s">
        <v>48</v>
      </c>
    </row>
    <row r="5" spans="1:4" x14ac:dyDescent="0.25">
      <c r="A5" s="26" t="s">
        <v>97</v>
      </c>
      <c r="B5" s="29"/>
      <c r="C5" s="29"/>
      <c r="D5" s="29"/>
    </row>
    <row r="6" spans="1:4" x14ac:dyDescent="0.25">
      <c r="A6" s="15" t="s">
        <v>57</v>
      </c>
      <c r="B6" s="30">
        <v>280</v>
      </c>
      <c r="C6" s="30">
        <v>100</v>
      </c>
      <c r="D6" s="30">
        <v>350</v>
      </c>
    </row>
    <row r="7" spans="1:4" x14ac:dyDescent="0.25">
      <c r="A7" s="15" t="s">
        <v>49</v>
      </c>
      <c r="B7" s="30">
        <v>18</v>
      </c>
      <c r="C7" s="30"/>
      <c r="D7" s="30"/>
    </row>
    <row r="8" spans="1:4" x14ac:dyDescent="0.25">
      <c r="A8" s="15" t="s">
        <v>50</v>
      </c>
      <c r="B8" s="30">
        <v>25</v>
      </c>
      <c r="C8" s="30"/>
      <c r="D8" s="30"/>
    </row>
    <row r="9" spans="1:4" x14ac:dyDescent="0.25">
      <c r="A9" s="15" t="s">
        <v>51</v>
      </c>
      <c r="B9" s="30">
        <v>15</v>
      </c>
      <c r="C9" s="30"/>
      <c r="D9" s="30"/>
    </row>
    <row r="10" spans="1:4" x14ac:dyDescent="0.25">
      <c r="A10" s="15" t="s">
        <v>52</v>
      </c>
      <c r="B10" s="30">
        <v>9</v>
      </c>
      <c r="C10" s="30"/>
      <c r="D10" s="30"/>
    </row>
    <row r="11" spans="1:4" x14ac:dyDescent="0.25">
      <c r="A11" s="15" t="s">
        <v>53</v>
      </c>
      <c r="B11" s="30"/>
      <c r="C11" s="30">
        <v>99</v>
      </c>
      <c r="D11" s="30"/>
    </row>
    <row r="12" spans="1:4" x14ac:dyDescent="0.25">
      <c r="A12" s="15" t="s">
        <v>54</v>
      </c>
      <c r="B12" s="30"/>
      <c r="C12" s="30">
        <v>95</v>
      </c>
      <c r="D12" s="30"/>
    </row>
    <row r="13" spans="1:4" x14ac:dyDescent="0.25">
      <c r="A13" s="15" t="s">
        <v>55</v>
      </c>
      <c r="B13" s="30"/>
      <c r="C13" s="30">
        <v>85</v>
      </c>
      <c r="D13" s="30"/>
    </row>
    <row r="14" spans="1:4" x14ac:dyDescent="0.25">
      <c r="A14" s="15" t="s">
        <v>56</v>
      </c>
      <c r="B14" s="30"/>
      <c r="C14" s="30">
        <v>85</v>
      </c>
      <c r="D14" s="30"/>
    </row>
    <row r="15" spans="1:4" x14ac:dyDescent="0.25">
      <c r="A15" s="15" t="s">
        <v>59</v>
      </c>
      <c r="B15" s="30"/>
      <c r="C15" s="30"/>
      <c r="D15" s="30">
        <v>555</v>
      </c>
    </row>
    <row r="16" spans="1:4" x14ac:dyDescent="0.25">
      <c r="B16" s="31"/>
      <c r="C16" s="31"/>
      <c r="D16" s="31"/>
    </row>
    <row r="17" spans="1:4" x14ac:dyDescent="0.25">
      <c r="A17" s="15" t="s">
        <v>98</v>
      </c>
      <c r="B17" s="30">
        <f>SUM(B5:B15)</f>
        <v>347</v>
      </c>
      <c r="C17" s="30">
        <f t="shared" ref="C17:D17" si="0">SUM(C5:C15)</f>
        <v>464</v>
      </c>
      <c r="D17" s="30">
        <f t="shared" si="0"/>
        <v>905</v>
      </c>
    </row>
    <row r="18" spans="1:4" x14ac:dyDescent="0.25">
      <c r="A18" s="15" t="s">
        <v>103</v>
      </c>
      <c r="B18" s="33">
        <v>2</v>
      </c>
      <c r="C18" s="33">
        <v>2</v>
      </c>
      <c r="D18" s="33">
        <v>2</v>
      </c>
    </row>
    <row r="19" spans="1:4" x14ac:dyDescent="0.25">
      <c r="A19" s="35" t="s">
        <v>99</v>
      </c>
      <c r="B19" s="30">
        <f>B17*B18</f>
        <v>694</v>
      </c>
      <c r="C19" s="30">
        <f t="shared" ref="C19:D19" si="1">C17*C18</f>
        <v>928</v>
      </c>
      <c r="D19" s="30">
        <f t="shared" si="1"/>
        <v>1810</v>
      </c>
    </row>
    <row r="20" spans="1:4" x14ac:dyDescent="0.25">
      <c r="B20" s="31"/>
      <c r="C20" s="31"/>
      <c r="D20" s="31"/>
    </row>
    <row r="21" spans="1:4" s="15" customFormat="1" x14ac:dyDescent="0.25">
      <c r="A21" s="26" t="s">
        <v>101</v>
      </c>
      <c r="B21" s="30">
        <v>50</v>
      </c>
      <c r="C21" s="30">
        <v>50</v>
      </c>
      <c r="D21" s="30"/>
    </row>
    <row r="22" spans="1:4" s="15" customFormat="1" x14ac:dyDescent="0.25">
      <c r="A22" s="36" t="s">
        <v>108</v>
      </c>
      <c r="B22" s="30">
        <f>B21*2*5</f>
        <v>500</v>
      </c>
      <c r="C22" s="30">
        <f t="shared" ref="C22:D22" si="2">C21*2*5</f>
        <v>500</v>
      </c>
      <c r="D22" s="30">
        <f t="shared" si="2"/>
        <v>0</v>
      </c>
    </row>
    <row r="23" spans="1:4" x14ac:dyDescent="0.25">
      <c r="B23" s="31"/>
      <c r="C23" s="31"/>
      <c r="D23" s="31"/>
    </row>
    <row r="24" spans="1:4" s="15" customFormat="1" x14ac:dyDescent="0.25">
      <c r="A24" s="26" t="s">
        <v>102</v>
      </c>
      <c r="B24" s="30">
        <v>40</v>
      </c>
      <c r="C24" s="30"/>
      <c r="D24" s="30"/>
    </row>
    <row r="25" spans="1:4" s="15" customFormat="1" x14ac:dyDescent="0.25">
      <c r="A25" s="35" t="s">
        <v>109</v>
      </c>
      <c r="B25" s="30">
        <f>B24*5</f>
        <v>200</v>
      </c>
      <c r="C25" s="30">
        <f t="shared" ref="C25:D25" si="3">C24*5</f>
        <v>0</v>
      </c>
      <c r="D25" s="30">
        <f t="shared" si="3"/>
        <v>0</v>
      </c>
    </row>
    <row r="26" spans="1:4" x14ac:dyDescent="0.25">
      <c r="B26" s="31"/>
      <c r="C26" s="31"/>
      <c r="D26" s="31"/>
    </row>
    <row r="27" spans="1:4" x14ac:dyDescent="0.25">
      <c r="A27" s="27" t="s">
        <v>95</v>
      </c>
      <c r="B27" s="32"/>
      <c r="C27" s="32"/>
      <c r="D27" s="32"/>
    </row>
    <row r="28" spans="1:4" x14ac:dyDescent="0.25">
      <c r="A28" s="17" t="s">
        <v>96</v>
      </c>
      <c r="B28" s="32">
        <v>120</v>
      </c>
      <c r="C28" s="32">
        <v>105</v>
      </c>
      <c r="D28" s="32"/>
    </row>
    <row r="29" spans="1:4" x14ac:dyDescent="0.25">
      <c r="A29" s="17" t="s">
        <v>105</v>
      </c>
      <c r="B29" s="34">
        <v>5</v>
      </c>
      <c r="C29" s="34">
        <v>5</v>
      </c>
      <c r="D29" s="32"/>
    </row>
    <row r="30" spans="1:4" x14ac:dyDescent="0.25">
      <c r="A30" s="35" t="s">
        <v>60</v>
      </c>
      <c r="B30" s="32">
        <f>B28*B29</f>
        <v>600</v>
      </c>
      <c r="C30" s="32">
        <f>C28*C29</f>
        <v>525</v>
      </c>
      <c r="D30" s="32">
        <f>D28*D29</f>
        <v>0</v>
      </c>
    </row>
    <row r="31" spans="1:4" x14ac:dyDescent="0.25">
      <c r="B31" s="31"/>
      <c r="C31" s="31"/>
      <c r="D31" s="31"/>
    </row>
    <row r="32" spans="1:4" x14ac:dyDescent="0.25">
      <c r="A32" t="s">
        <v>58</v>
      </c>
      <c r="B32" s="31">
        <f>SUM(B19,B22,B26,B30)</f>
        <v>1794</v>
      </c>
      <c r="C32" s="31">
        <f t="shared" ref="C32:D32" si="4">SUM(C19,C22,C26,C30)</f>
        <v>1953</v>
      </c>
      <c r="D32" s="31">
        <f t="shared" si="4"/>
        <v>1810</v>
      </c>
    </row>
    <row r="39" spans="1:4" x14ac:dyDescent="0.25">
      <c r="A39" t="s">
        <v>107</v>
      </c>
      <c r="B39" s="28" t="s">
        <v>46</v>
      </c>
      <c r="C39" s="28" t="s">
        <v>47</v>
      </c>
      <c r="D39" s="28" t="s">
        <v>48</v>
      </c>
    </row>
    <row r="43" spans="1:4" x14ac:dyDescent="0.25">
      <c r="A43" s="26" t="s">
        <v>97</v>
      </c>
      <c r="B43" s="29"/>
      <c r="C43" s="29"/>
      <c r="D43" s="29"/>
    </row>
    <row r="44" spans="1:4" x14ac:dyDescent="0.25">
      <c r="A44" s="15" t="s">
        <v>57</v>
      </c>
      <c r="B44" s="30">
        <v>280</v>
      </c>
      <c r="C44" s="30">
        <v>100</v>
      </c>
      <c r="D44" s="30">
        <v>350</v>
      </c>
    </row>
    <row r="45" spans="1:4" x14ac:dyDescent="0.25">
      <c r="A45" s="15" t="s">
        <v>49</v>
      </c>
      <c r="B45" s="30">
        <v>18</v>
      </c>
      <c r="C45" s="30"/>
      <c r="D45" s="30"/>
    </row>
    <row r="46" spans="1:4" x14ac:dyDescent="0.25">
      <c r="A46" s="15" t="s">
        <v>50</v>
      </c>
      <c r="B46" s="30">
        <v>25</v>
      </c>
      <c r="C46" s="30"/>
      <c r="D46" s="30"/>
    </row>
    <row r="47" spans="1:4" x14ac:dyDescent="0.25">
      <c r="A47" s="15" t="s">
        <v>51</v>
      </c>
      <c r="B47" s="30">
        <v>15</v>
      </c>
      <c r="C47" s="30"/>
      <c r="D47" s="30"/>
    </row>
    <row r="48" spans="1:4" x14ac:dyDescent="0.25">
      <c r="A48" s="15" t="s">
        <v>52</v>
      </c>
      <c r="B48" s="30">
        <v>9</v>
      </c>
      <c r="C48" s="30"/>
      <c r="D48" s="30"/>
    </row>
    <row r="49" spans="1:4" x14ac:dyDescent="0.25">
      <c r="A49" s="15" t="s">
        <v>53</v>
      </c>
      <c r="B49" s="30"/>
      <c r="C49" s="30">
        <v>99</v>
      </c>
      <c r="D49" s="30"/>
    </row>
    <row r="50" spans="1:4" x14ac:dyDescent="0.25">
      <c r="A50" s="15" t="s">
        <v>54</v>
      </c>
      <c r="B50" s="30"/>
      <c r="C50" s="30">
        <v>95</v>
      </c>
      <c r="D50" s="30"/>
    </row>
    <row r="51" spans="1:4" x14ac:dyDescent="0.25">
      <c r="A51" s="15" t="s">
        <v>55</v>
      </c>
      <c r="B51" s="30"/>
      <c r="C51" s="30">
        <v>85</v>
      </c>
      <c r="D51" s="30"/>
    </row>
    <row r="52" spans="1:4" x14ac:dyDescent="0.25">
      <c r="A52" s="15" t="s">
        <v>56</v>
      </c>
      <c r="B52" s="30"/>
      <c r="C52" s="30">
        <v>85</v>
      </c>
      <c r="D52" s="30"/>
    </row>
    <row r="53" spans="1:4" x14ac:dyDescent="0.25">
      <c r="A53" s="15" t="s">
        <v>59</v>
      </c>
      <c r="B53" s="30"/>
      <c r="C53" s="30"/>
      <c r="D53" s="30">
        <v>555</v>
      </c>
    </row>
    <row r="54" spans="1:4" x14ac:dyDescent="0.25">
      <c r="B54" s="31"/>
      <c r="C54" s="31"/>
      <c r="D54" s="31"/>
    </row>
    <row r="55" spans="1:4" x14ac:dyDescent="0.25">
      <c r="A55" s="15" t="s">
        <v>98</v>
      </c>
      <c r="B55" s="30">
        <f>SUM(B43:B53)</f>
        <v>347</v>
      </c>
      <c r="C55" s="30">
        <f t="shared" ref="C55:D55" si="5">SUM(C43:C53)</f>
        <v>464</v>
      </c>
      <c r="D55" s="30">
        <f t="shared" si="5"/>
        <v>905</v>
      </c>
    </row>
    <row r="56" spans="1:4" x14ac:dyDescent="0.25">
      <c r="A56" s="15" t="s">
        <v>104</v>
      </c>
      <c r="B56" s="33">
        <v>4</v>
      </c>
      <c r="C56" s="33">
        <v>4</v>
      </c>
      <c r="D56" s="33">
        <v>4</v>
      </c>
    </row>
    <row r="57" spans="1:4" x14ac:dyDescent="0.25">
      <c r="A57" s="35" t="s">
        <v>99</v>
      </c>
      <c r="B57" s="30">
        <f>B55*B56</f>
        <v>1388</v>
      </c>
      <c r="C57" s="30">
        <f t="shared" ref="C57:D57" si="6">C55*C56</f>
        <v>1856</v>
      </c>
      <c r="D57" s="30">
        <f t="shared" si="6"/>
        <v>3620</v>
      </c>
    </row>
    <row r="58" spans="1:4" x14ac:dyDescent="0.25">
      <c r="B58" s="31"/>
      <c r="C58" s="31"/>
      <c r="D58" s="31"/>
    </row>
    <row r="59" spans="1:4" x14ac:dyDescent="0.25">
      <c r="A59" s="26" t="s">
        <v>101</v>
      </c>
      <c r="B59" s="30">
        <v>50</v>
      </c>
      <c r="C59" s="30">
        <v>50</v>
      </c>
      <c r="D59" s="30"/>
    </row>
    <row r="60" spans="1:4" x14ac:dyDescent="0.25">
      <c r="A60" s="36" t="s">
        <v>108</v>
      </c>
      <c r="B60" s="30">
        <f>B59*5*4</f>
        <v>1000</v>
      </c>
      <c r="C60" s="30">
        <f t="shared" ref="C60:D60" si="7">C59*5*4</f>
        <v>1000</v>
      </c>
      <c r="D60" s="30">
        <f t="shared" si="7"/>
        <v>0</v>
      </c>
    </row>
    <row r="61" spans="1:4" x14ac:dyDescent="0.25">
      <c r="B61" s="31"/>
      <c r="C61" s="31"/>
      <c r="D61" s="31"/>
    </row>
    <row r="62" spans="1:4" x14ac:dyDescent="0.25">
      <c r="A62" s="26" t="s">
        <v>102</v>
      </c>
      <c r="B62" s="30">
        <v>40</v>
      </c>
      <c r="C62" s="30"/>
      <c r="D62" s="30"/>
    </row>
    <row r="63" spans="1:4" x14ac:dyDescent="0.25">
      <c r="A63" s="35" t="s">
        <v>109</v>
      </c>
      <c r="B63" s="30">
        <f>B62*5</f>
        <v>200</v>
      </c>
      <c r="C63" s="30">
        <f t="shared" ref="C63:D63" si="8">C62*5</f>
        <v>0</v>
      </c>
      <c r="D63" s="30">
        <f t="shared" si="8"/>
        <v>0</v>
      </c>
    </row>
    <row r="64" spans="1:4" x14ac:dyDescent="0.25">
      <c r="B64" s="31"/>
      <c r="C64" s="31"/>
      <c r="D64" s="31"/>
    </row>
    <row r="65" spans="1:4" x14ac:dyDescent="0.25">
      <c r="A65" s="27" t="s">
        <v>95</v>
      </c>
      <c r="B65" s="32"/>
      <c r="C65" s="32"/>
      <c r="D65" s="32"/>
    </row>
    <row r="66" spans="1:4" x14ac:dyDescent="0.25">
      <c r="A66" s="17" t="s">
        <v>96</v>
      </c>
      <c r="B66" s="32">
        <v>120</v>
      </c>
      <c r="C66" s="32">
        <v>105</v>
      </c>
      <c r="D66" s="32"/>
    </row>
    <row r="67" spans="1:4" x14ac:dyDescent="0.25">
      <c r="A67" s="17" t="s">
        <v>110</v>
      </c>
      <c r="B67" s="34">
        <v>5</v>
      </c>
      <c r="C67" s="34">
        <v>5</v>
      </c>
      <c r="D67" s="34"/>
    </row>
    <row r="68" spans="1:4" x14ac:dyDescent="0.25">
      <c r="A68" s="35" t="s">
        <v>60</v>
      </c>
      <c r="B68" s="32">
        <f>B66*B67</f>
        <v>600</v>
      </c>
      <c r="C68" s="32">
        <f>C66*C67</f>
        <v>525</v>
      </c>
      <c r="D68" s="32">
        <f>D66*D67</f>
        <v>0</v>
      </c>
    </row>
    <row r="69" spans="1:4" x14ac:dyDescent="0.25">
      <c r="B69" s="31"/>
      <c r="C69" s="31"/>
      <c r="D69" s="31"/>
    </row>
    <row r="70" spans="1:4" x14ac:dyDescent="0.25">
      <c r="A70" t="s">
        <v>58</v>
      </c>
      <c r="B70" s="31">
        <f>SUM(B57,B60,B63,B68)</f>
        <v>3188</v>
      </c>
      <c r="C70" s="31">
        <f t="shared" ref="C70:D70" si="9">SUM(C57,C60,C63,C68)</f>
        <v>3381</v>
      </c>
      <c r="D70" s="31">
        <f t="shared" si="9"/>
        <v>3620</v>
      </c>
    </row>
  </sheetData>
  <pageMargins left="0.75" right="0.75" top="1" bottom="1" header="0.5" footer="0.5"/>
  <pageSetup paperSize="12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7" workbookViewId="0">
      <selection activeCell="E19" sqref="E19"/>
    </sheetView>
  </sheetViews>
  <sheetFormatPr defaultColWidth="11" defaultRowHeight="15.75" x14ac:dyDescent="0.25"/>
  <cols>
    <col min="1" max="1" width="23.375" customWidth="1"/>
    <col min="4" max="4" width="11.5" bestFit="1" customWidth="1"/>
    <col min="6" max="6" width="25.625" customWidth="1"/>
    <col min="7" max="7" width="14.625" customWidth="1"/>
    <col min="8" max="9" width="11.5" bestFit="1" customWidth="1"/>
  </cols>
  <sheetData>
    <row r="1" spans="1:9" x14ac:dyDescent="0.25">
      <c r="A1" t="s">
        <v>12</v>
      </c>
      <c r="B1" t="s">
        <v>15</v>
      </c>
      <c r="C1" t="s">
        <v>111</v>
      </c>
      <c r="D1" t="s">
        <v>17</v>
      </c>
      <c r="F1" t="s">
        <v>13</v>
      </c>
      <c r="G1" t="s">
        <v>15</v>
      </c>
      <c r="H1" t="s">
        <v>111</v>
      </c>
      <c r="I1" t="s">
        <v>17</v>
      </c>
    </row>
    <row r="2" spans="1:9" x14ac:dyDescent="0.25">
      <c r="A2" t="s">
        <v>18</v>
      </c>
      <c r="B2" s="3">
        <v>29</v>
      </c>
      <c r="C2" s="3">
        <v>149</v>
      </c>
      <c r="D2" s="3">
        <v>549</v>
      </c>
      <c r="F2" t="s">
        <v>18</v>
      </c>
      <c r="G2" s="3">
        <v>29</v>
      </c>
      <c r="H2" s="3">
        <v>149</v>
      </c>
      <c r="I2" s="3">
        <v>549</v>
      </c>
    </row>
    <row r="3" spans="1:9" x14ac:dyDescent="0.25">
      <c r="B3" s="3"/>
      <c r="C3" s="3"/>
      <c r="D3" s="3"/>
      <c r="G3" s="3"/>
      <c r="H3" s="3"/>
      <c r="I3" s="3"/>
    </row>
    <row r="4" spans="1:9" x14ac:dyDescent="0.25">
      <c r="A4" t="s">
        <v>23</v>
      </c>
      <c r="B4" s="3">
        <v>40</v>
      </c>
      <c r="C4" s="3">
        <v>90</v>
      </c>
      <c r="D4" s="3">
        <v>370</v>
      </c>
      <c r="F4" t="s">
        <v>23</v>
      </c>
      <c r="G4" s="3">
        <v>40</v>
      </c>
      <c r="H4" s="3">
        <v>90</v>
      </c>
      <c r="I4" s="3">
        <v>370</v>
      </c>
    </row>
    <row r="5" spans="1:9" x14ac:dyDescent="0.25">
      <c r="A5" t="s">
        <v>24</v>
      </c>
      <c r="B5" s="10">
        <v>200</v>
      </c>
      <c r="C5" s="10">
        <v>1000</v>
      </c>
      <c r="D5" s="10">
        <v>11000</v>
      </c>
      <c r="F5" t="s">
        <v>24</v>
      </c>
      <c r="G5" s="10">
        <v>200</v>
      </c>
      <c r="H5" s="10">
        <v>1000</v>
      </c>
      <c r="I5" s="10">
        <v>11000</v>
      </c>
    </row>
    <row r="6" spans="1:9" x14ac:dyDescent="0.25">
      <c r="A6" t="s">
        <v>25</v>
      </c>
      <c r="B6" s="3">
        <f>B4/B5</f>
        <v>0.2</v>
      </c>
      <c r="C6" s="3">
        <f t="shared" ref="C6:D6" si="0">C4/C5</f>
        <v>0.09</v>
      </c>
      <c r="D6" s="3">
        <f t="shared" si="0"/>
        <v>3.3636363636363638E-2</v>
      </c>
      <c r="F6" t="s">
        <v>25</v>
      </c>
      <c r="G6" s="3">
        <f>G4/G5</f>
        <v>0.2</v>
      </c>
      <c r="H6" s="3">
        <f t="shared" ref="H6" si="1">H4/H5</f>
        <v>0.09</v>
      </c>
      <c r="I6" s="3">
        <f t="shared" ref="I6" si="2">I4/I5</f>
        <v>3.3636363636363638E-2</v>
      </c>
    </row>
    <row r="7" spans="1:9" x14ac:dyDescent="0.25">
      <c r="B7" s="3"/>
      <c r="C7" s="3"/>
      <c r="D7" s="3"/>
      <c r="G7" s="3"/>
      <c r="H7" s="3"/>
      <c r="I7" s="3"/>
    </row>
    <row r="8" spans="1:9" x14ac:dyDescent="0.25">
      <c r="A8" t="s">
        <v>26</v>
      </c>
      <c r="B8" s="11">
        <f>B19</f>
        <v>3750</v>
      </c>
      <c r="C8" s="11">
        <v>3750</v>
      </c>
      <c r="D8" s="11">
        <v>3750</v>
      </c>
      <c r="F8" t="s">
        <v>26</v>
      </c>
      <c r="G8" s="11">
        <f>G19</f>
        <v>125000</v>
      </c>
      <c r="H8" s="11">
        <v>125000</v>
      </c>
      <c r="I8" s="11">
        <v>125000</v>
      </c>
    </row>
    <row r="9" spans="1:9" x14ac:dyDescent="0.25">
      <c r="A9" t="s">
        <v>28</v>
      </c>
      <c r="B9" s="3">
        <f>B8*B6</f>
        <v>750</v>
      </c>
      <c r="C9" s="3">
        <f t="shared" ref="C9:D9" si="3">C8*C6</f>
        <v>337.5</v>
      </c>
      <c r="D9" s="3">
        <f t="shared" si="3"/>
        <v>126.13636363636364</v>
      </c>
      <c r="F9" t="s">
        <v>28</v>
      </c>
      <c r="G9" s="3">
        <f>G8*G6</f>
        <v>25000</v>
      </c>
      <c r="H9" s="3">
        <f t="shared" ref="H9" si="4">H8*H6</f>
        <v>11250</v>
      </c>
      <c r="I9" s="3">
        <f t="shared" ref="I9" si="5">I8*I6</f>
        <v>4204.545454545455</v>
      </c>
    </row>
    <row r="10" spans="1:9" x14ac:dyDescent="0.25">
      <c r="A10" t="s">
        <v>29</v>
      </c>
      <c r="B10">
        <v>2</v>
      </c>
      <c r="C10">
        <v>2</v>
      </c>
      <c r="D10">
        <v>2</v>
      </c>
      <c r="F10" t="s">
        <v>29</v>
      </c>
      <c r="G10">
        <v>2</v>
      </c>
      <c r="H10">
        <v>2</v>
      </c>
      <c r="I10">
        <v>2</v>
      </c>
    </row>
    <row r="11" spans="1:9" x14ac:dyDescent="0.25">
      <c r="C11" s="10"/>
      <c r="D11" s="10"/>
      <c r="H11" s="10"/>
      <c r="I11" s="10"/>
    </row>
    <row r="12" spans="1:9" x14ac:dyDescent="0.25">
      <c r="A12" t="s">
        <v>30</v>
      </c>
      <c r="B12" s="12">
        <f>B9*B10</f>
        <v>1500</v>
      </c>
      <c r="C12" s="12">
        <f t="shared" ref="C12:D12" si="6">C9*C10</f>
        <v>675</v>
      </c>
      <c r="D12" s="12">
        <f t="shared" si="6"/>
        <v>252.27272727272728</v>
      </c>
      <c r="F12" t="s">
        <v>30</v>
      </c>
      <c r="G12" s="12">
        <f>G9*G10</f>
        <v>50000</v>
      </c>
      <c r="H12" s="12">
        <f t="shared" ref="H12:I12" si="7">H9*H10</f>
        <v>22500</v>
      </c>
      <c r="I12" s="12">
        <f t="shared" si="7"/>
        <v>8409.0909090909099</v>
      </c>
    </row>
    <row r="13" spans="1:9" x14ac:dyDescent="0.25">
      <c r="B13" s="8" t="s">
        <v>15</v>
      </c>
      <c r="C13" s="8" t="s">
        <v>16</v>
      </c>
      <c r="D13" s="8" t="s">
        <v>17</v>
      </c>
      <c r="G13" s="8" t="s">
        <v>15</v>
      </c>
      <c r="H13" s="8" t="s">
        <v>16</v>
      </c>
      <c r="I13" s="8" t="s">
        <v>17</v>
      </c>
    </row>
    <row r="14" spans="1:9" x14ac:dyDescent="0.25">
      <c r="A14" s="8" t="s">
        <v>27</v>
      </c>
      <c r="B14" s="13">
        <f>B2+B12</f>
        <v>1529</v>
      </c>
      <c r="C14" s="13">
        <f t="shared" ref="C14:D14" si="8">C2+C12</f>
        <v>824</v>
      </c>
      <c r="D14" s="13">
        <f t="shared" si="8"/>
        <v>801.27272727272725</v>
      </c>
      <c r="F14" s="8" t="s">
        <v>27</v>
      </c>
      <c r="G14" s="13">
        <f>G2+G12</f>
        <v>50029</v>
      </c>
      <c r="H14" s="13">
        <f t="shared" ref="H14:I14" si="9">H2+H12</f>
        <v>22649</v>
      </c>
      <c r="I14" s="13">
        <f t="shared" si="9"/>
        <v>8958.0909090909099</v>
      </c>
    </row>
    <row r="16" spans="1:9" x14ac:dyDescent="0.25">
      <c r="A16" t="s">
        <v>19</v>
      </c>
      <c r="B16" s="10">
        <v>15</v>
      </c>
      <c r="F16" t="s">
        <v>19</v>
      </c>
      <c r="G16" s="10">
        <v>500</v>
      </c>
    </row>
    <row r="17" spans="1:7" x14ac:dyDescent="0.25">
      <c r="A17" t="s">
        <v>20</v>
      </c>
      <c r="B17" s="10">
        <v>5</v>
      </c>
      <c r="F17" t="s">
        <v>20</v>
      </c>
      <c r="G17" s="10">
        <v>5</v>
      </c>
    </row>
    <row r="18" spans="1:7" x14ac:dyDescent="0.25">
      <c r="A18" t="s">
        <v>21</v>
      </c>
      <c r="B18" s="10">
        <v>50</v>
      </c>
      <c r="F18" t="s">
        <v>21</v>
      </c>
      <c r="G18" s="10">
        <v>50</v>
      </c>
    </row>
    <row r="19" spans="1:7" x14ac:dyDescent="0.25">
      <c r="A19" t="s">
        <v>22</v>
      </c>
      <c r="B19" s="10">
        <f>B16*B17*B18</f>
        <v>3750</v>
      </c>
      <c r="F19" t="s">
        <v>22</v>
      </c>
      <c r="G19" s="10">
        <f>G16*G17*G18</f>
        <v>125000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4" workbookViewId="0">
      <selection activeCell="D15" sqref="D15"/>
    </sheetView>
  </sheetViews>
  <sheetFormatPr defaultColWidth="11" defaultRowHeight="15.75" x14ac:dyDescent="0.25"/>
  <cols>
    <col min="1" max="1" width="16" bestFit="1" customWidth="1"/>
  </cols>
  <sheetData>
    <row r="1" spans="1:11" x14ac:dyDescent="0.25">
      <c r="A1" t="s">
        <v>12</v>
      </c>
      <c r="B1" t="s">
        <v>6</v>
      </c>
      <c r="C1" t="s">
        <v>7</v>
      </c>
      <c r="D1" t="s">
        <v>8</v>
      </c>
      <c r="H1" t="s">
        <v>13</v>
      </c>
      <c r="I1" t="s">
        <v>6</v>
      </c>
      <c r="J1" t="s">
        <v>7</v>
      </c>
      <c r="K1" t="s">
        <v>8</v>
      </c>
    </row>
    <row r="2" spans="1:11" x14ac:dyDescent="0.25">
      <c r="A2" t="s">
        <v>0</v>
      </c>
      <c r="H2" t="s">
        <v>0</v>
      </c>
    </row>
    <row r="3" spans="1:11" x14ac:dyDescent="0.25">
      <c r="A3" s="2" t="s">
        <v>2</v>
      </c>
      <c r="B3" s="4">
        <v>0</v>
      </c>
      <c r="C3" s="4">
        <v>500</v>
      </c>
      <c r="D3" s="4">
        <v>0</v>
      </c>
      <c r="H3" s="2" t="s">
        <v>2</v>
      </c>
      <c r="I3" s="4">
        <v>0</v>
      </c>
      <c r="J3" s="4">
        <v>500</v>
      </c>
      <c r="K3" s="4">
        <v>0</v>
      </c>
    </row>
    <row r="7" spans="1:11" x14ac:dyDescent="0.25">
      <c r="A7" t="s">
        <v>1</v>
      </c>
      <c r="H7" t="s">
        <v>1</v>
      </c>
    </row>
    <row r="8" spans="1:11" x14ac:dyDescent="0.25">
      <c r="A8" s="1" t="s">
        <v>9</v>
      </c>
      <c r="B8" s="5">
        <v>19</v>
      </c>
      <c r="C8" s="5">
        <v>35</v>
      </c>
      <c r="D8" s="5">
        <v>55</v>
      </c>
      <c r="H8" s="1" t="s">
        <v>9</v>
      </c>
      <c r="I8" s="5">
        <v>19</v>
      </c>
      <c r="J8" s="5">
        <v>35</v>
      </c>
      <c r="K8" s="5">
        <v>55</v>
      </c>
    </row>
    <row r="9" spans="1:11" x14ac:dyDescent="0.25">
      <c r="A9" s="1" t="s">
        <v>3</v>
      </c>
      <c r="B9" s="5">
        <v>30</v>
      </c>
      <c r="C9" s="5">
        <v>0</v>
      </c>
      <c r="D9" s="5">
        <v>0</v>
      </c>
      <c r="H9" s="1" t="s">
        <v>3</v>
      </c>
      <c r="I9" s="5">
        <v>30</v>
      </c>
      <c r="J9" s="5">
        <v>0</v>
      </c>
      <c r="K9" s="5">
        <v>0</v>
      </c>
    </row>
    <row r="10" spans="1:11" x14ac:dyDescent="0.25">
      <c r="A10" s="1" t="s">
        <v>4</v>
      </c>
      <c r="B10" s="5">
        <v>9.5</v>
      </c>
      <c r="C10" s="5">
        <v>0</v>
      </c>
      <c r="D10" s="5">
        <v>0</v>
      </c>
      <c r="H10" s="1" t="s">
        <v>4</v>
      </c>
      <c r="I10" s="5">
        <v>9.5</v>
      </c>
      <c r="J10" s="5">
        <v>0</v>
      </c>
      <c r="K10" s="5">
        <v>0</v>
      </c>
    </row>
    <row r="11" spans="1:11" x14ac:dyDescent="0.25">
      <c r="A11" s="1" t="s">
        <v>5</v>
      </c>
      <c r="B11" s="5">
        <v>40</v>
      </c>
      <c r="C11" s="5">
        <v>30</v>
      </c>
      <c r="D11" s="5">
        <v>10</v>
      </c>
      <c r="H11" s="1" t="s">
        <v>14</v>
      </c>
      <c r="I11" s="5">
        <v>0</v>
      </c>
      <c r="J11" s="5">
        <v>0</v>
      </c>
      <c r="K11" s="5">
        <v>0</v>
      </c>
    </row>
    <row r="13" spans="1:11" x14ac:dyDescent="0.25">
      <c r="A13" s="6" t="s">
        <v>10</v>
      </c>
      <c r="B13" s="7">
        <f>SUM(B8:B11)</f>
        <v>98.5</v>
      </c>
      <c r="C13" s="7">
        <f t="shared" ref="C13:D13" si="0">SUM(C8:C11)</f>
        <v>65</v>
      </c>
      <c r="D13" s="7">
        <f t="shared" si="0"/>
        <v>65</v>
      </c>
      <c r="H13" s="6" t="s">
        <v>10</v>
      </c>
      <c r="I13" s="7">
        <f>SUM(I8:I11)</f>
        <v>58.5</v>
      </c>
      <c r="J13" s="7">
        <f t="shared" ref="J13:K13" si="1">SUM(J8:J11)</f>
        <v>35</v>
      </c>
      <c r="K13" s="7">
        <f t="shared" si="1"/>
        <v>55</v>
      </c>
    </row>
    <row r="15" spans="1:11" x14ac:dyDescent="0.25">
      <c r="A15" s="8" t="s">
        <v>11</v>
      </c>
      <c r="B15" s="9">
        <f>B13*24+B3</f>
        <v>2364</v>
      </c>
      <c r="C15" s="9">
        <f t="shared" ref="C15:D15" si="2">C13*24+C3</f>
        <v>2060</v>
      </c>
      <c r="D15" s="9">
        <f t="shared" si="2"/>
        <v>1560</v>
      </c>
      <c r="H15" s="8" t="s">
        <v>11</v>
      </c>
      <c r="I15" s="9">
        <f>I13*24+I3</f>
        <v>1404</v>
      </c>
      <c r="J15" s="9">
        <f t="shared" ref="J15:K15" si="3">J13*24+J3</f>
        <v>1340</v>
      </c>
      <c r="K15" s="9">
        <f t="shared" si="3"/>
        <v>1320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10" workbookViewId="0">
      <selection activeCell="C23" sqref="C23"/>
    </sheetView>
  </sheetViews>
  <sheetFormatPr defaultColWidth="11" defaultRowHeight="15.75" x14ac:dyDescent="0.25"/>
  <cols>
    <col min="1" max="1" width="18.125" customWidth="1"/>
    <col min="2" max="2" width="11.5" bestFit="1" customWidth="1"/>
    <col min="3" max="4" width="12.5" bestFit="1" customWidth="1"/>
    <col min="6" max="6" width="18.125" customWidth="1"/>
    <col min="7" max="7" width="11.5" bestFit="1" customWidth="1"/>
    <col min="8" max="9" width="12.5" bestFit="1" customWidth="1"/>
  </cols>
  <sheetData>
    <row r="1" spans="1:9" x14ac:dyDescent="0.25">
      <c r="A1" t="s">
        <v>12</v>
      </c>
      <c r="B1" t="s">
        <v>31</v>
      </c>
      <c r="C1" t="s">
        <v>32</v>
      </c>
      <c r="D1" t="s">
        <v>33</v>
      </c>
      <c r="F1" t="s">
        <v>13</v>
      </c>
      <c r="G1" t="s">
        <v>31</v>
      </c>
      <c r="H1" t="s">
        <v>32</v>
      </c>
      <c r="I1" t="s">
        <v>33</v>
      </c>
    </row>
    <row r="2" spans="1:9" x14ac:dyDescent="0.25">
      <c r="A2" t="s">
        <v>35</v>
      </c>
      <c r="F2" t="s">
        <v>35</v>
      </c>
    </row>
    <row r="3" spans="1:9" x14ac:dyDescent="0.25">
      <c r="A3" t="s">
        <v>34</v>
      </c>
      <c r="B3" s="3">
        <v>14500</v>
      </c>
      <c r="C3" s="3">
        <v>31000</v>
      </c>
      <c r="D3" s="3">
        <v>72000</v>
      </c>
      <c r="E3" s="3"/>
      <c r="F3" s="3" t="s">
        <v>34</v>
      </c>
      <c r="G3" s="3">
        <f>B3*1.4</f>
        <v>20300</v>
      </c>
      <c r="H3" s="3">
        <f t="shared" ref="H3:I3" si="0">C3*1.4</f>
        <v>43400</v>
      </c>
      <c r="I3" s="3">
        <f t="shared" si="0"/>
        <v>100800</v>
      </c>
    </row>
    <row r="4" spans="1:9" x14ac:dyDescent="0.25">
      <c r="A4" t="s">
        <v>4</v>
      </c>
      <c r="B4" s="3">
        <f>B3*0.1</f>
        <v>1450</v>
      </c>
      <c r="C4" s="3">
        <f t="shared" ref="C4:D4" si="1">C3*0.1</f>
        <v>3100</v>
      </c>
      <c r="D4" s="3">
        <f t="shared" si="1"/>
        <v>7200</v>
      </c>
      <c r="E4" s="3"/>
      <c r="F4" s="3" t="s">
        <v>4</v>
      </c>
      <c r="G4" s="3">
        <v>1450</v>
      </c>
      <c r="H4" s="3">
        <v>3100</v>
      </c>
      <c r="I4" s="3">
        <v>7200</v>
      </c>
    </row>
    <row r="5" spans="1:9" x14ac:dyDescent="0.25">
      <c r="B5" s="3"/>
      <c r="C5" s="3"/>
      <c r="D5" s="3"/>
      <c r="E5" s="3"/>
      <c r="F5" s="3"/>
      <c r="G5" s="3"/>
      <c r="H5" s="3"/>
      <c r="I5" s="3"/>
    </row>
    <row r="6" spans="1:9" x14ac:dyDescent="0.25">
      <c r="A6" t="s">
        <v>36</v>
      </c>
      <c r="B6" s="3"/>
      <c r="C6" s="3"/>
      <c r="D6" s="3"/>
      <c r="E6" s="3"/>
      <c r="F6" s="3" t="s">
        <v>36</v>
      </c>
      <c r="G6" s="3"/>
      <c r="H6" s="3"/>
      <c r="I6" s="3"/>
    </row>
    <row r="7" spans="1:9" x14ac:dyDescent="0.25">
      <c r="A7" t="s">
        <v>37</v>
      </c>
      <c r="B7" s="3">
        <v>1500</v>
      </c>
      <c r="C7" s="3">
        <v>2500</v>
      </c>
      <c r="D7" s="3">
        <v>3500</v>
      </c>
      <c r="E7" s="3"/>
      <c r="F7" s="3" t="s">
        <v>37</v>
      </c>
      <c r="G7" s="3">
        <v>1500</v>
      </c>
      <c r="H7" s="3">
        <v>2500</v>
      </c>
      <c r="I7" s="3">
        <v>3500</v>
      </c>
    </row>
    <row r="12" spans="1:9" x14ac:dyDescent="0.25">
      <c r="A12" t="s">
        <v>38</v>
      </c>
      <c r="B12" s="3">
        <f>B13/B14*B15</f>
        <v>3411.4285714285711</v>
      </c>
      <c r="C12" s="3">
        <f t="shared" ref="C12:D12" si="2">C13/C14*C15</f>
        <v>6284.21052631579</v>
      </c>
      <c r="D12" s="3">
        <f t="shared" si="2"/>
        <v>7023.5294117647063</v>
      </c>
      <c r="F12" t="s">
        <v>38</v>
      </c>
      <c r="G12" s="3">
        <f>G13/G14*G15</f>
        <v>3411.4285714285711</v>
      </c>
      <c r="H12" s="3">
        <f t="shared" ref="H12" si="3">H13/H14*H15</f>
        <v>6284.21052631579</v>
      </c>
      <c r="I12" s="3">
        <f t="shared" ref="I12" si="4">I13/I14*I15</f>
        <v>7023.5294117647063</v>
      </c>
    </row>
    <row r="13" spans="1:9" x14ac:dyDescent="0.25">
      <c r="A13" t="s">
        <v>39</v>
      </c>
      <c r="B13" s="14">
        <v>30000</v>
      </c>
      <c r="C13" s="14">
        <v>30000</v>
      </c>
      <c r="D13" s="14">
        <v>30000</v>
      </c>
      <c r="F13" t="s">
        <v>39</v>
      </c>
      <c r="G13" s="14">
        <v>30000</v>
      </c>
      <c r="H13" s="14">
        <v>30000</v>
      </c>
      <c r="I13" s="14">
        <v>30000</v>
      </c>
    </row>
    <row r="14" spans="1:9" x14ac:dyDescent="0.25">
      <c r="A14" t="s">
        <v>40</v>
      </c>
      <c r="B14">
        <v>35</v>
      </c>
      <c r="C14">
        <v>19</v>
      </c>
      <c r="D14">
        <v>17</v>
      </c>
      <c r="F14" t="s">
        <v>40</v>
      </c>
      <c r="G14">
        <v>35</v>
      </c>
      <c r="H14">
        <v>19</v>
      </c>
      <c r="I14">
        <v>17</v>
      </c>
    </row>
    <row r="15" spans="1:9" x14ac:dyDescent="0.25">
      <c r="A15" t="s">
        <v>41</v>
      </c>
      <c r="B15">
        <v>3.98</v>
      </c>
      <c r="C15">
        <v>3.98</v>
      </c>
      <c r="D15">
        <v>3.98</v>
      </c>
      <c r="F15" t="s">
        <v>41</v>
      </c>
      <c r="G15">
        <v>3.98</v>
      </c>
      <c r="H15">
        <v>3.98</v>
      </c>
      <c r="I15">
        <v>3.98</v>
      </c>
    </row>
    <row r="18" spans="1:9" x14ac:dyDescent="0.25">
      <c r="A18" t="s">
        <v>45</v>
      </c>
      <c r="B18">
        <f>250000/B13</f>
        <v>8.3333333333333339</v>
      </c>
      <c r="C18">
        <f t="shared" ref="C18:D18" si="5">250000/C13</f>
        <v>8.3333333333333339</v>
      </c>
      <c r="D18">
        <f t="shared" si="5"/>
        <v>8.3333333333333339</v>
      </c>
      <c r="F18" t="s">
        <v>45</v>
      </c>
      <c r="G18">
        <f>250000/G13</f>
        <v>8.3333333333333339</v>
      </c>
      <c r="H18">
        <f t="shared" ref="H18:I18" si="6">250000/H13</f>
        <v>8.3333333333333339</v>
      </c>
      <c r="I18">
        <f t="shared" si="6"/>
        <v>8.3333333333333339</v>
      </c>
    </row>
    <row r="20" spans="1:9" x14ac:dyDescent="0.25">
      <c r="A20" t="s">
        <v>42</v>
      </c>
      <c r="B20" s="12">
        <f>B18*(B12+B7)</f>
        <v>40928.571428571428</v>
      </c>
      <c r="C20" s="12">
        <f t="shared" ref="C20:D20" si="7">C18*(C12+C7)</f>
        <v>73201.754385964916</v>
      </c>
      <c r="D20" s="12">
        <f t="shared" si="7"/>
        <v>87696.07843137256</v>
      </c>
      <c r="F20" t="s">
        <v>42</v>
      </c>
      <c r="G20" s="12">
        <f>G18*(G12+G7)</f>
        <v>40928.571428571428</v>
      </c>
      <c r="H20" s="12">
        <f t="shared" ref="H20:I20" si="8">H18*(H12+H7)</f>
        <v>73201.754385964916</v>
      </c>
      <c r="I20" s="12">
        <f t="shared" si="8"/>
        <v>87696.07843137256</v>
      </c>
    </row>
    <row r="22" spans="1:9" x14ac:dyDescent="0.25">
      <c r="A22" t="s">
        <v>43</v>
      </c>
      <c r="B22" s="12">
        <f>B20+B3+B4</f>
        <v>56878.571428571428</v>
      </c>
      <c r="C22" s="12">
        <f t="shared" ref="C22:D22" si="9">C20+C3+C4</f>
        <v>107301.75438596492</v>
      </c>
      <c r="D22" s="12">
        <f t="shared" si="9"/>
        <v>166896.07843137256</v>
      </c>
      <c r="F22" t="s">
        <v>43</v>
      </c>
      <c r="G22" s="12">
        <f>G20+G3+G4</f>
        <v>62678.571428571428</v>
      </c>
      <c r="H22" s="12">
        <f t="shared" ref="H22:I22" si="10">H20+H3+H4</f>
        <v>119701.75438596492</v>
      </c>
      <c r="I22" s="12">
        <f t="shared" si="10"/>
        <v>195696.07843137256</v>
      </c>
    </row>
    <row r="23" spans="1:9" x14ac:dyDescent="0.25">
      <c r="B23" t="s">
        <v>31</v>
      </c>
      <c r="C23" t="s">
        <v>32</v>
      </c>
      <c r="D23" t="s">
        <v>33</v>
      </c>
      <c r="G23" t="s">
        <v>31</v>
      </c>
      <c r="H23" t="s">
        <v>32</v>
      </c>
      <c r="I23" t="s">
        <v>33</v>
      </c>
    </row>
    <row r="24" spans="1:9" x14ac:dyDescent="0.25">
      <c r="A24" t="s">
        <v>44</v>
      </c>
      <c r="B24" s="12">
        <f>B22/B18</f>
        <v>6825.4285714285706</v>
      </c>
      <c r="C24" s="12">
        <f t="shared" ref="C24:D24" si="11">C22/C18</f>
        <v>12876.210526315788</v>
      </c>
      <c r="D24" s="12">
        <f t="shared" si="11"/>
        <v>20027.529411764706</v>
      </c>
      <c r="F24" t="s">
        <v>44</v>
      </c>
      <c r="G24" s="12">
        <f>G22/G18</f>
        <v>7521.4285714285706</v>
      </c>
      <c r="H24" s="12">
        <f t="shared" ref="H24:I24" si="12">H22/H18</f>
        <v>14364.210526315788</v>
      </c>
      <c r="I24" s="12">
        <f t="shared" si="12"/>
        <v>23483.529411764706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 or Dog (2)</vt:lpstr>
      <vt:lpstr>school supplies (2)</vt:lpstr>
      <vt:lpstr>1.school supplies</vt:lpstr>
      <vt:lpstr>2.Cat or Dog</vt:lpstr>
      <vt:lpstr>3.vacations</vt:lpstr>
      <vt:lpstr>4.Printers</vt:lpstr>
      <vt:lpstr>5.cell phones</vt:lpstr>
      <vt:lpstr>6.cars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ASUS</cp:lastModifiedBy>
  <dcterms:created xsi:type="dcterms:W3CDTF">2015-08-18T02:04:09Z</dcterms:created>
  <dcterms:modified xsi:type="dcterms:W3CDTF">2023-05-05T13:41:42Z</dcterms:modified>
</cp:coreProperties>
</file>