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OneDrive\Desktop\MPS_Alalytics\Enterprise analytics\"/>
    </mc:Choice>
  </mc:AlternateContent>
  <xr:revisionPtr revIDLastSave="0" documentId="13_ncr:1_{6537E80D-44E0-4E46-ACF3-A7E80C4219B9}" xr6:coauthVersionLast="47" xr6:coauthVersionMax="47" xr10:uidLastSave="{00000000-0000-0000-0000-000000000000}"/>
  <bookViews>
    <workbookView xWindow="4210" yWindow="3510" windowWidth="9760" windowHeight="10540" xr2:uid="{0642C7DA-5BE3-4493-B6B3-537095020579}"/>
  </bookViews>
  <sheets>
    <sheet name="Sheet1" sheetId="1" r:id="rId1"/>
  </sheets>
  <definedNames>
    <definedName name="solver_adj" localSheetId="0" hidden="1">Sheet1!$AB$30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Sheet1!$AB$30</definedName>
    <definedName name="solver_lhs2" localSheetId="0" hidden="1">Sheet1!$AB$30</definedName>
    <definedName name="solver_lhs3" localSheetId="0" hidden="1">Sheet1!$Z$26</definedName>
    <definedName name="solver_lhs4" localSheetId="0" hidden="1">Sheet1!$Z$26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Sheet1!$AB$15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"integer"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1" l="1"/>
  <c r="AB13" i="1"/>
  <c r="AB14" i="1"/>
  <c r="AB15" i="1"/>
  <c r="AB11" i="1"/>
  <c r="AA12" i="1"/>
  <c r="AA13" i="1"/>
  <c r="AA14" i="1"/>
  <c r="AA15" i="1"/>
  <c r="AA11" i="1"/>
  <c r="Z11" i="1"/>
  <c r="Z12" i="1"/>
  <c r="Z13" i="1"/>
  <c r="Z14" i="1"/>
  <c r="Z15" i="1"/>
  <c r="AA24" i="1"/>
  <c r="AB24" i="1" s="1"/>
  <c r="X27" i="1"/>
  <c r="W27" i="1" s="1"/>
  <c r="W26" i="1"/>
  <c r="E17" i="1"/>
  <c r="W11" i="1"/>
  <c r="AA9" i="1"/>
  <c r="AB9" i="1" s="1"/>
  <c r="X12" i="1"/>
  <c r="W12" i="1" s="1"/>
  <c r="S26" i="1"/>
  <c r="J9" i="1"/>
  <c r="J10" i="1" s="1"/>
  <c r="E25" i="1"/>
  <c r="E23" i="1"/>
  <c r="E11" i="1"/>
  <c r="E19" i="1" s="1"/>
  <c r="X28" i="1" l="1"/>
  <c r="J11" i="1"/>
  <c r="L10" i="1"/>
  <c r="L8" i="1"/>
  <c r="L9" i="1"/>
  <c r="X13" i="1"/>
  <c r="W13" i="1" s="1"/>
  <c r="E21" i="1"/>
  <c r="S24" i="1" s="1"/>
  <c r="X29" i="1" l="1"/>
  <c r="W28" i="1"/>
  <c r="J12" i="1"/>
  <c r="L11" i="1"/>
  <c r="X14" i="1"/>
  <c r="W14" i="1" s="1"/>
  <c r="X30" i="1" l="1"/>
  <c r="W29" i="1"/>
  <c r="J13" i="1"/>
  <c r="L12" i="1"/>
  <c r="X15" i="1"/>
  <c r="W15" i="1" s="1"/>
  <c r="W30" i="1" l="1"/>
  <c r="J14" i="1"/>
  <c r="L13" i="1"/>
  <c r="J15" i="1" l="1"/>
  <c r="L14" i="1"/>
  <c r="J16" i="1" l="1"/>
  <c r="L15" i="1"/>
  <c r="J17" i="1" l="1"/>
  <c r="L16" i="1"/>
  <c r="J18" i="1" l="1"/>
  <c r="L17" i="1"/>
  <c r="J19" i="1" l="1"/>
  <c r="L18" i="1"/>
  <c r="J20" i="1" l="1"/>
  <c r="L19" i="1"/>
  <c r="J21" i="1" l="1"/>
  <c r="L20" i="1"/>
  <c r="J22" i="1" l="1"/>
  <c r="L21" i="1"/>
  <c r="J23" i="1" l="1"/>
  <c r="L22" i="1"/>
  <c r="J24" i="1" l="1"/>
  <c r="L23" i="1"/>
  <c r="J25" i="1" l="1"/>
  <c r="L24" i="1"/>
  <c r="J26" i="1" l="1"/>
  <c r="L25" i="1"/>
  <c r="J27" i="1" l="1"/>
  <c r="L26" i="1"/>
  <c r="J28" i="1" l="1"/>
  <c r="L27" i="1"/>
  <c r="J29" i="1" l="1"/>
  <c r="L28" i="1"/>
  <c r="J30" i="1" l="1"/>
  <c r="L29" i="1"/>
  <c r="J31" i="1" l="1"/>
  <c r="L30" i="1"/>
  <c r="J32" i="1" l="1"/>
  <c r="L31" i="1"/>
  <c r="J33" i="1" l="1"/>
  <c r="L32" i="1"/>
  <c r="J34" i="1" l="1"/>
  <c r="L33" i="1"/>
  <c r="J35" i="1" l="1"/>
  <c r="L34" i="1"/>
  <c r="J36" i="1" l="1"/>
  <c r="L35" i="1"/>
  <c r="J37" i="1" l="1"/>
  <c r="L36" i="1"/>
  <c r="J38" i="1" l="1"/>
  <c r="L37" i="1"/>
  <c r="J39" i="1" l="1"/>
  <c r="L38" i="1"/>
  <c r="J40" i="1" l="1"/>
  <c r="L39" i="1"/>
  <c r="J41" i="1" l="1"/>
  <c r="L40" i="1"/>
  <c r="J42" i="1" l="1"/>
  <c r="L41" i="1"/>
  <c r="J43" i="1" l="1"/>
  <c r="L42" i="1"/>
  <c r="J44" i="1" l="1"/>
  <c r="L43" i="1"/>
  <c r="J45" i="1" l="1"/>
  <c r="L44" i="1"/>
  <c r="J46" i="1" l="1"/>
  <c r="L45" i="1"/>
  <c r="J47" i="1" l="1"/>
  <c r="L46" i="1"/>
  <c r="J48" i="1" l="1"/>
  <c r="L47" i="1"/>
  <c r="J49" i="1" l="1"/>
  <c r="L48" i="1"/>
  <c r="J50" i="1" l="1"/>
  <c r="L49" i="1"/>
  <c r="J51" i="1" l="1"/>
  <c r="L50" i="1"/>
  <c r="L51" i="1" l="1"/>
  <c r="J52" i="1"/>
  <c r="J53" i="1" l="1"/>
  <c r="L52" i="1"/>
  <c r="J54" i="1" l="1"/>
  <c r="L53" i="1"/>
  <c r="J55" i="1" l="1"/>
  <c r="L54" i="1"/>
  <c r="J56" i="1" l="1"/>
  <c r="L55" i="1"/>
  <c r="J57" i="1" l="1"/>
  <c r="L56" i="1"/>
  <c r="J58" i="1" l="1"/>
  <c r="L57" i="1"/>
  <c r="J59" i="1" l="1"/>
  <c r="L58" i="1"/>
  <c r="J60" i="1" l="1"/>
  <c r="L59" i="1"/>
  <c r="J61" i="1" l="1"/>
  <c r="L60" i="1"/>
  <c r="J62" i="1" l="1"/>
  <c r="L61" i="1"/>
  <c r="J63" i="1" l="1"/>
  <c r="L62" i="1"/>
  <c r="J64" i="1" l="1"/>
  <c r="L63" i="1"/>
  <c r="J65" i="1" l="1"/>
  <c r="L64" i="1"/>
  <c r="J66" i="1" l="1"/>
  <c r="L65" i="1"/>
  <c r="J67" i="1" l="1"/>
  <c r="L66" i="1"/>
  <c r="J68" i="1" l="1"/>
  <c r="L67" i="1"/>
  <c r="J69" i="1" l="1"/>
  <c r="L68" i="1"/>
  <c r="J70" i="1" l="1"/>
  <c r="L69" i="1"/>
  <c r="J71" i="1" l="1"/>
  <c r="L70" i="1"/>
  <c r="J72" i="1" l="1"/>
  <c r="L71" i="1"/>
  <c r="J73" i="1" l="1"/>
  <c r="L72" i="1"/>
  <c r="J74" i="1" l="1"/>
  <c r="L73" i="1"/>
  <c r="J75" i="1" l="1"/>
  <c r="L74" i="1"/>
  <c r="J76" i="1" l="1"/>
  <c r="L75" i="1"/>
  <c r="J77" i="1" l="1"/>
  <c r="L76" i="1"/>
  <c r="J78" i="1" l="1"/>
  <c r="L77" i="1"/>
  <c r="J79" i="1" l="1"/>
  <c r="L78" i="1"/>
  <c r="J80" i="1" l="1"/>
  <c r="L79" i="1"/>
  <c r="J81" i="1" l="1"/>
  <c r="L80" i="1"/>
  <c r="J82" i="1" l="1"/>
  <c r="L81" i="1"/>
  <c r="J83" i="1" l="1"/>
  <c r="L82" i="1"/>
  <c r="J84" i="1" l="1"/>
  <c r="L83" i="1"/>
  <c r="J85" i="1" l="1"/>
  <c r="L84" i="1"/>
  <c r="J86" i="1" l="1"/>
  <c r="L85" i="1"/>
  <c r="J87" i="1" l="1"/>
  <c r="L86" i="1"/>
  <c r="J88" i="1" l="1"/>
  <c r="L87" i="1"/>
  <c r="J89" i="1" l="1"/>
  <c r="L88" i="1"/>
  <c r="J90" i="1" l="1"/>
  <c r="L89" i="1"/>
  <c r="J91" i="1" l="1"/>
  <c r="L90" i="1"/>
  <c r="J92" i="1" l="1"/>
  <c r="L91" i="1"/>
  <c r="J93" i="1" l="1"/>
  <c r="L92" i="1"/>
  <c r="J94" i="1" l="1"/>
  <c r="L93" i="1"/>
  <c r="J95" i="1" l="1"/>
  <c r="L94" i="1"/>
  <c r="J96" i="1" l="1"/>
  <c r="L95" i="1"/>
  <c r="J97" i="1" l="1"/>
  <c r="L96" i="1"/>
  <c r="J98" i="1" l="1"/>
  <c r="L97" i="1"/>
  <c r="J99" i="1" l="1"/>
  <c r="L98" i="1"/>
  <c r="J100" i="1" l="1"/>
  <c r="L99" i="1"/>
  <c r="J101" i="1" l="1"/>
  <c r="L100" i="1"/>
  <c r="J102" i="1" l="1"/>
  <c r="L101" i="1"/>
  <c r="J103" i="1" l="1"/>
  <c r="L102" i="1"/>
  <c r="J104" i="1" l="1"/>
  <c r="L103" i="1"/>
  <c r="J105" i="1" l="1"/>
  <c r="L104" i="1"/>
  <c r="J106" i="1" l="1"/>
  <c r="L105" i="1"/>
  <c r="J107" i="1" l="1"/>
  <c r="L106" i="1"/>
  <c r="J108" i="1" l="1"/>
  <c r="L107" i="1"/>
  <c r="J109" i="1" l="1"/>
  <c r="L108" i="1"/>
  <c r="J110" i="1" l="1"/>
  <c r="L109" i="1"/>
  <c r="J111" i="1" l="1"/>
  <c r="L110" i="1"/>
  <c r="J112" i="1" l="1"/>
  <c r="L111" i="1"/>
  <c r="J113" i="1" l="1"/>
  <c r="L112" i="1"/>
  <c r="J114" i="1" l="1"/>
  <c r="L113" i="1"/>
  <c r="J115" i="1" l="1"/>
  <c r="L114" i="1"/>
  <c r="J116" i="1" l="1"/>
  <c r="L115" i="1"/>
  <c r="J117" i="1" l="1"/>
  <c r="L116" i="1"/>
  <c r="J118" i="1" l="1"/>
  <c r="L117" i="1"/>
  <c r="J119" i="1" l="1"/>
  <c r="L118" i="1"/>
  <c r="J120" i="1" l="1"/>
  <c r="L119" i="1"/>
  <c r="J121" i="1" l="1"/>
  <c r="L120" i="1"/>
  <c r="J122" i="1" l="1"/>
  <c r="L121" i="1"/>
  <c r="J123" i="1" l="1"/>
  <c r="L122" i="1"/>
  <c r="J124" i="1" l="1"/>
  <c r="L123" i="1"/>
  <c r="J125" i="1" l="1"/>
  <c r="L124" i="1"/>
  <c r="J126" i="1" l="1"/>
  <c r="L125" i="1"/>
  <c r="J127" i="1" l="1"/>
  <c r="L127" i="1" s="1"/>
  <c r="L126" i="1"/>
</calcChain>
</file>

<file path=xl/sharedStrings.xml><?xml version="1.0" encoding="utf-8"?>
<sst xmlns="http://schemas.openxmlformats.org/spreadsheetml/2006/main" count="44" uniqueCount="38">
  <si>
    <t>Part1:</t>
  </si>
  <si>
    <t>Holding Costs: dollars associated with carrying one unit of inventory for one unit of time.</t>
  </si>
  <si>
    <t>Ordering Costs: constant dollars per order.</t>
  </si>
  <si>
    <t xml:space="preserve"> </t>
  </si>
  <si>
    <t>Demand:</t>
  </si>
  <si>
    <t>Unit cost:</t>
  </si>
  <si>
    <t>Model paramerters</t>
  </si>
  <si>
    <t>Uncontrollable variables</t>
  </si>
  <si>
    <t>Controllable/Decision variables</t>
  </si>
  <si>
    <t>Annual per unit carry cost:</t>
  </si>
  <si>
    <t>Annual Demand:</t>
  </si>
  <si>
    <t>Cost of placing order:</t>
  </si>
  <si>
    <t>Order Quantity:</t>
  </si>
  <si>
    <t>Annual ordering costs:</t>
  </si>
  <si>
    <t>Annual carrying costs:</t>
  </si>
  <si>
    <t>Total inventory costs:</t>
  </si>
  <si>
    <t>No. of orders:</t>
  </si>
  <si>
    <t>Objective</t>
  </si>
  <si>
    <t>Minimize total inventory costs</t>
  </si>
  <si>
    <t>Average Inventory:</t>
  </si>
  <si>
    <t>Order Quantity</t>
  </si>
  <si>
    <t>Total cost</t>
  </si>
  <si>
    <t>Data Table</t>
  </si>
  <si>
    <t>Excel Solver results:</t>
  </si>
  <si>
    <t>Min Total inventory cost:</t>
  </si>
  <si>
    <t>Order Quantity for min total inventory cost:</t>
  </si>
  <si>
    <t>Order quantity</t>
  </si>
  <si>
    <t>What If/Sensitivity Analysis:</t>
  </si>
  <si>
    <t>Cost of placing order (CPO)</t>
  </si>
  <si>
    <t>Unit Cost (UC)</t>
  </si>
  <si>
    <t>UC</t>
  </si>
  <si>
    <t>CPO</t>
  </si>
  <si>
    <t>Annual per unit carry cost (PUCC)</t>
  </si>
  <si>
    <t>PUCC</t>
  </si>
  <si>
    <t>Min Total costs</t>
  </si>
  <si>
    <t>Order Quantity for min total costs</t>
  </si>
  <si>
    <t>We can see that, Minimum total costs increase with increase in Cost of placing order.</t>
  </si>
  <si>
    <t>Also, Minimum total costs increase with increase in Unit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</si>
</sst>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NumberFormat="1"/>
    <xf numFmtId="38" fontId="0" fillId="0" borderId="0" xfId="0" applyNumberFormat="1"/>
    <xf numFmtId="38" fontId="0" fillId="0" borderId="0" xfId="0" applyNumberFormat="1" applyAlignment="1">
      <alignment horizontal="right"/>
    </xf>
    <xf numFmtId="164" fontId="0" fillId="0" borderId="0" xfId="0" applyNumberFormat="1"/>
    <xf numFmtId="0" fontId="1" fillId="2" borderId="0" xfId="0" applyFont="1" applyFill="1"/>
    <xf numFmtId="6" fontId="1" fillId="2" borderId="0" xfId="0" applyNumberFormat="1" applyFont="1" applyFill="1"/>
    <xf numFmtId="0" fontId="0" fillId="3" borderId="0" xfId="0" applyFill="1"/>
    <xf numFmtId="6" fontId="0" fillId="3" borderId="0" xfId="0" applyNumberFormat="1" applyFill="1"/>
    <xf numFmtId="8" fontId="0" fillId="3" borderId="0" xfId="0" applyNumberFormat="1" applyFill="1"/>
    <xf numFmtId="0" fontId="0" fillId="4" borderId="0" xfId="0" applyFill="1"/>
    <xf numFmtId="3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 vs Order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Sheet1!$J$8:$J$127</c:f>
              <c:numCache>
                <c:formatCode>General</c:formatCode>
                <c:ptCount val="1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</c:numCache>
            </c:numRef>
          </c:xVal>
          <c:yVal>
            <c:numRef>
              <c:f>Sheet1!$K$8:$K$127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2-4A56-9EBE-678895CDD88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Sheet1!$J$8:$J$127</c:f>
              <c:numCache>
                <c:formatCode>General</c:formatCode>
                <c:ptCount val="1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</c:numCache>
            </c:numRef>
          </c:xVal>
          <c:yVal>
            <c:numRef>
              <c:f>Sheet1!$L$8:$L$127</c:f>
              <c:numCache>
                <c:formatCode>"$"#,##0_);[Red]\("$"#,##0\)</c:formatCode>
                <c:ptCount val="120"/>
                <c:pt idx="0">
                  <c:v>66360</c:v>
                </c:pt>
                <c:pt idx="1">
                  <c:v>33720</c:v>
                </c:pt>
                <c:pt idx="2">
                  <c:v>23080</c:v>
                </c:pt>
                <c:pt idx="3">
                  <c:v>17940</c:v>
                </c:pt>
                <c:pt idx="4">
                  <c:v>15000</c:v>
                </c:pt>
                <c:pt idx="5">
                  <c:v>13160</c:v>
                </c:pt>
                <c:pt idx="6">
                  <c:v>11948.571428571429</c:v>
                </c:pt>
                <c:pt idx="7">
                  <c:v>11130</c:v>
                </c:pt>
                <c:pt idx="8">
                  <c:v>10573.333333333332</c:v>
                </c:pt>
                <c:pt idx="9">
                  <c:v>10200</c:v>
                </c:pt>
                <c:pt idx="10">
                  <c:v>9960</c:v>
                </c:pt>
                <c:pt idx="11">
                  <c:v>9820</c:v>
                </c:pt>
                <c:pt idx="12">
                  <c:v>9756.9230769230762</c:v>
                </c:pt>
                <c:pt idx="13">
                  <c:v>9754.2857142857138</c:v>
                </c:pt>
                <c:pt idx="14">
                  <c:v>9800</c:v>
                </c:pt>
                <c:pt idx="15">
                  <c:v>9885</c:v>
                </c:pt>
                <c:pt idx="16">
                  <c:v>10002.35294117647</c:v>
                </c:pt>
                <c:pt idx="17">
                  <c:v>10146.666666666666</c:v>
                </c:pt>
                <c:pt idx="18">
                  <c:v>10313.684210526315</c:v>
                </c:pt>
                <c:pt idx="19">
                  <c:v>10500</c:v>
                </c:pt>
                <c:pt idx="20">
                  <c:v>10702.857142857141</c:v>
                </c:pt>
                <c:pt idx="21">
                  <c:v>10920</c:v>
                </c:pt>
                <c:pt idx="22">
                  <c:v>11149.565217391304</c:v>
                </c:pt>
                <c:pt idx="23">
                  <c:v>11390</c:v>
                </c:pt>
                <c:pt idx="24">
                  <c:v>11640</c:v>
                </c:pt>
                <c:pt idx="25">
                  <c:v>11898.461538461537</c:v>
                </c:pt>
                <c:pt idx="26">
                  <c:v>12164.444444444442</c:v>
                </c:pt>
                <c:pt idx="27">
                  <c:v>12437.142857142855</c:v>
                </c:pt>
                <c:pt idx="28">
                  <c:v>12715.862068965514</c:v>
                </c:pt>
                <c:pt idx="29">
                  <c:v>12999.999999999998</c:v>
                </c:pt>
                <c:pt idx="30">
                  <c:v>13289.032258064515</c:v>
                </c:pt>
                <c:pt idx="31">
                  <c:v>13582.499999999998</c:v>
                </c:pt>
                <c:pt idx="32">
                  <c:v>13879.999999999998</c:v>
                </c:pt>
                <c:pt idx="33">
                  <c:v>14181.176470588234</c:v>
                </c:pt>
                <c:pt idx="34">
                  <c:v>14485.714285714284</c:v>
                </c:pt>
                <c:pt idx="35">
                  <c:v>14793.333333333332</c:v>
                </c:pt>
                <c:pt idx="36">
                  <c:v>15103.783783783781</c:v>
                </c:pt>
                <c:pt idx="37">
                  <c:v>15416.842105263157</c:v>
                </c:pt>
                <c:pt idx="38">
                  <c:v>15732.307692307691</c:v>
                </c:pt>
                <c:pt idx="39">
                  <c:v>16049.999999999998</c:v>
                </c:pt>
                <c:pt idx="40">
                  <c:v>16369.756097560974</c:v>
                </c:pt>
                <c:pt idx="41">
                  <c:v>16691.428571428569</c:v>
                </c:pt>
                <c:pt idx="42">
                  <c:v>17014.883720930229</c:v>
                </c:pt>
                <c:pt idx="43">
                  <c:v>17340</c:v>
                </c:pt>
                <c:pt idx="44">
                  <c:v>17666.666666666664</c:v>
                </c:pt>
                <c:pt idx="45">
                  <c:v>17994.782608695652</c:v>
                </c:pt>
                <c:pt idx="46">
                  <c:v>18324.255319148935</c:v>
                </c:pt>
                <c:pt idx="47">
                  <c:v>18655</c:v>
                </c:pt>
                <c:pt idx="48">
                  <c:v>18986.938775510203</c:v>
                </c:pt>
                <c:pt idx="49">
                  <c:v>19320</c:v>
                </c:pt>
                <c:pt idx="50">
                  <c:v>19654.117647058825</c:v>
                </c:pt>
                <c:pt idx="51">
                  <c:v>19989.230769230766</c:v>
                </c:pt>
                <c:pt idx="52">
                  <c:v>20325.283018867922</c:v>
                </c:pt>
                <c:pt idx="53">
                  <c:v>20662.222222222219</c:v>
                </c:pt>
                <c:pt idx="54">
                  <c:v>20999.999999999996</c:v>
                </c:pt>
                <c:pt idx="55">
                  <c:v>21338.571428571424</c:v>
                </c:pt>
                <c:pt idx="56">
                  <c:v>21677.894736842103</c:v>
                </c:pt>
                <c:pt idx="57">
                  <c:v>22017.931034482754</c:v>
                </c:pt>
                <c:pt idx="58">
                  <c:v>22358.644067796606</c:v>
                </c:pt>
                <c:pt idx="59">
                  <c:v>22699.999999999996</c:v>
                </c:pt>
                <c:pt idx="60">
                  <c:v>23041.967213114749</c:v>
                </c:pt>
                <c:pt idx="61">
                  <c:v>23384.516129032254</c:v>
                </c:pt>
                <c:pt idx="62">
                  <c:v>23727.619047619046</c:v>
                </c:pt>
                <c:pt idx="63">
                  <c:v>24071.249999999996</c:v>
                </c:pt>
                <c:pt idx="64">
                  <c:v>24415.384615384613</c:v>
                </c:pt>
                <c:pt idx="65">
                  <c:v>24759.999999999996</c:v>
                </c:pt>
                <c:pt idx="66">
                  <c:v>25105.074626865669</c:v>
                </c:pt>
                <c:pt idx="67">
                  <c:v>25450.588235294115</c:v>
                </c:pt>
                <c:pt idx="68">
                  <c:v>25796.521739130432</c:v>
                </c:pt>
                <c:pt idx="69">
                  <c:v>26142.857142857138</c:v>
                </c:pt>
                <c:pt idx="70">
                  <c:v>26489.57746478873</c:v>
                </c:pt>
                <c:pt idx="71">
                  <c:v>26836.666666666664</c:v>
                </c:pt>
                <c:pt idx="72">
                  <c:v>27184.109589041091</c:v>
                </c:pt>
                <c:pt idx="73">
                  <c:v>27531.89189189189</c:v>
                </c:pt>
                <c:pt idx="74">
                  <c:v>27879.999999999996</c:v>
                </c:pt>
                <c:pt idx="75">
                  <c:v>28228.421052631576</c:v>
                </c:pt>
                <c:pt idx="76">
                  <c:v>28577.142857142855</c:v>
                </c:pt>
                <c:pt idx="77">
                  <c:v>28926.153846153844</c:v>
                </c:pt>
                <c:pt idx="78">
                  <c:v>29275.443037974681</c:v>
                </c:pt>
                <c:pt idx="79">
                  <c:v>29624.999999999996</c:v>
                </c:pt>
                <c:pt idx="80">
                  <c:v>29974.81481481481</c:v>
                </c:pt>
                <c:pt idx="81">
                  <c:v>30324.878048780483</c:v>
                </c:pt>
                <c:pt idx="82">
                  <c:v>30675.180722891564</c:v>
                </c:pt>
                <c:pt idx="83">
                  <c:v>31025.714285714283</c:v>
                </c:pt>
                <c:pt idx="84">
                  <c:v>31376.47058823529</c:v>
                </c:pt>
                <c:pt idx="85">
                  <c:v>31727.441860465111</c:v>
                </c:pt>
                <c:pt idx="86">
                  <c:v>32078.62068965517</c:v>
                </c:pt>
                <c:pt idx="87">
                  <c:v>32429.999999999996</c:v>
                </c:pt>
                <c:pt idx="88">
                  <c:v>32781.573033707864</c:v>
                </c:pt>
                <c:pt idx="89">
                  <c:v>33133.333333333328</c:v>
                </c:pt>
                <c:pt idx="90">
                  <c:v>33485.274725274721</c:v>
                </c:pt>
                <c:pt idx="91">
                  <c:v>33837.391304347824</c:v>
                </c:pt>
                <c:pt idx="92">
                  <c:v>34189.677419354841</c:v>
                </c:pt>
                <c:pt idx="93">
                  <c:v>34542.127659574471</c:v>
                </c:pt>
                <c:pt idx="94">
                  <c:v>34894.73684210526</c:v>
                </c:pt>
                <c:pt idx="95">
                  <c:v>35247.5</c:v>
                </c:pt>
                <c:pt idx="96">
                  <c:v>35600.412371134022</c:v>
                </c:pt>
                <c:pt idx="97">
                  <c:v>35953.469387755104</c:v>
                </c:pt>
                <c:pt idx="98">
                  <c:v>36306.666666666664</c:v>
                </c:pt>
                <c:pt idx="99">
                  <c:v>36660</c:v>
                </c:pt>
                <c:pt idx="100">
                  <c:v>37013.465346534656</c:v>
                </c:pt>
                <c:pt idx="101">
                  <c:v>37367.058823529413</c:v>
                </c:pt>
                <c:pt idx="102">
                  <c:v>37720.77669902912</c:v>
                </c:pt>
                <c:pt idx="103">
                  <c:v>38074.615384615376</c:v>
                </c:pt>
                <c:pt idx="104">
                  <c:v>38428.57142857142</c:v>
                </c:pt>
                <c:pt idx="105">
                  <c:v>38782.641509433954</c:v>
                </c:pt>
                <c:pt idx="106">
                  <c:v>39136.822429906533</c:v>
                </c:pt>
                <c:pt idx="107">
                  <c:v>39491.111111111102</c:v>
                </c:pt>
                <c:pt idx="108">
                  <c:v>39845.504587155956</c:v>
                </c:pt>
                <c:pt idx="109">
                  <c:v>40199.999999999993</c:v>
                </c:pt>
                <c:pt idx="110">
                  <c:v>40554.594594594586</c:v>
                </c:pt>
                <c:pt idx="111">
                  <c:v>40909.28571428571</c:v>
                </c:pt>
                <c:pt idx="112">
                  <c:v>41264.070796460168</c:v>
                </c:pt>
                <c:pt idx="113">
                  <c:v>41618.947368421046</c:v>
                </c:pt>
                <c:pt idx="114">
                  <c:v>41973.913043478256</c:v>
                </c:pt>
                <c:pt idx="115">
                  <c:v>42328.96551724137</c:v>
                </c:pt>
                <c:pt idx="116">
                  <c:v>42684.102564102555</c:v>
                </c:pt>
                <c:pt idx="117">
                  <c:v>43039.322033898301</c:v>
                </c:pt>
                <c:pt idx="118">
                  <c:v>43394.621848739487</c:v>
                </c:pt>
                <c:pt idx="119">
                  <c:v>43749.999999999993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2-4A56-9EBE-678895CD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03296"/>
        <c:axId val="261100384"/>
      </c:scatterChart>
      <c:valAx>
        <c:axId val="261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00384"/>
        <c:crosses val="autoZero"/>
        <c:crossBetween val="midCat"/>
      </c:valAx>
      <c:valAx>
        <c:axId val="261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9593</xdr:colOff>
      <xdr:row>3</xdr:row>
      <xdr:rowOff>167318</xdr:rowOff>
    </xdr:from>
    <xdr:to>
      <xdr:col>20</xdr:col>
      <xdr:colOff>312481</xdr:colOff>
      <xdr:row>18</xdr:row>
      <xdr:rowOff>148269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2D7E4-724C-4D2F-A845-CE07E8B76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3172-9F60-49E4-8236-82E11198E5D0}">
  <dimension ref="A1:AI289"/>
  <sheetViews>
    <sheetView tabSelected="1" topLeftCell="A37" zoomScale="93" workbookViewId="0">
      <selection activeCell="E19" sqref="E19"/>
    </sheetView>
  </sheetViews>
  <sheetFormatPr defaultRowHeight="14.5" x14ac:dyDescent="0.35"/>
  <cols>
    <col min="5" max="5" width="14.90625" customWidth="1"/>
    <col min="17" max="17" width="10" bestFit="1" customWidth="1"/>
    <col min="19" max="19" width="10.81640625" customWidth="1"/>
    <col min="23" max="23" width="15" customWidth="1"/>
    <col min="26" max="26" width="14.08984375" customWidth="1"/>
    <col min="27" max="27" width="10.81640625" customWidth="1"/>
    <col min="28" max="28" width="11.6328125" customWidth="1"/>
    <col min="29" max="29" width="10.1796875" customWidth="1"/>
  </cols>
  <sheetData>
    <row r="1" spans="1:35" x14ac:dyDescent="0.35">
      <c r="A1" s="9" t="s">
        <v>0</v>
      </c>
    </row>
    <row r="2" spans="1:35" x14ac:dyDescent="0.35">
      <c r="W2" s="7" t="s">
        <v>27</v>
      </c>
      <c r="X2" s="7"/>
    </row>
    <row r="3" spans="1:35" x14ac:dyDescent="0.35">
      <c r="B3" t="s">
        <v>1</v>
      </c>
    </row>
    <row r="4" spans="1:35" x14ac:dyDescent="0.35">
      <c r="B4" t="s">
        <v>3</v>
      </c>
      <c r="X4" t="s">
        <v>28</v>
      </c>
    </row>
    <row r="5" spans="1:35" x14ac:dyDescent="0.35">
      <c r="B5" t="s">
        <v>2</v>
      </c>
      <c r="J5" t="s">
        <v>22</v>
      </c>
      <c r="X5" t="s">
        <v>29</v>
      </c>
    </row>
    <row r="6" spans="1:35" x14ac:dyDescent="0.35">
      <c r="B6" t="s">
        <v>3</v>
      </c>
      <c r="X6" t="s">
        <v>32</v>
      </c>
    </row>
    <row r="7" spans="1:35" x14ac:dyDescent="0.35">
      <c r="B7" t="s">
        <v>10</v>
      </c>
      <c r="E7" s="4">
        <v>15000</v>
      </c>
      <c r="J7" t="s">
        <v>20</v>
      </c>
      <c r="L7" t="s">
        <v>21</v>
      </c>
    </row>
    <row r="8" spans="1:35" x14ac:dyDescent="0.35">
      <c r="J8">
        <v>50</v>
      </c>
      <c r="L8" s="1">
        <f>(($E$13*$E$7)/J8)+(($E$11*J8)/2)</f>
        <v>66360</v>
      </c>
      <c r="W8" s="7" t="s">
        <v>34</v>
      </c>
    </row>
    <row r="9" spans="1:35" x14ac:dyDescent="0.35">
      <c r="B9" t="s">
        <v>5</v>
      </c>
      <c r="E9" s="1">
        <v>80</v>
      </c>
      <c r="J9">
        <f>J8+50</f>
        <v>100</v>
      </c>
      <c r="L9" s="1">
        <f t="shared" ref="L9:L72" si="0">(($E$13*$E$7)/J9)+(($E$11*J9)/2)</f>
        <v>33720</v>
      </c>
      <c r="Y9" s="12" t="s">
        <v>31</v>
      </c>
      <c r="Z9" s="10">
        <v>220</v>
      </c>
      <c r="AA9" s="10">
        <f>Z9+10</f>
        <v>230</v>
      </c>
      <c r="AB9" s="10">
        <f t="shared" ref="AB9:AG9" si="1">AA9+10</f>
        <v>240</v>
      </c>
      <c r="AC9" s="1"/>
      <c r="AD9" s="1" t="s">
        <v>36</v>
      </c>
      <c r="AE9" s="1"/>
      <c r="AF9" s="1"/>
      <c r="AG9" s="1"/>
      <c r="AH9" s="1"/>
      <c r="AI9" s="1"/>
    </row>
    <row r="10" spans="1:35" x14ac:dyDescent="0.35">
      <c r="J10">
        <f t="shared" ref="J10:J73" si="2">J9+50</f>
        <v>150</v>
      </c>
      <c r="L10" s="1">
        <f t="shared" si="0"/>
        <v>23080</v>
      </c>
      <c r="W10" s="12" t="s">
        <v>33</v>
      </c>
      <c r="X10" s="12" t="s">
        <v>30</v>
      </c>
    </row>
    <row r="11" spans="1:35" x14ac:dyDescent="0.35">
      <c r="B11" t="s">
        <v>9</v>
      </c>
      <c r="E11" s="2">
        <f>(18/100)*$E$9</f>
        <v>14.399999999999999</v>
      </c>
      <c r="J11">
        <f t="shared" si="2"/>
        <v>200</v>
      </c>
      <c r="L11" s="1">
        <f t="shared" si="0"/>
        <v>17940</v>
      </c>
      <c r="W11" s="11">
        <f>(18/100)*X11</f>
        <v>14.399999999999999</v>
      </c>
      <c r="X11" s="10">
        <v>80</v>
      </c>
      <c r="Z11" s="2">
        <f>(($Z$9*$E$7)/Z26)+((W11*Z26)/2)</f>
        <v>9748.8460856720812</v>
      </c>
      <c r="AA11" s="2">
        <f>(($AA$9*$E$7)/AA26)+((W11*AA26)/2)</f>
        <v>9967.9491329479752</v>
      </c>
      <c r="AB11" s="2">
        <f>(($AB$9*$E$7)/AB26)+((W11*AB26)/2)</f>
        <v>10182.337765205091</v>
      </c>
      <c r="AC11" s="2"/>
      <c r="AD11" s="2" t="s">
        <v>37</v>
      </c>
      <c r="AE11" s="2"/>
      <c r="AF11" s="2"/>
      <c r="AG11" s="2"/>
      <c r="AH11" s="2"/>
      <c r="AI11" s="2"/>
    </row>
    <row r="12" spans="1:35" x14ac:dyDescent="0.35">
      <c r="J12">
        <f t="shared" si="2"/>
        <v>250</v>
      </c>
      <c r="L12" s="1">
        <f t="shared" si="0"/>
        <v>15000</v>
      </c>
      <c r="W12" s="11">
        <f>(18/100)*X12</f>
        <v>16.2</v>
      </c>
      <c r="X12" s="10">
        <f>X11+10</f>
        <v>90</v>
      </c>
      <c r="Z12" s="2">
        <f t="shared" ref="Z12:Z20" si="3">(($Z$9*$E$7)/Z27)+((W12*Z27)/2)</f>
        <v>10340.213793103449</v>
      </c>
      <c r="AA12" s="2">
        <f t="shared" ref="AA12:AA15" si="4">(($AA$9*$E$7)/AA27)+((W12*AA27)/2)</f>
        <v>10572.607810107198</v>
      </c>
      <c r="AB12" s="2">
        <f t="shared" ref="AB12:AB15" si="5">(($AB$9*$E$7)/AB27)+((W12*AB27)/2)</f>
        <v>10800.001349325337</v>
      </c>
    </row>
    <row r="13" spans="1:35" x14ac:dyDescent="0.35">
      <c r="B13" t="s">
        <v>11</v>
      </c>
      <c r="E13" s="1">
        <v>220</v>
      </c>
      <c r="J13">
        <f t="shared" si="2"/>
        <v>300</v>
      </c>
      <c r="L13" s="1">
        <f t="shared" si="0"/>
        <v>13160</v>
      </c>
      <c r="W13" s="11">
        <f>(18/100)*X13</f>
        <v>18</v>
      </c>
      <c r="X13" s="10">
        <f t="shared" ref="X13:X20" si="6">X12+10</f>
        <v>100</v>
      </c>
      <c r="Z13" s="2">
        <f t="shared" si="3"/>
        <v>10899.544554455446</v>
      </c>
      <c r="AA13" s="2">
        <f t="shared" si="4"/>
        <v>11144.5056542811</v>
      </c>
      <c r="AB13" s="2">
        <f t="shared" si="5"/>
        <v>11384.202531645569</v>
      </c>
    </row>
    <row r="14" spans="1:35" x14ac:dyDescent="0.35">
      <c r="J14">
        <f t="shared" si="2"/>
        <v>350</v>
      </c>
      <c r="L14" s="1">
        <f t="shared" si="0"/>
        <v>11948.571428571429</v>
      </c>
      <c r="W14" s="11">
        <f>(18/100)*X14</f>
        <v>19.8</v>
      </c>
      <c r="X14" s="10">
        <f t="shared" si="6"/>
        <v>110</v>
      </c>
      <c r="Z14" s="2">
        <f t="shared" si="3"/>
        <v>11431.537435008666</v>
      </c>
      <c r="AA14" s="2">
        <f t="shared" si="4"/>
        <v>11688.457627118645</v>
      </c>
      <c r="AB14" s="2">
        <f t="shared" si="5"/>
        <v>11939.849253731343</v>
      </c>
    </row>
    <row r="15" spans="1:35" x14ac:dyDescent="0.35">
      <c r="B15" t="s">
        <v>12</v>
      </c>
      <c r="E15" s="5">
        <v>677</v>
      </c>
      <c r="J15">
        <f t="shared" si="2"/>
        <v>400</v>
      </c>
      <c r="L15" s="1">
        <f t="shared" si="0"/>
        <v>11130</v>
      </c>
      <c r="W15" s="11">
        <f>(18/100)*X15</f>
        <v>21.599999999999998</v>
      </c>
      <c r="X15" s="10">
        <f t="shared" si="6"/>
        <v>120</v>
      </c>
      <c r="Z15" s="2">
        <f t="shared" si="3"/>
        <v>11939.850271247738</v>
      </c>
      <c r="AA15" s="2">
        <f t="shared" si="4"/>
        <v>12208.194690265485</v>
      </c>
      <c r="AB15" s="2">
        <f t="shared" si="5"/>
        <v>12470.768110918543</v>
      </c>
    </row>
    <row r="16" spans="1:35" x14ac:dyDescent="0.35">
      <c r="J16">
        <f t="shared" si="2"/>
        <v>450</v>
      </c>
      <c r="L16" s="1">
        <f t="shared" si="0"/>
        <v>10573.333333333332</v>
      </c>
      <c r="W16" s="2"/>
      <c r="X16" s="1"/>
      <c r="Z16" s="2"/>
      <c r="AA16" s="2"/>
      <c r="AB16" s="2"/>
    </row>
    <row r="17" spans="2:35" x14ac:dyDescent="0.35">
      <c r="B17" t="s">
        <v>13</v>
      </c>
      <c r="E17" s="6">
        <f>($E$13*$E$7)/$E$15</f>
        <v>4874.4460856720825</v>
      </c>
      <c r="J17">
        <f t="shared" si="2"/>
        <v>500</v>
      </c>
      <c r="L17" s="1">
        <f t="shared" si="0"/>
        <v>10200</v>
      </c>
      <c r="W17" s="2"/>
      <c r="X17" s="1"/>
      <c r="Z17" s="2"/>
      <c r="AA17" s="2"/>
      <c r="AB17" s="2"/>
    </row>
    <row r="18" spans="2:35" x14ac:dyDescent="0.35">
      <c r="J18">
        <f t="shared" si="2"/>
        <v>550</v>
      </c>
      <c r="L18" s="1">
        <f t="shared" si="0"/>
        <v>9960</v>
      </c>
      <c r="W18" s="2"/>
      <c r="X18" s="1"/>
      <c r="Z18" s="2"/>
      <c r="AA18" s="2"/>
      <c r="AB18" s="2"/>
    </row>
    <row r="19" spans="2:35" x14ac:dyDescent="0.35">
      <c r="B19" t="s">
        <v>14</v>
      </c>
      <c r="E19" s="2">
        <f>($E$11*$E$15)/2</f>
        <v>4874.3999999999996</v>
      </c>
      <c r="J19">
        <f t="shared" si="2"/>
        <v>600</v>
      </c>
      <c r="L19" s="1">
        <f t="shared" si="0"/>
        <v>9820</v>
      </c>
      <c r="W19" s="2"/>
      <c r="X19" s="1"/>
      <c r="Z19" s="2"/>
      <c r="AA19" s="2"/>
      <c r="AB19" s="2"/>
    </row>
    <row r="20" spans="2:35" x14ac:dyDescent="0.35">
      <c r="J20">
        <f t="shared" si="2"/>
        <v>650</v>
      </c>
      <c r="L20" s="1">
        <f t="shared" si="0"/>
        <v>9756.9230769230762</v>
      </c>
      <c r="W20" s="2"/>
      <c r="X20" s="1"/>
      <c r="Z20" s="2"/>
      <c r="AA20" s="2"/>
      <c r="AB20" s="2"/>
    </row>
    <row r="21" spans="2:35" x14ac:dyDescent="0.35">
      <c r="B21" t="s">
        <v>15</v>
      </c>
      <c r="E21" s="2">
        <f>$E$17+$E$19</f>
        <v>9748.8460856720812</v>
      </c>
      <c r="J21">
        <f t="shared" si="2"/>
        <v>700</v>
      </c>
      <c r="L21" s="1">
        <f t="shared" si="0"/>
        <v>9754.2857142857138</v>
      </c>
      <c r="X21" s="1"/>
    </row>
    <row r="22" spans="2:35" x14ac:dyDescent="0.35">
      <c r="J22">
        <f t="shared" si="2"/>
        <v>750</v>
      </c>
      <c r="L22" s="1">
        <f t="shared" si="0"/>
        <v>9800</v>
      </c>
      <c r="N22" s="7" t="s">
        <v>23</v>
      </c>
      <c r="O22" s="7"/>
      <c r="X22" s="1"/>
    </row>
    <row r="23" spans="2:35" x14ac:dyDescent="0.35">
      <c r="B23" t="s">
        <v>16</v>
      </c>
      <c r="E23" s="3">
        <f>$E$7/$E$15</f>
        <v>22.156573116691284</v>
      </c>
      <c r="J23">
        <f t="shared" si="2"/>
        <v>800</v>
      </c>
      <c r="L23" s="1">
        <f t="shared" si="0"/>
        <v>9885</v>
      </c>
      <c r="W23" s="7" t="s">
        <v>35</v>
      </c>
      <c r="X23" s="8"/>
      <c r="Y23" s="7"/>
    </row>
    <row r="24" spans="2:35" x14ac:dyDescent="0.35">
      <c r="J24">
        <f t="shared" si="2"/>
        <v>850</v>
      </c>
      <c r="L24" s="1">
        <f t="shared" si="0"/>
        <v>10002.35294117647</v>
      </c>
      <c r="N24" s="12" t="s">
        <v>24</v>
      </c>
      <c r="O24" s="12"/>
      <c r="P24" s="12"/>
      <c r="Q24" s="12"/>
      <c r="R24" s="12"/>
      <c r="S24" s="11">
        <f>$E$21</f>
        <v>9748.8460856720812</v>
      </c>
      <c r="X24" s="1"/>
      <c r="Y24" s="12" t="s">
        <v>31</v>
      </c>
      <c r="Z24" s="10">
        <v>220</v>
      </c>
      <c r="AA24" s="10">
        <f>Z24+10</f>
        <v>230</v>
      </c>
      <c r="AB24" s="10">
        <f t="shared" ref="AB24:AG24" si="7">AA24+10</f>
        <v>240</v>
      </c>
      <c r="AC24" s="1"/>
      <c r="AD24" s="1"/>
      <c r="AE24" s="1"/>
      <c r="AF24" s="1"/>
      <c r="AG24" s="1"/>
      <c r="AH24" s="1"/>
      <c r="AI24" s="1"/>
    </row>
    <row r="25" spans="2:35" x14ac:dyDescent="0.35">
      <c r="B25" t="s">
        <v>19</v>
      </c>
      <c r="E25">
        <f>$E$15/2</f>
        <v>338.5</v>
      </c>
      <c r="J25">
        <f t="shared" si="2"/>
        <v>900</v>
      </c>
      <c r="L25" s="1">
        <f t="shared" si="0"/>
        <v>10146.666666666666</v>
      </c>
      <c r="W25" s="12" t="s">
        <v>33</v>
      </c>
      <c r="X25" s="12" t="s">
        <v>30</v>
      </c>
    </row>
    <row r="26" spans="2:35" x14ac:dyDescent="0.35">
      <c r="J26">
        <f t="shared" si="2"/>
        <v>950</v>
      </c>
      <c r="L26" s="1">
        <f t="shared" si="0"/>
        <v>10313.684210526315</v>
      </c>
      <c r="N26" s="12" t="s">
        <v>25</v>
      </c>
      <c r="O26" s="12"/>
      <c r="P26" s="12"/>
      <c r="Q26" s="12"/>
      <c r="R26" s="12"/>
      <c r="S26" s="13">
        <f>$E$15</f>
        <v>677</v>
      </c>
      <c r="W26" s="11">
        <f>(18/100)*X26</f>
        <v>14.399999999999999</v>
      </c>
      <c r="X26" s="10">
        <v>80</v>
      </c>
      <c r="Z26">
        <v>677</v>
      </c>
      <c r="AA26">
        <v>692</v>
      </c>
      <c r="AB26">
        <v>707</v>
      </c>
    </row>
    <row r="27" spans="2:35" x14ac:dyDescent="0.35">
      <c r="J27">
        <f t="shared" si="2"/>
        <v>1000</v>
      </c>
      <c r="L27" s="1">
        <f t="shared" si="0"/>
        <v>10500</v>
      </c>
      <c r="W27" s="11">
        <f>(18/100)*X27</f>
        <v>16.2</v>
      </c>
      <c r="X27" s="10">
        <f>X26+10</f>
        <v>90</v>
      </c>
      <c r="Z27">
        <v>638</v>
      </c>
      <c r="AA27">
        <v>653</v>
      </c>
      <c r="AB27">
        <v>667</v>
      </c>
    </row>
    <row r="28" spans="2:35" x14ac:dyDescent="0.35">
      <c r="B28" s="7" t="s">
        <v>6</v>
      </c>
      <c r="C28" s="7"/>
      <c r="D28" s="7"/>
      <c r="J28">
        <f t="shared" si="2"/>
        <v>1050</v>
      </c>
      <c r="L28" s="1">
        <f t="shared" si="0"/>
        <v>10702.857142857141</v>
      </c>
      <c r="W28" s="11">
        <f>(18/100)*X28</f>
        <v>18</v>
      </c>
      <c r="X28" s="10">
        <f t="shared" ref="X28:X35" si="8">X27+10</f>
        <v>100</v>
      </c>
      <c r="Z28">
        <v>606</v>
      </c>
      <c r="AA28">
        <v>619</v>
      </c>
      <c r="AB28">
        <v>632</v>
      </c>
    </row>
    <row r="29" spans="2:35" x14ac:dyDescent="0.35">
      <c r="B29" s="12" t="s">
        <v>5</v>
      </c>
      <c r="C29" s="12"/>
      <c r="D29" s="12"/>
      <c r="E29" s="10">
        <v>80</v>
      </c>
      <c r="J29">
        <f t="shared" si="2"/>
        <v>1100</v>
      </c>
      <c r="L29" s="1">
        <f t="shared" si="0"/>
        <v>10920</v>
      </c>
      <c r="W29" s="11">
        <f>(18/100)*X29</f>
        <v>19.8</v>
      </c>
      <c r="X29" s="10">
        <f t="shared" si="8"/>
        <v>110</v>
      </c>
      <c r="Z29">
        <v>577</v>
      </c>
      <c r="AA29">
        <v>590</v>
      </c>
      <c r="AB29">
        <v>603</v>
      </c>
    </row>
    <row r="30" spans="2:35" x14ac:dyDescent="0.35">
      <c r="B30" s="12" t="s">
        <v>11</v>
      </c>
      <c r="C30" s="12"/>
      <c r="D30" s="12"/>
      <c r="E30" s="10">
        <v>220</v>
      </c>
      <c r="J30">
        <f t="shared" si="2"/>
        <v>1150</v>
      </c>
      <c r="L30" s="1">
        <f t="shared" si="0"/>
        <v>11149.565217391304</v>
      </c>
      <c r="W30" s="11">
        <f>(18/100)*X30</f>
        <v>21.599999999999998</v>
      </c>
      <c r="X30" s="10">
        <f t="shared" si="8"/>
        <v>120</v>
      </c>
      <c r="Z30">
        <v>553</v>
      </c>
      <c r="AA30">
        <v>565</v>
      </c>
      <c r="AB30">
        <v>577</v>
      </c>
    </row>
    <row r="31" spans="2:35" x14ac:dyDescent="0.35">
      <c r="J31">
        <f t="shared" si="2"/>
        <v>1200</v>
      </c>
      <c r="L31" s="1">
        <f t="shared" si="0"/>
        <v>11390</v>
      </c>
      <c r="W31" s="2"/>
      <c r="X31" s="1"/>
    </row>
    <row r="32" spans="2:35" x14ac:dyDescent="0.35">
      <c r="B32" s="7" t="s">
        <v>7</v>
      </c>
      <c r="C32" s="7"/>
      <c r="D32" s="7"/>
      <c r="J32">
        <f t="shared" si="2"/>
        <v>1250</v>
      </c>
      <c r="L32" s="1">
        <f t="shared" si="0"/>
        <v>11640</v>
      </c>
      <c r="W32" s="2"/>
      <c r="X32" s="1"/>
    </row>
    <row r="33" spans="2:24" x14ac:dyDescent="0.35">
      <c r="B33" s="12" t="s">
        <v>4</v>
      </c>
      <c r="C33" s="12"/>
      <c r="D33" s="12"/>
      <c r="E33" s="10">
        <v>15000</v>
      </c>
      <c r="J33">
        <f t="shared" si="2"/>
        <v>1300</v>
      </c>
      <c r="L33" s="1">
        <f t="shared" si="0"/>
        <v>11898.461538461537</v>
      </c>
      <c r="W33" s="2"/>
      <c r="X33" s="1"/>
    </row>
    <row r="34" spans="2:24" x14ac:dyDescent="0.35">
      <c r="J34">
        <f t="shared" si="2"/>
        <v>1350</v>
      </c>
      <c r="L34" s="1">
        <f t="shared" si="0"/>
        <v>12164.444444444442</v>
      </c>
      <c r="W34" s="2"/>
      <c r="X34" s="1"/>
    </row>
    <row r="35" spans="2:24" x14ac:dyDescent="0.35">
      <c r="B35" s="7" t="s">
        <v>8</v>
      </c>
      <c r="C35" s="7"/>
      <c r="D35" s="7"/>
      <c r="J35">
        <f t="shared" si="2"/>
        <v>1400</v>
      </c>
      <c r="L35" s="1">
        <f t="shared" si="0"/>
        <v>12437.142857142855</v>
      </c>
      <c r="W35" s="2"/>
      <c r="X35" s="1"/>
    </row>
    <row r="36" spans="2:24" x14ac:dyDescent="0.35">
      <c r="B36" s="12" t="s">
        <v>26</v>
      </c>
      <c r="C36" s="12"/>
      <c r="D36" s="12"/>
      <c r="J36">
        <f t="shared" si="2"/>
        <v>1450</v>
      </c>
      <c r="L36" s="1">
        <f t="shared" si="0"/>
        <v>12715.862068965514</v>
      </c>
    </row>
    <row r="37" spans="2:24" x14ac:dyDescent="0.35">
      <c r="J37">
        <f t="shared" si="2"/>
        <v>1500</v>
      </c>
      <c r="L37" s="1">
        <f t="shared" si="0"/>
        <v>12999.999999999998</v>
      </c>
    </row>
    <row r="38" spans="2:24" x14ac:dyDescent="0.35">
      <c r="B38" s="7" t="s">
        <v>17</v>
      </c>
      <c r="C38" s="7"/>
      <c r="D38" s="7"/>
      <c r="J38">
        <f t="shared" si="2"/>
        <v>1550</v>
      </c>
      <c r="L38" s="1">
        <f t="shared" si="0"/>
        <v>13289.032258064515</v>
      </c>
    </row>
    <row r="39" spans="2:24" x14ac:dyDescent="0.35">
      <c r="B39" s="12" t="s">
        <v>18</v>
      </c>
      <c r="C39" s="12"/>
      <c r="D39" s="12"/>
      <c r="J39">
        <f t="shared" si="2"/>
        <v>1600</v>
      </c>
      <c r="L39" s="1">
        <f t="shared" si="0"/>
        <v>13582.499999999998</v>
      </c>
    </row>
    <row r="40" spans="2:24" x14ac:dyDescent="0.35">
      <c r="J40">
        <f t="shared" si="2"/>
        <v>1650</v>
      </c>
      <c r="L40" s="1">
        <f t="shared" si="0"/>
        <v>13879.999999999998</v>
      </c>
    </row>
    <row r="41" spans="2:24" x14ac:dyDescent="0.35">
      <c r="J41">
        <f t="shared" si="2"/>
        <v>1700</v>
      </c>
      <c r="L41" s="1">
        <f t="shared" si="0"/>
        <v>14181.176470588234</v>
      </c>
    </row>
    <row r="42" spans="2:24" x14ac:dyDescent="0.35">
      <c r="J42">
        <f t="shared" si="2"/>
        <v>1750</v>
      </c>
      <c r="L42" s="1">
        <f t="shared" si="0"/>
        <v>14485.714285714284</v>
      </c>
    </row>
    <row r="43" spans="2:24" x14ac:dyDescent="0.35">
      <c r="J43">
        <f t="shared" si="2"/>
        <v>1800</v>
      </c>
      <c r="L43" s="1">
        <f t="shared" si="0"/>
        <v>14793.333333333332</v>
      </c>
    </row>
    <row r="44" spans="2:24" x14ac:dyDescent="0.35">
      <c r="J44">
        <f t="shared" si="2"/>
        <v>1850</v>
      </c>
      <c r="L44" s="1">
        <f t="shared" si="0"/>
        <v>15103.783783783781</v>
      </c>
    </row>
    <row r="45" spans="2:24" x14ac:dyDescent="0.35">
      <c r="J45">
        <f t="shared" si="2"/>
        <v>1900</v>
      </c>
      <c r="L45" s="1">
        <f t="shared" si="0"/>
        <v>15416.842105263157</v>
      </c>
    </row>
    <row r="46" spans="2:24" x14ac:dyDescent="0.35">
      <c r="J46">
        <f t="shared" si="2"/>
        <v>1950</v>
      </c>
      <c r="L46" s="1">
        <f t="shared" si="0"/>
        <v>15732.307692307691</v>
      </c>
    </row>
    <row r="47" spans="2:24" x14ac:dyDescent="0.35">
      <c r="J47">
        <f t="shared" si="2"/>
        <v>2000</v>
      </c>
      <c r="L47" s="1">
        <f t="shared" si="0"/>
        <v>16049.999999999998</v>
      </c>
    </row>
    <row r="48" spans="2:24" x14ac:dyDescent="0.35">
      <c r="J48">
        <f t="shared" si="2"/>
        <v>2050</v>
      </c>
      <c r="L48" s="1">
        <f t="shared" si="0"/>
        <v>16369.756097560974</v>
      </c>
    </row>
    <row r="49" spans="10:12" x14ac:dyDescent="0.35">
      <c r="J49">
        <f t="shared" si="2"/>
        <v>2100</v>
      </c>
      <c r="L49" s="1">
        <f t="shared" si="0"/>
        <v>16691.428571428569</v>
      </c>
    </row>
    <row r="50" spans="10:12" x14ac:dyDescent="0.35">
      <c r="J50">
        <f t="shared" si="2"/>
        <v>2150</v>
      </c>
      <c r="L50" s="1">
        <f t="shared" si="0"/>
        <v>17014.883720930229</v>
      </c>
    </row>
    <row r="51" spans="10:12" x14ac:dyDescent="0.35">
      <c r="J51">
        <f t="shared" si="2"/>
        <v>2200</v>
      </c>
      <c r="L51" s="1">
        <f t="shared" si="0"/>
        <v>17340</v>
      </c>
    </row>
    <row r="52" spans="10:12" x14ac:dyDescent="0.35">
      <c r="J52">
        <f t="shared" si="2"/>
        <v>2250</v>
      </c>
      <c r="L52" s="1">
        <f t="shared" si="0"/>
        <v>17666.666666666664</v>
      </c>
    </row>
    <row r="53" spans="10:12" x14ac:dyDescent="0.35">
      <c r="J53">
        <f t="shared" si="2"/>
        <v>2300</v>
      </c>
      <c r="L53" s="1">
        <f t="shared" si="0"/>
        <v>17994.782608695652</v>
      </c>
    </row>
    <row r="54" spans="10:12" x14ac:dyDescent="0.35">
      <c r="J54">
        <f t="shared" si="2"/>
        <v>2350</v>
      </c>
      <c r="L54" s="1">
        <f t="shared" si="0"/>
        <v>18324.255319148935</v>
      </c>
    </row>
    <row r="55" spans="10:12" x14ac:dyDescent="0.35">
      <c r="J55">
        <f t="shared" si="2"/>
        <v>2400</v>
      </c>
      <c r="L55" s="1">
        <f t="shared" si="0"/>
        <v>18655</v>
      </c>
    </row>
    <row r="56" spans="10:12" x14ac:dyDescent="0.35">
      <c r="J56">
        <f t="shared" si="2"/>
        <v>2450</v>
      </c>
      <c r="L56" s="1">
        <f t="shared" si="0"/>
        <v>18986.938775510203</v>
      </c>
    </row>
    <row r="57" spans="10:12" x14ac:dyDescent="0.35">
      <c r="J57">
        <f t="shared" si="2"/>
        <v>2500</v>
      </c>
      <c r="L57" s="1">
        <f t="shared" si="0"/>
        <v>19320</v>
      </c>
    </row>
    <row r="58" spans="10:12" x14ac:dyDescent="0.35">
      <c r="J58">
        <f t="shared" si="2"/>
        <v>2550</v>
      </c>
      <c r="L58" s="1">
        <f t="shared" si="0"/>
        <v>19654.117647058825</v>
      </c>
    </row>
    <row r="59" spans="10:12" x14ac:dyDescent="0.35">
      <c r="J59">
        <f t="shared" si="2"/>
        <v>2600</v>
      </c>
      <c r="L59" s="1">
        <f t="shared" si="0"/>
        <v>19989.230769230766</v>
      </c>
    </row>
    <row r="60" spans="10:12" x14ac:dyDescent="0.35">
      <c r="J60">
        <f t="shared" si="2"/>
        <v>2650</v>
      </c>
      <c r="L60" s="1">
        <f t="shared" si="0"/>
        <v>20325.283018867922</v>
      </c>
    </row>
    <row r="61" spans="10:12" x14ac:dyDescent="0.35">
      <c r="J61">
        <f t="shared" si="2"/>
        <v>2700</v>
      </c>
      <c r="L61" s="1">
        <f t="shared" si="0"/>
        <v>20662.222222222219</v>
      </c>
    </row>
    <row r="62" spans="10:12" x14ac:dyDescent="0.35">
      <c r="J62">
        <f t="shared" si="2"/>
        <v>2750</v>
      </c>
      <c r="L62" s="1">
        <f t="shared" si="0"/>
        <v>20999.999999999996</v>
      </c>
    </row>
    <row r="63" spans="10:12" x14ac:dyDescent="0.35">
      <c r="J63">
        <f t="shared" si="2"/>
        <v>2800</v>
      </c>
      <c r="L63" s="1">
        <f t="shared" si="0"/>
        <v>21338.571428571424</v>
      </c>
    </row>
    <row r="64" spans="10:12" x14ac:dyDescent="0.35">
      <c r="J64">
        <f t="shared" si="2"/>
        <v>2850</v>
      </c>
      <c r="L64" s="1">
        <f t="shared" si="0"/>
        <v>21677.894736842103</v>
      </c>
    </row>
    <row r="65" spans="10:12" x14ac:dyDescent="0.35">
      <c r="J65">
        <f t="shared" si="2"/>
        <v>2900</v>
      </c>
      <c r="L65" s="1">
        <f t="shared" si="0"/>
        <v>22017.931034482754</v>
      </c>
    </row>
    <row r="66" spans="10:12" x14ac:dyDescent="0.35">
      <c r="J66">
        <f t="shared" si="2"/>
        <v>2950</v>
      </c>
      <c r="L66" s="1">
        <f t="shared" si="0"/>
        <v>22358.644067796606</v>
      </c>
    </row>
    <row r="67" spans="10:12" x14ac:dyDescent="0.35">
      <c r="J67">
        <f t="shared" si="2"/>
        <v>3000</v>
      </c>
      <c r="L67" s="1">
        <f t="shared" si="0"/>
        <v>22699.999999999996</v>
      </c>
    </row>
    <row r="68" spans="10:12" x14ac:dyDescent="0.35">
      <c r="J68">
        <f t="shared" si="2"/>
        <v>3050</v>
      </c>
      <c r="L68" s="1">
        <f t="shared" si="0"/>
        <v>23041.967213114749</v>
      </c>
    </row>
    <row r="69" spans="10:12" x14ac:dyDescent="0.35">
      <c r="J69">
        <f t="shared" si="2"/>
        <v>3100</v>
      </c>
      <c r="L69" s="1">
        <f t="shared" si="0"/>
        <v>23384.516129032254</v>
      </c>
    </row>
    <row r="70" spans="10:12" x14ac:dyDescent="0.35">
      <c r="J70">
        <f t="shared" si="2"/>
        <v>3150</v>
      </c>
      <c r="L70" s="1">
        <f t="shared" si="0"/>
        <v>23727.619047619046</v>
      </c>
    </row>
    <row r="71" spans="10:12" x14ac:dyDescent="0.35">
      <c r="J71">
        <f t="shared" si="2"/>
        <v>3200</v>
      </c>
      <c r="L71" s="1">
        <f t="shared" si="0"/>
        <v>24071.249999999996</v>
      </c>
    </row>
    <row r="72" spans="10:12" x14ac:dyDescent="0.35">
      <c r="J72">
        <f t="shared" si="2"/>
        <v>3250</v>
      </c>
      <c r="L72" s="1">
        <f t="shared" si="0"/>
        <v>24415.384615384613</v>
      </c>
    </row>
    <row r="73" spans="10:12" x14ac:dyDescent="0.35">
      <c r="J73">
        <f t="shared" si="2"/>
        <v>3300</v>
      </c>
      <c r="L73" s="1">
        <f t="shared" ref="L73:L136" si="9">(($E$13*$E$7)/J73)+(($E$11*J73)/2)</f>
        <v>24759.999999999996</v>
      </c>
    </row>
    <row r="74" spans="10:12" x14ac:dyDescent="0.35">
      <c r="J74">
        <f t="shared" ref="J74:J137" si="10">J73+50</f>
        <v>3350</v>
      </c>
      <c r="L74" s="1">
        <f t="shared" si="9"/>
        <v>25105.074626865669</v>
      </c>
    </row>
    <row r="75" spans="10:12" x14ac:dyDescent="0.35">
      <c r="J75">
        <f t="shared" si="10"/>
        <v>3400</v>
      </c>
      <c r="L75" s="1">
        <f t="shared" si="9"/>
        <v>25450.588235294115</v>
      </c>
    </row>
    <row r="76" spans="10:12" x14ac:dyDescent="0.35">
      <c r="J76">
        <f t="shared" si="10"/>
        <v>3450</v>
      </c>
      <c r="L76" s="1">
        <f t="shared" si="9"/>
        <v>25796.521739130432</v>
      </c>
    </row>
    <row r="77" spans="10:12" x14ac:dyDescent="0.35">
      <c r="J77">
        <f t="shared" si="10"/>
        <v>3500</v>
      </c>
      <c r="L77" s="1">
        <f t="shared" si="9"/>
        <v>26142.857142857138</v>
      </c>
    </row>
    <row r="78" spans="10:12" x14ac:dyDescent="0.35">
      <c r="J78">
        <f t="shared" si="10"/>
        <v>3550</v>
      </c>
      <c r="L78" s="1">
        <f t="shared" si="9"/>
        <v>26489.57746478873</v>
      </c>
    </row>
    <row r="79" spans="10:12" x14ac:dyDescent="0.35">
      <c r="J79">
        <f t="shared" si="10"/>
        <v>3600</v>
      </c>
      <c r="L79" s="1">
        <f t="shared" si="9"/>
        <v>26836.666666666664</v>
      </c>
    </row>
    <row r="80" spans="10:12" x14ac:dyDescent="0.35">
      <c r="J80">
        <f t="shared" si="10"/>
        <v>3650</v>
      </c>
      <c r="L80" s="1">
        <f t="shared" si="9"/>
        <v>27184.109589041091</v>
      </c>
    </row>
    <row r="81" spans="10:12" x14ac:dyDescent="0.35">
      <c r="J81">
        <f t="shared" si="10"/>
        <v>3700</v>
      </c>
      <c r="L81" s="1">
        <f t="shared" si="9"/>
        <v>27531.89189189189</v>
      </c>
    </row>
    <row r="82" spans="10:12" x14ac:dyDescent="0.35">
      <c r="J82">
        <f t="shared" si="10"/>
        <v>3750</v>
      </c>
      <c r="L82" s="1">
        <f t="shared" si="9"/>
        <v>27879.999999999996</v>
      </c>
    </row>
    <row r="83" spans="10:12" x14ac:dyDescent="0.35">
      <c r="J83">
        <f t="shared" si="10"/>
        <v>3800</v>
      </c>
      <c r="L83" s="1">
        <f t="shared" si="9"/>
        <v>28228.421052631576</v>
      </c>
    </row>
    <row r="84" spans="10:12" x14ac:dyDescent="0.35">
      <c r="J84">
        <f t="shared" si="10"/>
        <v>3850</v>
      </c>
      <c r="L84" s="1">
        <f t="shared" si="9"/>
        <v>28577.142857142855</v>
      </c>
    </row>
    <row r="85" spans="10:12" x14ac:dyDescent="0.35">
      <c r="J85">
        <f t="shared" si="10"/>
        <v>3900</v>
      </c>
      <c r="L85" s="1">
        <f t="shared" si="9"/>
        <v>28926.153846153844</v>
      </c>
    </row>
    <row r="86" spans="10:12" x14ac:dyDescent="0.35">
      <c r="J86">
        <f t="shared" si="10"/>
        <v>3950</v>
      </c>
      <c r="L86" s="1">
        <f t="shared" si="9"/>
        <v>29275.443037974681</v>
      </c>
    </row>
    <row r="87" spans="10:12" x14ac:dyDescent="0.35">
      <c r="J87">
        <f t="shared" si="10"/>
        <v>4000</v>
      </c>
      <c r="L87" s="1">
        <f t="shared" si="9"/>
        <v>29624.999999999996</v>
      </c>
    </row>
    <row r="88" spans="10:12" x14ac:dyDescent="0.35">
      <c r="J88">
        <f t="shared" si="10"/>
        <v>4050</v>
      </c>
      <c r="L88" s="1">
        <f t="shared" si="9"/>
        <v>29974.81481481481</v>
      </c>
    </row>
    <row r="89" spans="10:12" x14ac:dyDescent="0.35">
      <c r="J89">
        <f t="shared" si="10"/>
        <v>4100</v>
      </c>
      <c r="L89" s="1">
        <f t="shared" si="9"/>
        <v>30324.878048780483</v>
      </c>
    </row>
    <row r="90" spans="10:12" x14ac:dyDescent="0.35">
      <c r="J90">
        <f t="shared" si="10"/>
        <v>4150</v>
      </c>
      <c r="L90" s="1">
        <f t="shared" si="9"/>
        <v>30675.180722891564</v>
      </c>
    </row>
    <row r="91" spans="10:12" x14ac:dyDescent="0.35">
      <c r="J91">
        <f t="shared" si="10"/>
        <v>4200</v>
      </c>
      <c r="L91" s="1">
        <f t="shared" si="9"/>
        <v>31025.714285714283</v>
      </c>
    </row>
    <row r="92" spans="10:12" x14ac:dyDescent="0.35">
      <c r="J92">
        <f t="shared" si="10"/>
        <v>4250</v>
      </c>
      <c r="L92" s="1">
        <f t="shared" si="9"/>
        <v>31376.47058823529</v>
      </c>
    </row>
    <row r="93" spans="10:12" x14ac:dyDescent="0.35">
      <c r="J93">
        <f t="shared" si="10"/>
        <v>4300</v>
      </c>
      <c r="L93" s="1">
        <f t="shared" si="9"/>
        <v>31727.441860465111</v>
      </c>
    </row>
    <row r="94" spans="10:12" x14ac:dyDescent="0.35">
      <c r="J94">
        <f t="shared" si="10"/>
        <v>4350</v>
      </c>
      <c r="L94" s="1">
        <f t="shared" si="9"/>
        <v>32078.62068965517</v>
      </c>
    </row>
    <row r="95" spans="10:12" x14ac:dyDescent="0.35">
      <c r="J95">
        <f t="shared" si="10"/>
        <v>4400</v>
      </c>
      <c r="L95" s="1">
        <f t="shared" si="9"/>
        <v>32429.999999999996</v>
      </c>
    </row>
    <row r="96" spans="10:12" x14ac:dyDescent="0.35">
      <c r="J96">
        <f t="shared" si="10"/>
        <v>4450</v>
      </c>
      <c r="L96" s="1">
        <f t="shared" si="9"/>
        <v>32781.573033707864</v>
      </c>
    </row>
    <row r="97" spans="10:12" x14ac:dyDescent="0.35">
      <c r="J97">
        <f t="shared" si="10"/>
        <v>4500</v>
      </c>
      <c r="L97" s="1">
        <f t="shared" si="9"/>
        <v>33133.333333333328</v>
      </c>
    </row>
    <row r="98" spans="10:12" x14ac:dyDescent="0.35">
      <c r="J98">
        <f t="shared" si="10"/>
        <v>4550</v>
      </c>
      <c r="L98" s="1">
        <f t="shared" si="9"/>
        <v>33485.274725274721</v>
      </c>
    </row>
    <row r="99" spans="10:12" x14ac:dyDescent="0.35">
      <c r="J99">
        <f t="shared" si="10"/>
        <v>4600</v>
      </c>
      <c r="L99" s="1">
        <f t="shared" si="9"/>
        <v>33837.391304347824</v>
      </c>
    </row>
    <row r="100" spans="10:12" x14ac:dyDescent="0.35">
      <c r="J100">
        <f t="shared" si="10"/>
        <v>4650</v>
      </c>
      <c r="L100" s="1">
        <f t="shared" si="9"/>
        <v>34189.677419354841</v>
      </c>
    </row>
    <row r="101" spans="10:12" x14ac:dyDescent="0.35">
      <c r="J101">
        <f t="shared" si="10"/>
        <v>4700</v>
      </c>
      <c r="L101" s="1">
        <f t="shared" si="9"/>
        <v>34542.127659574471</v>
      </c>
    </row>
    <row r="102" spans="10:12" x14ac:dyDescent="0.35">
      <c r="J102">
        <f t="shared" si="10"/>
        <v>4750</v>
      </c>
      <c r="L102" s="1">
        <f t="shared" si="9"/>
        <v>34894.73684210526</v>
      </c>
    </row>
    <row r="103" spans="10:12" x14ac:dyDescent="0.35">
      <c r="J103">
        <f t="shared" si="10"/>
        <v>4800</v>
      </c>
      <c r="L103" s="1">
        <f t="shared" si="9"/>
        <v>35247.5</v>
      </c>
    </row>
    <row r="104" spans="10:12" x14ac:dyDescent="0.35">
      <c r="J104">
        <f t="shared" si="10"/>
        <v>4850</v>
      </c>
      <c r="L104" s="1">
        <f t="shared" si="9"/>
        <v>35600.412371134022</v>
      </c>
    </row>
    <row r="105" spans="10:12" x14ac:dyDescent="0.35">
      <c r="J105">
        <f t="shared" si="10"/>
        <v>4900</v>
      </c>
      <c r="L105" s="1">
        <f t="shared" si="9"/>
        <v>35953.469387755104</v>
      </c>
    </row>
    <row r="106" spans="10:12" x14ac:dyDescent="0.35">
      <c r="J106">
        <f t="shared" si="10"/>
        <v>4950</v>
      </c>
      <c r="L106" s="1">
        <f t="shared" si="9"/>
        <v>36306.666666666664</v>
      </c>
    </row>
    <row r="107" spans="10:12" x14ac:dyDescent="0.35">
      <c r="J107">
        <f t="shared" si="10"/>
        <v>5000</v>
      </c>
      <c r="L107" s="1">
        <f t="shared" si="9"/>
        <v>36660</v>
      </c>
    </row>
    <row r="108" spans="10:12" x14ac:dyDescent="0.35">
      <c r="J108">
        <f t="shared" si="10"/>
        <v>5050</v>
      </c>
      <c r="L108" s="1">
        <f t="shared" si="9"/>
        <v>37013.465346534656</v>
      </c>
    </row>
    <row r="109" spans="10:12" x14ac:dyDescent="0.35">
      <c r="J109">
        <f t="shared" si="10"/>
        <v>5100</v>
      </c>
      <c r="L109" s="1">
        <f t="shared" si="9"/>
        <v>37367.058823529413</v>
      </c>
    </row>
    <row r="110" spans="10:12" x14ac:dyDescent="0.35">
      <c r="J110">
        <f t="shared" si="10"/>
        <v>5150</v>
      </c>
      <c r="L110" s="1">
        <f t="shared" si="9"/>
        <v>37720.77669902912</v>
      </c>
    </row>
    <row r="111" spans="10:12" x14ac:dyDescent="0.35">
      <c r="J111">
        <f t="shared" si="10"/>
        <v>5200</v>
      </c>
      <c r="L111" s="1">
        <f t="shared" si="9"/>
        <v>38074.615384615376</v>
      </c>
    </row>
    <row r="112" spans="10:12" x14ac:dyDescent="0.35">
      <c r="J112">
        <f t="shared" si="10"/>
        <v>5250</v>
      </c>
      <c r="L112" s="1">
        <f t="shared" si="9"/>
        <v>38428.57142857142</v>
      </c>
    </row>
    <row r="113" spans="10:12" x14ac:dyDescent="0.35">
      <c r="J113">
        <f t="shared" si="10"/>
        <v>5300</v>
      </c>
      <c r="L113" s="1">
        <f t="shared" si="9"/>
        <v>38782.641509433954</v>
      </c>
    </row>
    <row r="114" spans="10:12" x14ac:dyDescent="0.35">
      <c r="J114">
        <f t="shared" si="10"/>
        <v>5350</v>
      </c>
      <c r="L114" s="1">
        <f t="shared" si="9"/>
        <v>39136.822429906533</v>
      </c>
    </row>
    <row r="115" spans="10:12" x14ac:dyDescent="0.35">
      <c r="J115">
        <f t="shared" si="10"/>
        <v>5400</v>
      </c>
      <c r="L115" s="1">
        <f t="shared" si="9"/>
        <v>39491.111111111102</v>
      </c>
    </row>
    <row r="116" spans="10:12" x14ac:dyDescent="0.35">
      <c r="J116">
        <f t="shared" si="10"/>
        <v>5450</v>
      </c>
      <c r="L116" s="1">
        <f t="shared" si="9"/>
        <v>39845.504587155956</v>
      </c>
    </row>
    <row r="117" spans="10:12" x14ac:dyDescent="0.35">
      <c r="J117">
        <f t="shared" si="10"/>
        <v>5500</v>
      </c>
      <c r="L117" s="1">
        <f t="shared" si="9"/>
        <v>40199.999999999993</v>
      </c>
    </row>
    <row r="118" spans="10:12" x14ac:dyDescent="0.35">
      <c r="J118">
        <f t="shared" si="10"/>
        <v>5550</v>
      </c>
      <c r="L118" s="1">
        <f t="shared" si="9"/>
        <v>40554.594594594586</v>
      </c>
    </row>
    <row r="119" spans="10:12" x14ac:dyDescent="0.35">
      <c r="J119">
        <f t="shared" si="10"/>
        <v>5600</v>
      </c>
      <c r="L119" s="1">
        <f t="shared" si="9"/>
        <v>40909.28571428571</v>
      </c>
    </row>
    <row r="120" spans="10:12" x14ac:dyDescent="0.35">
      <c r="J120">
        <f t="shared" si="10"/>
        <v>5650</v>
      </c>
      <c r="L120" s="1">
        <f t="shared" si="9"/>
        <v>41264.070796460168</v>
      </c>
    </row>
    <row r="121" spans="10:12" x14ac:dyDescent="0.35">
      <c r="J121">
        <f t="shared" si="10"/>
        <v>5700</v>
      </c>
      <c r="L121" s="1">
        <f t="shared" si="9"/>
        <v>41618.947368421046</v>
      </c>
    </row>
    <row r="122" spans="10:12" x14ac:dyDescent="0.35">
      <c r="J122">
        <f t="shared" si="10"/>
        <v>5750</v>
      </c>
      <c r="L122" s="1">
        <f t="shared" si="9"/>
        <v>41973.913043478256</v>
      </c>
    </row>
    <row r="123" spans="10:12" x14ac:dyDescent="0.35">
      <c r="J123">
        <f t="shared" si="10"/>
        <v>5800</v>
      </c>
      <c r="L123" s="1">
        <f t="shared" si="9"/>
        <v>42328.96551724137</v>
      </c>
    </row>
    <row r="124" spans="10:12" x14ac:dyDescent="0.35">
      <c r="J124">
        <f t="shared" si="10"/>
        <v>5850</v>
      </c>
      <c r="L124" s="1">
        <f t="shared" si="9"/>
        <v>42684.102564102555</v>
      </c>
    </row>
    <row r="125" spans="10:12" x14ac:dyDescent="0.35">
      <c r="J125">
        <f t="shared" si="10"/>
        <v>5900</v>
      </c>
      <c r="L125" s="1">
        <f t="shared" si="9"/>
        <v>43039.322033898301</v>
      </c>
    </row>
    <row r="126" spans="10:12" x14ac:dyDescent="0.35">
      <c r="J126">
        <f t="shared" si="10"/>
        <v>5950</v>
      </c>
      <c r="L126" s="1">
        <f t="shared" si="9"/>
        <v>43394.621848739487</v>
      </c>
    </row>
    <row r="127" spans="10:12" x14ac:dyDescent="0.35">
      <c r="J127">
        <f t="shared" si="10"/>
        <v>6000</v>
      </c>
      <c r="L127" s="1">
        <f t="shared" si="9"/>
        <v>43749.999999999993</v>
      </c>
    </row>
    <row r="128" spans="10:12" x14ac:dyDescent="0.35">
      <c r="L128" s="1"/>
    </row>
    <row r="129" spans="12:12" x14ac:dyDescent="0.35">
      <c r="L129" s="1"/>
    </row>
    <row r="130" spans="12:12" x14ac:dyDescent="0.35">
      <c r="L130" s="1"/>
    </row>
    <row r="131" spans="12:12" x14ac:dyDescent="0.35">
      <c r="L131" s="1"/>
    </row>
    <row r="132" spans="12:12" x14ac:dyDescent="0.35">
      <c r="L132" s="1"/>
    </row>
    <row r="133" spans="12:12" x14ac:dyDescent="0.35">
      <c r="L133" s="1"/>
    </row>
    <row r="134" spans="12:12" x14ac:dyDescent="0.35">
      <c r="L134" s="1"/>
    </row>
    <row r="135" spans="12:12" x14ac:dyDescent="0.35">
      <c r="L135" s="1"/>
    </row>
    <row r="136" spans="12:12" x14ac:dyDescent="0.35">
      <c r="L136" s="1"/>
    </row>
    <row r="137" spans="12:12" x14ac:dyDescent="0.35">
      <c r="L137" s="1"/>
    </row>
    <row r="138" spans="12:12" x14ac:dyDescent="0.35">
      <c r="L138" s="1"/>
    </row>
    <row r="139" spans="12:12" x14ac:dyDescent="0.35">
      <c r="L139" s="1"/>
    </row>
    <row r="140" spans="12:12" x14ac:dyDescent="0.35">
      <c r="L140" s="1"/>
    </row>
    <row r="141" spans="12:12" x14ac:dyDescent="0.35">
      <c r="L141" s="1"/>
    </row>
    <row r="142" spans="12:12" x14ac:dyDescent="0.35">
      <c r="L142" s="1"/>
    </row>
    <row r="143" spans="12:12" x14ac:dyDescent="0.35">
      <c r="L143" s="1"/>
    </row>
    <row r="144" spans="12:12" x14ac:dyDescent="0.35">
      <c r="L144" s="1"/>
    </row>
    <row r="145" spans="12:12" x14ac:dyDescent="0.35">
      <c r="L145" s="1"/>
    </row>
    <row r="146" spans="12:12" x14ac:dyDescent="0.35">
      <c r="L146" s="1"/>
    </row>
    <row r="147" spans="12:12" x14ac:dyDescent="0.35">
      <c r="L147" s="1"/>
    </row>
    <row r="148" spans="12:12" x14ac:dyDescent="0.35">
      <c r="L148" s="1"/>
    </row>
    <row r="149" spans="12:12" x14ac:dyDescent="0.35">
      <c r="L149" s="1"/>
    </row>
    <row r="150" spans="12:12" x14ac:dyDescent="0.35">
      <c r="L150" s="1"/>
    </row>
    <row r="151" spans="12:12" x14ac:dyDescent="0.35">
      <c r="L151" s="1"/>
    </row>
    <row r="152" spans="12:12" x14ac:dyDescent="0.35">
      <c r="L152" s="1"/>
    </row>
    <row r="153" spans="12:12" x14ac:dyDescent="0.35">
      <c r="L153" s="1"/>
    </row>
    <row r="154" spans="12:12" x14ac:dyDescent="0.35">
      <c r="L154" s="1"/>
    </row>
    <row r="155" spans="12:12" x14ac:dyDescent="0.35">
      <c r="L155" s="1"/>
    </row>
    <row r="156" spans="12:12" x14ac:dyDescent="0.35">
      <c r="L156" s="1"/>
    </row>
    <row r="157" spans="12:12" x14ac:dyDescent="0.35">
      <c r="L157" s="1"/>
    </row>
    <row r="158" spans="12:12" x14ac:dyDescent="0.35">
      <c r="L158" s="1"/>
    </row>
    <row r="159" spans="12:12" x14ac:dyDescent="0.35">
      <c r="L159" s="1"/>
    </row>
    <row r="160" spans="12:12" x14ac:dyDescent="0.35">
      <c r="L160" s="1"/>
    </row>
    <row r="161" spans="12:12" x14ac:dyDescent="0.35">
      <c r="L161" s="1"/>
    </row>
    <row r="162" spans="12:12" x14ac:dyDescent="0.35">
      <c r="L162" s="1"/>
    </row>
    <row r="163" spans="12:12" x14ac:dyDescent="0.35">
      <c r="L163" s="1"/>
    </row>
    <row r="164" spans="12:12" x14ac:dyDescent="0.35">
      <c r="L164" s="1"/>
    </row>
    <row r="165" spans="12:12" x14ac:dyDescent="0.35">
      <c r="L165" s="1"/>
    </row>
    <row r="166" spans="12:12" x14ac:dyDescent="0.35">
      <c r="L166" s="1"/>
    </row>
    <row r="167" spans="12:12" x14ac:dyDescent="0.35">
      <c r="L167" s="1"/>
    </row>
    <row r="168" spans="12:12" x14ac:dyDescent="0.35">
      <c r="L168" s="1"/>
    </row>
    <row r="169" spans="12:12" x14ac:dyDescent="0.35">
      <c r="L169" s="1"/>
    </row>
    <row r="170" spans="12:12" x14ac:dyDescent="0.35">
      <c r="L170" s="1"/>
    </row>
    <row r="171" spans="12:12" x14ac:dyDescent="0.35">
      <c r="L171" s="1"/>
    </row>
    <row r="172" spans="12:12" x14ac:dyDescent="0.35">
      <c r="L172" s="1"/>
    </row>
    <row r="173" spans="12:12" x14ac:dyDescent="0.35">
      <c r="L173" s="1"/>
    </row>
    <row r="174" spans="12:12" x14ac:dyDescent="0.35">
      <c r="L174" s="1"/>
    </row>
    <row r="175" spans="12:12" x14ac:dyDescent="0.35">
      <c r="L175" s="1"/>
    </row>
    <row r="176" spans="12:12" x14ac:dyDescent="0.35">
      <c r="L176" s="1"/>
    </row>
    <row r="177" spans="12:12" x14ac:dyDescent="0.35">
      <c r="L177" s="1"/>
    </row>
    <row r="178" spans="12:12" x14ac:dyDescent="0.35">
      <c r="L178" s="1"/>
    </row>
    <row r="179" spans="12:12" x14ac:dyDescent="0.35">
      <c r="L179" s="1"/>
    </row>
    <row r="180" spans="12:12" x14ac:dyDescent="0.35">
      <c r="L180" s="1"/>
    </row>
    <row r="181" spans="12:12" x14ac:dyDescent="0.35">
      <c r="L181" s="1"/>
    </row>
    <row r="182" spans="12:12" x14ac:dyDescent="0.35">
      <c r="L182" s="1"/>
    </row>
    <row r="183" spans="12:12" x14ac:dyDescent="0.35">
      <c r="L183" s="1"/>
    </row>
    <row r="184" spans="12:12" x14ac:dyDescent="0.35">
      <c r="L184" s="1"/>
    </row>
    <row r="185" spans="12:12" x14ac:dyDescent="0.35">
      <c r="L185" s="1"/>
    </row>
    <row r="186" spans="12:12" x14ac:dyDescent="0.35">
      <c r="L186" s="1"/>
    </row>
    <row r="187" spans="12:12" x14ac:dyDescent="0.35">
      <c r="L187" s="1"/>
    </row>
    <row r="188" spans="12:12" x14ac:dyDescent="0.35">
      <c r="L188" s="1"/>
    </row>
    <row r="189" spans="12:12" x14ac:dyDescent="0.35">
      <c r="L189" s="1"/>
    </row>
    <row r="190" spans="12:12" x14ac:dyDescent="0.35">
      <c r="L190" s="1"/>
    </row>
    <row r="191" spans="12:12" x14ac:dyDescent="0.35">
      <c r="L191" s="1"/>
    </row>
    <row r="192" spans="12:12" x14ac:dyDescent="0.35">
      <c r="L192" s="1"/>
    </row>
    <row r="193" spans="12:12" x14ac:dyDescent="0.35">
      <c r="L193" s="1"/>
    </row>
    <row r="194" spans="12:12" x14ac:dyDescent="0.35">
      <c r="L194" s="1"/>
    </row>
    <row r="195" spans="12:12" x14ac:dyDescent="0.35">
      <c r="L195" s="1"/>
    </row>
    <row r="196" spans="12:12" x14ac:dyDescent="0.35">
      <c r="L196" s="1"/>
    </row>
    <row r="197" spans="12:12" x14ac:dyDescent="0.35">
      <c r="L197" s="1"/>
    </row>
    <row r="198" spans="12:12" x14ac:dyDescent="0.35">
      <c r="L198" s="1"/>
    </row>
    <row r="199" spans="12:12" x14ac:dyDescent="0.35">
      <c r="L199" s="1"/>
    </row>
    <row r="200" spans="12:12" x14ac:dyDescent="0.35">
      <c r="L200" s="1"/>
    </row>
    <row r="201" spans="12:12" x14ac:dyDescent="0.35">
      <c r="L201" s="1"/>
    </row>
    <row r="202" spans="12:12" x14ac:dyDescent="0.35">
      <c r="L202" s="1"/>
    </row>
    <row r="203" spans="12:12" x14ac:dyDescent="0.35">
      <c r="L203" s="1"/>
    </row>
    <row r="204" spans="12:12" x14ac:dyDescent="0.35">
      <c r="L204" s="1"/>
    </row>
    <row r="205" spans="12:12" x14ac:dyDescent="0.35">
      <c r="L205" s="1"/>
    </row>
    <row r="206" spans="12:12" x14ac:dyDescent="0.35">
      <c r="L206" s="1"/>
    </row>
    <row r="207" spans="12:12" x14ac:dyDescent="0.35">
      <c r="L207" s="1"/>
    </row>
    <row r="208" spans="12:12" x14ac:dyDescent="0.35">
      <c r="L208" s="1"/>
    </row>
    <row r="209" spans="12:12" x14ac:dyDescent="0.35">
      <c r="L209" s="1"/>
    </row>
    <row r="210" spans="12:12" x14ac:dyDescent="0.35">
      <c r="L210" s="1"/>
    </row>
    <row r="211" spans="12:12" x14ac:dyDescent="0.35">
      <c r="L211" s="1"/>
    </row>
    <row r="212" spans="12:12" x14ac:dyDescent="0.35">
      <c r="L212" s="1"/>
    </row>
    <row r="213" spans="12:12" x14ac:dyDescent="0.35">
      <c r="L213" s="1"/>
    </row>
    <row r="214" spans="12:12" x14ac:dyDescent="0.35">
      <c r="L214" s="1"/>
    </row>
    <row r="215" spans="12:12" x14ac:dyDescent="0.35">
      <c r="L215" s="1"/>
    </row>
    <row r="216" spans="12:12" x14ac:dyDescent="0.35">
      <c r="L216" s="1"/>
    </row>
    <row r="217" spans="12:12" x14ac:dyDescent="0.35">
      <c r="L217" s="1"/>
    </row>
    <row r="218" spans="12:12" x14ac:dyDescent="0.35">
      <c r="L218" s="1"/>
    </row>
    <row r="219" spans="12:12" x14ac:dyDescent="0.35">
      <c r="L219" s="1"/>
    </row>
    <row r="220" spans="12:12" x14ac:dyDescent="0.35">
      <c r="L220" s="1"/>
    </row>
    <row r="221" spans="12:12" x14ac:dyDescent="0.35">
      <c r="L221" s="1"/>
    </row>
    <row r="222" spans="12:12" x14ac:dyDescent="0.35">
      <c r="L222" s="1"/>
    </row>
    <row r="223" spans="12:12" x14ac:dyDescent="0.35">
      <c r="L223" s="1"/>
    </row>
    <row r="224" spans="12:12" x14ac:dyDescent="0.35">
      <c r="L224" s="1"/>
    </row>
    <row r="225" spans="12:12" x14ac:dyDescent="0.35">
      <c r="L225" s="1"/>
    </row>
    <row r="226" spans="12:12" x14ac:dyDescent="0.35">
      <c r="L226" s="1"/>
    </row>
    <row r="227" spans="12:12" x14ac:dyDescent="0.35">
      <c r="L227" s="1"/>
    </row>
    <row r="289" spans="28:28" x14ac:dyDescent="0.35">
      <c r="AB289">
        <v>0</v>
      </c>
    </row>
  </sheetData>
  <scenarios current="0">
    <scenario name="min inventory costs" count="1" user="tusha" comment="Created by tusha on 6/19/2022">
      <inputCells r="E15" val="677" numFmtId="38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</dc:creator>
  <cp:lastModifiedBy>tusha</cp:lastModifiedBy>
  <dcterms:created xsi:type="dcterms:W3CDTF">2022-06-19T04:56:12Z</dcterms:created>
  <dcterms:modified xsi:type="dcterms:W3CDTF">2022-06-20T02:29:15Z</dcterms:modified>
</cp:coreProperties>
</file>