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/Desktop/DCF Models/"/>
    </mc:Choice>
  </mc:AlternateContent>
  <xr:revisionPtr revIDLastSave="0" documentId="13_ncr:1_{26ECEE69-4A5C-014F-8956-F44BD60B9597}" xr6:coauthVersionLast="47" xr6:coauthVersionMax="47" xr10:uidLastSave="{00000000-0000-0000-0000-000000000000}"/>
  <bookViews>
    <workbookView xWindow="0" yWindow="500" windowWidth="28800" windowHeight="16140" xr2:uid="{29A3B1D6-AAD2-EE43-AA85-3C9063433292}"/>
  </bookViews>
  <sheets>
    <sheet name="microsoft" sheetId="11" r:id="rId1"/>
    <sheet name="m" sheetId="5" state="hidden" r:id="rId2"/>
    <sheet name="meta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5" i="11" l="1"/>
  <c r="BH5" i="11"/>
  <c r="Z5" i="11"/>
  <c r="AA5" i="11"/>
  <c r="AB5" i="11"/>
  <c r="AC5" i="11"/>
  <c r="AD5" i="1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AZ5" i="11" s="1"/>
  <c r="BA5" i="11" s="1"/>
  <c r="BB5" i="11" s="1"/>
  <c r="BC5" i="11" s="1"/>
  <c r="BD5" i="11" s="1"/>
  <c r="BE5" i="11" s="1"/>
  <c r="BF5" i="11" s="1"/>
  <c r="BG5" i="11" s="1"/>
  <c r="BI5" i="11" s="1"/>
  <c r="BJ5" i="11" s="1"/>
  <c r="BK5" i="11" s="1"/>
  <c r="BL5" i="11" s="1"/>
  <c r="BM5" i="11" s="1"/>
  <c r="BN5" i="11" s="1"/>
  <c r="BO5" i="11" s="1"/>
  <c r="BP5" i="11" s="1"/>
  <c r="BQ5" i="11" s="1"/>
  <c r="BR5" i="11" s="1"/>
  <c r="BS5" i="11" s="1"/>
  <c r="BT5" i="11" s="1"/>
  <c r="BU5" i="11" s="1"/>
  <c r="BV5" i="11" s="1"/>
  <c r="BW5" i="11" s="1"/>
  <c r="Y5" i="11"/>
  <c r="R5" i="11"/>
  <c r="S5" i="11" s="1"/>
  <c r="T5" i="11" s="1"/>
  <c r="U5" i="11" s="1"/>
  <c r="V5" i="11" s="1"/>
  <c r="W5" i="11" s="1"/>
  <c r="X5" i="11" s="1"/>
  <c r="Q5" i="11"/>
  <c r="G30" i="11"/>
  <c r="H30" i="11"/>
  <c r="I30" i="11"/>
  <c r="F30" i="11"/>
  <c r="O17" i="11" l="1"/>
  <c r="G28" i="11"/>
  <c r="H28" i="11"/>
  <c r="I28" i="11"/>
  <c r="O11" i="11"/>
  <c r="O14" i="11" s="1"/>
  <c r="Q10" i="11" l="1"/>
  <c r="O15" i="11" s="1"/>
  <c r="P5" i="11"/>
  <c r="O5" i="11"/>
  <c r="O6" i="11" s="1"/>
  <c r="P6" i="11" l="1"/>
  <c r="P7" i="11" s="1"/>
  <c r="B28" i="11"/>
  <c r="C28" i="11"/>
  <c r="D28" i="11"/>
  <c r="E28" i="11"/>
  <c r="O7" i="11" l="1"/>
  <c r="I20" i="11"/>
  <c r="F20" i="11"/>
  <c r="G20" i="11"/>
  <c r="H20" i="11"/>
  <c r="E6" i="11"/>
  <c r="E10" i="11"/>
  <c r="E11" i="11" l="1"/>
  <c r="E13" i="11" s="1"/>
  <c r="E15" i="11" s="1"/>
  <c r="O20" i="11"/>
  <c r="I6" i="11"/>
  <c r="I10" i="11"/>
  <c r="I11" i="11" l="1"/>
  <c r="I13" i="11" s="1"/>
  <c r="I15" i="11" s="1"/>
  <c r="G10" i="11" l="1"/>
  <c r="F10" i="11"/>
  <c r="G6" i="11"/>
  <c r="F28" i="11"/>
  <c r="B10" i="11"/>
  <c r="D10" i="11"/>
  <c r="B6" i="11"/>
  <c r="B19" i="11" s="1"/>
  <c r="D6" i="11"/>
  <c r="D19" i="11" s="1"/>
  <c r="E19" i="11"/>
  <c r="I17" i="11"/>
  <c r="C10" i="11"/>
  <c r="H10" i="11"/>
  <c r="C6" i="11"/>
  <c r="C19" i="11" s="1"/>
  <c r="H6" i="11"/>
  <c r="I19" i="11"/>
  <c r="G19" i="11" l="1"/>
  <c r="G11" i="11"/>
  <c r="G13" i="11" s="1"/>
  <c r="G15" i="11" s="1"/>
  <c r="G17" i="11" s="1"/>
  <c r="H19" i="11"/>
  <c r="H11" i="11"/>
  <c r="H13" i="11" s="1"/>
  <c r="H15" i="11" s="1"/>
  <c r="H17" i="11" s="1"/>
  <c r="C11" i="11"/>
  <c r="C13" i="11" s="1"/>
  <c r="C15" i="11" s="1"/>
  <c r="C17" i="11" s="1"/>
  <c r="D11" i="11"/>
  <c r="D13" i="11" s="1"/>
  <c r="D15" i="11" s="1"/>
  <c r="D17" i="11" s="1"/>
  <c r="B11" i="11"/>
  <c r="B13" i="11" s="1"/>
  <c r="B15" i="11" s="1"/>
  <c r="B17" i="11" s="1"/>
  <c r="E17" i="11"/>
  <c r="F6" i="11"/>
  <c r="F19" i="11" l="1"/>
  <c r="F11" i="11"/>
  <c r="F13" i="11" s="1"/>
  <c r="F15" i="11" s="1"/>
  <c r="F17" i="11" s="1"/>
</calcChain>
</file>

<file path=xl/sharedStrings.xml><?xml version="1.0" encoding="utf-8"?>
<sst xmlns="http://schemas.openxmlformats.org/spreadsheetml/2006/main" count="77" uniqueCount="72">
  <si>
    <t>ji</t>
  </si>
  <si>
    <t>Q122</t>
  </si>
  <si>
    <t>Revenue</t>
  </si>
  <si>
    <t>COGS</t>
  </si>
  <si>
    <t>GROSS PROFIT</t>
  </si>
  <si>
    <t>Q121</t>
  </si>
  <si>
    <t>Q221</t>
  </si>
  <si>
    <t>Q321</t>
  </si>
  <si>
    <t>Q421</t>
  </si>
  <si>
    <t>Q322</t>
  </si>
  <si>
    <t>Q222</t>
  </si>
  <si>
    <t>Q422</t>
  </si>
  <si>
    <t>RnD</t>
  </si>
  <si>
    <t>SnM</t>
  </si>
  <si>
    <t>GnA</t>
  </si>
  <si>
    <t>Operating expense</t>
  </si>
  <si>
    <t>Op Income</t>
  </si>
  <si>
    <t>other income</t>
  </si>
  <si>
    <t>Taxes</t>
  </si>
  <si>
    <t>NI</t>
  </si>
  <si>
    <t>EPS</t>
  </si>
  <si>
    <t>Shares</t>
  </si>
  <si>
    <t>Gross Margin</t>
  </si>
  <si>
    <t>QUARTERS</t>
  </si>
  <si>
    <t>Revenue growth</t>
  </si>
  <si>
    <t>Q123</t>
  </si>
  <si>
    <t>Q223</t>
  </si>
  <si>
    <t>Q323</t>
  </si>
  <si>
    <t>Q423</t>
  </si>
  <si>
    <t>CFO</t>
  </si>
  <si>
    <t>Capex</t>
  </si>
  <si>
    <t>FCF</t>
  </si>
  <si>
    <t>sept 30  2021</t>
  </si>
  <si>
    <t>Time</t>
  </si>
  <si>
    <t xml:space="preserve"> Pre tax Income</t>
  </si>
  <si>
    <t>March 22'</t>
  </si>
  <si>
    <t>june 22'</t>
  </si>
  <si>
    <t>june 21'</t>
  </si>
  <si>
    <t>March 21'</t>
  </si>
  <si>
    <t>sept 22'</t>
  </si>
  <si>
    <t>dec 22'</t>
  </si>
  <si>
    <t>march 23'</t>
  </si>
  <si>
    <t>june 23'</t>
  </si>
  <si>
    <t>Dec 20'</t>
  </si>
  <si>
    <t>Sep 20'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</si>
  <si>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</si>
  <si>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</si>
  <si>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</si>
  <si>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</si>
  <si>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</si>
  <si>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</si>
  <si>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</si>
  <si>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</si>
  <si>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</si>
  <si>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</si>
  <si>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Price</t>
  </si>
  <si>
    <t>MC</t>
  </si>
  <si>
    <t>Cash</t>
  </si>
  <si>
    <t>Debt</t>
  </si>
  <si>
    <t>EV</t>
  </si>
  <si>
    <t>NPV</t>
  </si>
  <si>
    <t>Discount rate</t>
  </si>
  <si>
    <t>Terminal Rate</t>
  </si>
  <si>
    <t>Per share value</t>
  </si>
  <si>
    <t>FCF Growth</t>
  </si>
  <si>
    <t>2020 fcf</t>
  </si>
  <si>
    <t>Avg FCF Growth</t>
  </si>
  <si>
    <t>Price difference</t>
  </si>
  <si>
    <t>not using [EBITDA *(EV/EBITDA) multiple] for terminal value</t>
  </si>
  <si>
    <r>
      <rPr>
        <b/>
        <sz val="12"/>
        <color theme="1"/>
        <rFont val="Calibri"/>
        <family val="2"/>
        <scheme val="minor"/>
      </rPr>
      <t>Conclusion</t>
    </r>
    <r>
      <rPr>
        <sz val="12"/>
        <color theme="1"/>
        <rFont val="Calibri"/>
        <family val="2"/>
        <scheme val="minor"/>
      </rPr>
      <t xml:space="preserve"> - Stock is fairly valued. </t>
    </r>
  </si>
  <si>
    <r>
      <rPr>
        <b/>
        <sz val="12"/>
        <color theme="1"/>
        <rFont val="Calibri"/>
        <family val="2"/>
        <scheme val="minor"/>
      </rPr>
      <t>Assumption</t>
    </r>
    <r>
      <rPr>
        <sz val="12"/>
        <color theme="1"/>
        <rFont val="Calibri"/>
        <family val="2"/>
        <scheme val="minor"/>
      </rPr>
      <t xml:space="preserve"> - 10% growth till 2030 then 1% terminal rate </t>
    </r>
  </si>
  <si>
    <t>Using a standard 8-10% rate instead of WACC.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</si>
</sst>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7" fontId="0" fillId="0" borderId="0" xfId="0" applyNumberFormat="1"/>
    <xf numFmtId="3" fontId="3" fillId="0" borderId="0" xfId="0" applyNumberFormat="1" applyFont="1" applyAlignment="1">
      <alignment horizontal="right"/>
    </xf>
    <xf numFmtId="16" fontId="0" fillId="0" borderId="0" xfId="0" applyNumberFormat="1"/>
    <xf numFmtId="17" fontId="0" fillId="0" borderId="0" xfId="0" applyNumberFormat="1" applyAlignment="1">
      <alignment horizontal="left"/>
    </xf>
    <xf numFmtId="9" fontId="0" fillId="0" borderId="0" xfId="0" applyNumberFormat="1"/>
    <xf numFmtId="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0</xdr:row>
      <xdr:rowOff>60960</xdr:rowOff>
    </xdr:from>
    <xdr:to>
      <xdr:col>9</xdr:col>
      <xdr:colOff>20320</xdr:colOff>
      <xdr:row>0</xdr:row>
      <xdr:rowOff>60960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F13DAF-B96D-B593-4465-9A335B85F6CA}"/>
            </a:ext>
          </a:extLst>
        </xdr:cNvPr>
        <xdr:cNvCxnSpPr/>
      </xdr:nvCxnSpPr>
      <xdr:spPr>
        <a:xfrm>
          <a:off x="11196320" y="60960"/>
          <a:ext cx="304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0</xdr:row>
      <xdr:rowOff>50800</xdr:rowOff>
    </xdr:from>
    <xdr:to>
      <xdr:col>9</xdr:col>
      <xdr:colOff>60960</xdr:colOff>
      <xdr:row>20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D049594-E9D8-C499-CBA1-60FFBDA9FFC8}"/>
            </a:ext>
          </a:extLst>
        </xdr:cNvPr>
        <xdr:cNvCxnSpPr/>
      </xdr:nvCxnSpPr>
      <xdr:spPr>
        <a:xfrm>
          <a:off x="7894320" y="50800"/>
          <a:ext cx="10160" cy="401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21</xdr:row>
      <xdr:rowOff>139700</xdr:rowOff>
    </xdr:from>
    <xdr:to>
      <xdr:col>12</xdr:col>
      <xdr:colOff>800100</xdr:colOff>
      <xdr:row>21</xdr:row>
      <xdr:rowOff>148844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AF1FB92-880D-ACA3-CED1-9369B41B5198}"/>
            </a:ext>
          </a:extLst>
        </xdr:cNvPr>
        <xdr:cNvCxnSpPr/>
      </xdr:nvCxnSpPr>
      <xdr:spPr>
        <a:xfrm>
          <a:off x="7924800" y="4406900"/>
          <a:ext cx="3276600" cy="9144"/>
        </a:xfrm>
        <a:prstGeom prst="line">
          <a:avLst/>
        </a:prstGeom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22</xdr:row>
      <xdr:rowOff>25400</xdr:rowOff>
    </xdr:from>
    <xdr:to>
      <xdr:col>9</xdr:col>
      <xdr:colOff>114300</xdr:colOff>
      <xdr:row>22</xdr:row>
      <xdr:rowOff>88900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70FFF74-982F-BF9C-6CC9-99E9C2BDB111}"/>
            </a:ext>
          </a:extLst>
        </xdr:cNvPr>
        <xdr:cNvCxnSpPr/>
      </xdr:nvCxnSpPr>
      <xdr:spPr>
        <a:xfrm flipV="1">
          <a:off x="7962900" y="4495800"/>
          <a:ext cx="12700" cy="6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9B0A-7B62-AA4C-8588-6994AA7D5A88}">
  <dimension ref="A1:BX46"/>
  <sheetViews>
    <sheetView tabSelected="1" zoomScale="110" workbookViewId="0">
      <pane xSplit="1" topLeftCell="B1" activePane="topRight" state="frozen"/>
      <selection pane="topRight" activeCell="Q14" sqref="Q14"/>
    </sheetView>
  </sheetViews>
  <sheetFormatPr baseColWidth="10" defaultRowHeight="16" x14ac:dyDescent="0.2"/>
  <cols>
    <col min="1" max="1" width="16.5" customWidth="1"/>
    <col min="10" max="10" width="11.6640625" customWidth="1"/>
    <col min="14" max="14" width="14" customWidth="1"/>
    <col min="15" max="15" width="11" customWidth="1"/>
    <col min="16" max="16" width="12.6640625" customWidth="1"/>
    <col min="17" max="17" width="14.6640625" bestFit="1" customWidth="1"/>
  </cols>
  <sheetData>
    <row r="1" spans="1:76" x14ac:dyDescent="0.2">
      <c r="A1" s="1" t="s">
        <v>33</v>
      </c>
      <c r="B1" s="10" t="s">
        <v>44</v>
      </c>
      <c r="C1" s="13" t="s">
        <v>43</v>
      </c>
      <c r="D1" s="12" t="s">
        <v>38</v>
      </c>
      <c r="E1" t="s">
        <v>37</v>
      </c>
      <c r="F1" s="3" t="s">
        <v>32</v>
      </c>
      <c r="G1" s="13">
        <v>44531</v>
      </c>
      <c r="H1" s="12" t="s">
        <v>35</v>
      </c>
      <c r="I1" s="3" t="s">
        <v>36</v>
      </c>
      <c r="J1" s="12" t="s">
        <v>39</v>
      </c>
      <c r="K1" t="s">
        <v>40</v>
      </c>
      <c r="L1" t="s">
        <v>41</v>
      </c>
      <c r="M1" s="12" t="s">
        <v>42</v>
      </c>
    </row>
    <row r="2" spans="1:76" x14ac:dyDescent="0.2">
      <c r="A2" s="1" t="s">
        <v>23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1</v>
      </c>
      <c r="G2" s="4" t="s">
        <v>10</v>
      </c>
      <c r="H2" s="4" t="s">
        <v>9</v>
      </c>
      <c r="I2" s="4" t="s">
        <v>11</v>
      </c>
      <c r="J2" s="4" t="s">
        <v>25</v>
      </c>
      <c r="K2" s="4" t="s">
        <v>26</v>
      </c>
      <c r="L2" s="4" t="s">
        <v>27</v>
      </c>
      <c r="M2" s="4" t="s">
        <v>28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</row>
    <row r="3" spans="1:76" x14ac:dyDescent="0.2">
      <c r="B3" s="2"/>
      <c r="C3" s="2"/>
      <c r="D3" s="2"/>
      <c r="E3" s="2"/>
      <c r="F3" s="2"/>
      <c r="G3" s="2"/>
      <c r="H3" s="2"/>
      <c r="I3" s="2"/>
      <c r="N3" s="1" t="s">
        <v>29</v>
      </c>
      <c r="O3" s="5">
        <v>76740</v>
      </c>
      <c r="P3" s="5">
        <v>89035</v>
      </c>
      <c r="Q3" s="5"/>
      <c r="R3" s="5"/>
      <c r="S3" s="5"/>
      <c r="T3" s="5"/>
      <c r="U3" s="5"/>
      <c r="V3" s="5"/>
      <c r="W3" s="5"/>
      <c r="X3" s="5"/>
    </row>
    <row r="4" spans="1:76" x14ac:dyDescent="0.2">
      <c r="A4" s="1" t="s">
        <v>2</v>
      </c>
      <c r="B4" s="7">
        <v>37154</v>
      </c>
      <c r="C4" s="7">
        <v>43076</v>
      </c>
      <c r="D4" s="7">
        <v>41706</v>
      </c>
      <c r="E4" s="7">
        <v>46152</v>
      </c>
      <c r="F4" s="7">
        <v>45317</v>
      </c>
      <c r="G4" s="7">
        <v>51728</v>
      </c>
      <c r="H4" s="7">
        <v>49360</v>
      </c>
      <c r="I4" s="7">
        <v>51865</v>
      </c>
      <c r="N4" s="1" t="s">
        <v>30</v>
      </c>
      <c r="O4" s="5">
        <v>20622</v>
      </c>
      <c r="P4" s="5">
        <v>23886</v>
      </c>
      <c r="Q4" s="5"/>
      <c r="R4" s="5"/>
      <c r="S4" s="5"/>
      <c r="T4" s="5"/>
      <c r="U4" s="5"/>
      <c r="V4" s="5"/>
      <c r="W4" s="5"/>
      <c r="X4" s="5"/>
    </row>
    <row r="5" spans="1:76" x14ac:dyDescent="0.2">
      <c r="A5" s="1" t="s">
        <v>3</v>
      </c>
      <c r="B5" s="11">
        <v>11002</v>
      </c>
      <c r="C5" s="11">
        <v>14194</v>
      </c>
      <c r="D5" s="11">
        <v>13045</v>
      </c>
      <c r="E5" s="11">
        <v>13991</v>
      </c>
      <c r="F5" s="11">
        <v>13646</v>
      </c>
      <c r="G5" s="11">
        <v>16960</v>
      </c>
      <c r="H5" s="11">
        <v>15615</v>
      </c>
      <c r="I5" s="11">
        <v>16429</v>
      </c>
      <c r="N5" s="1" t="s">
        <v>31</v>
      </c>
      <c r="O5" s="5">
        <f>O3-O4</f>
        <v>56118</v>
      </c>
      <c r="P5" s="5">
        <f t="shared" ref="P5" si="0">P3-P4</f>
        <v>65149</v>
      </c>
      <c r="Q5" s="5">
        <f>P5*1.1</f>
        <v>71663.900000000009</v>
      </c>
      <c r="R5" s="5">
        <f t="shared" ref="R5:X5" si="1">Q5*1.1</f>
        <v>78830.290000000023</v>
      </c>
      <c r="S5" s="5">
        <f t="shared" si="1"/>
        <v>86713.319000000032</v>
      </c>
      <c r="T5" s="5">
        <f t="shared" si="1"/>
        <v>95384.650900000037</v>
      </c>
      <c r="U5" s="5">
        <f t="shared" si="1"/>
        <v>104923.11599000005</v>
      </c>
      <c r="V5" s="5">
        <f t="shared" si="1"/>
        <v>115415.42758900006</v>
      </c>
      <c r="W5" s="5">
        <f t="shared" si="1"/>
        <v>126956.97034790007</v>
      </c>
      <c r="X5" s="5">
        <f t="shared" si="1"/>
        <v>139652.6673826901</v>
      </c>
      <c r="Y5" s="5">
        <f>X5*1.01</f>
        <v>141049.19405651701</v>
      </c>
      <c r="Z5" s="5">
        <f t="shared" ref="Z5:BW5" si="2">Y5*1.01</f>
        <v>142459.68599708218</v>
      </c>
      <c r="AA5" s="5">
        <f t="shared" si="2"/>
        <v>143884.28285705301</v>
      </c>
      <c r="AB5" s="5">
        <f t="shared" si="2"/>
        <v>145323.12568562356</v>
      </c>
      <c r="AC5" s="5">
        <f t="shared" si="2"/>
        <v>146776.35694247979</v>
      </c>
      <c r="AD5" s="5">
        <f t="shared" si="2"/>
        <v>148244.12051190459</v>
      </c>
      <c r="AE5" s="5">
        <f t="shared" si="2"/>
        <v>149726.56171702364</v>
      </c>
      <c r="AF5" s="5">
        <f t="shared" si="2"/>
        <v>151223.82733419386</v>
      </c>
      <c r="AG5" s="5">
        <f t="shared" si="2"/>
        <v>152736.0656075358</v>
      </c>
      <c r="AH5" s="5">
        <f t="shared" si="2"/>
        <v>154263.42626361115</v>
      </c>
      <c r="AI5" s="5">
        <f t="shared" si="2"/>
        <v>155806.06052624725</v>
      </c>
      <c r="AJ5" s="5">
        <f t="shared" si="2"/>
        <v>157364.12113150972</v>
      </c>
      <c r="AK5" s="5">
        <f t="shared" si="2"/>
        <v>158937.7623428248</v>
      </c>
      <c r="AL5" s="5">
        <f t="shared" si="2"/>
        <v>160527.13996625305</v>
      </c>
      <c r="AM5" s="5">
        <f t="shared" si="2"/>
        <v>162132.41136591558</v>
      </c>
      <c r="AN5" s="5">
        <f t="shared" si="2"/>
        <v>163753.73547957474</v>
      </c>
      <c r="AO5" s="5">
        <f t="shared" si="2"/>
        <v>165391.27283437049</v>
      </c>
      <c r="AP5" s="5">
        <f t="shared" si="2"/>
        <v>167045.18556271421</v>
      </c>
      <c r="AQ5" s="5">
        <f t="shared" si="2"/>
        <v>168715.63741834136</v>
      </c>
      <c r="AR5" s="5">
        <f t="shared" si="2"/>
        <v>170402.79379252478</v>
      </c>
      <c r="AS5" s="5">
        <f t="shared" si="2"/>
        <v>172106.82173045003</v>
      </c>
      <c r="AT5" s="5">
        <f t="shared" si="2"/>
        <v>173827.88994775453</v>
      </c>
      <c r="AU5" s="5">
        <f t="shared" si="2"/>
        <v>175566.16884723207</v>
      </c>
      <c r="AV5" s="5">
        <f t="shared" si="2"/>
        <v>177321.83053570439</v>
      </c>
      <c r="AW5" s="5">
        <f t="shared" si="2"/>
        <v>179095.04884106142</v>
      </c>
      <c r="AX5" s="5">
        <f t="shared" si="2"/>
        <v>180885.99932947205</v>
      </c>
      <c r="AY5" s="5">
        <f t="shared" si="2"/>
        <v>182694.85932276677</v>
      </c>
      <c r="AZ5" s="5">
        <f t="shared" si="2"/>
        <v>184521.80791599443</v>
      </c>
      <c r="BA5" s="5">
        <f t="shared" si="2"/>
        <v>186367.02599515437</v>
      </c>
      <c r="BB5" s="5">
        <f t="shared" si="2"/>
        <v>188230.69625510593</v>
      </c>
      <c r="BC5" s="5">
        <f t="shared" si="2"/>
        <v>190113.00321765698</v>
      </c>
      <c r="BD5" s="5">
        <f t="shared" si="2"/>
        <v>192014.13324983354</v>
      </c>
      <c r="BE5" s="5">
        <f t="shared" si="2"/>
        <v>193934.27458233188</v>
      </c>
      <c r="BF5" s="5">
        <f t="shared" si="2"/>
        <v>195873.6173281552</v>
      </c>
      <c r="BG5" s="5">
        <f t="shared" si="2"/>
        <v>197832.35350143677</v>
      </c>
      <c r="BH5" s="5">
        <f>BG5*1.01</f>
        <v>199810.67703645115</v>
      </c>
      <c r="BI5" s="5">
        <f t="shared" si="2"/>
        <v>201808.78380681566</v>
      </c>
      <c r="BJ5" s="5">
        <f t="shared" si="2"/>
        <v>203826.87164488382</v>
      </c>
      <c r="BK5" s="5">
        <f t="shared" si="2"/>
        <v>205865.14036133265</v>
      </c>
      <c r="BL5" s="5">
        <f t="shared" si="2"/>
        <v>207923.79176494599</v>
      </c>
      <c r="BM5" s="5">
        <f t="shared" si="2"/>
        <v>210003.02968259546</v>
      </c>
      <c r="BN5" s="5">
        <f t="shared" si="2"/>
        <v>212103.05997942141</v>
      </c>
      <c r="BO5" s="5">
        <f t="shared" si="2"/>
        <v>214224.09057921561</v>
      </c>
      <c r="BP5" s="5">
        <f t="shared" si="2"/>
        <v>216366.33148500777</v>
      </c>
      <c r="BQ5" s="5">
        <f t="shared" si="2"/>
        <v>218529.99479985784</v>
      </c>
      <c r="BR5" s="5">
        <f t="shared" si="2"/>
        <v>220715.29474785642</v>
      </c>
      <c r="BS5" s="5">
        <f t="shared" si="2"/>
        <v>222922.44769533499</v>
      </c>
      <c r="BT5" s="5">
        <f t="shared" si="2"/>
        <v>225151.67217228835</v>
      </c>
      <c r="BU5" s="5">
        <f t="shared" si="2"/>
        <v>227403.18889401123</v>
      </c>
      <c r="BV5" s="5">
        <f t="shared" si="2"/>
        <v>229677.22078295134</v>
      </c>
      <c r="BW5" s="5">
        <f t="shared" si="2"/>
        <v>231973.99299078085</v>
      </c>
      <c r="BX5" s="5">
        <f>BW5*1.01</f>
        <v>234293.73292068866</v>
      </c>
    </row>
    <row r="6" spans="1:76" x14ac:dyDescent="0.2">
      <c r="A6" s="1" t="s">
        <v>4</v>
      </c>
      <c r="B6" s="7">
        <f t="shared" ref="B6:I6" si="3">B4-B5</f>
        <v>26152</v>
      </c>
      <c r="C6" s="7">
        <f t="shared" si="3"/>
        <v>28882</v>
      </c>
      <c r="D6" s="7">
        <f t="shared" si="3"/>
        <v>28661</v>
      </c>
      <c r="E6" s="7">
        <f t="shared" si="3"/>
        <v>32161</v>
      </c>
      <c r="F6" s="7">
        <f t="shared" si="3"/>
        <v>31671</v>
      </c>
      <c r="G6" s="7">
        <f t="shared" si="3"/>
        <v>34768</v>
      </c>
      <c r="H6" s="7">
        <f t="shared" si="3"/>
        <v>33745</v>
      </c>
      <c r="I6" s="7">
        <f t="shared" si="3"/>
        <v>35436</v>
      </c>
      <c r="N6" s="1" t="s">
        <v>64</v>
      </c>
      <c r="O6" s="14">
        <f>O5/O17-1</f>
        <v>0.24061546624220709</v>
      </c>
      <c r="P6" s="14">
        <f>P5/O5-1</f>
        <v>0.16092875726148481</v>
      </c>
    </row>
    <row r="7" spans="1:76" x14ac:dyDescent="0.2">
      <c r="A7" s="1" t="s">
        <v>12</v>
      </c>
      <c r="B7" s="6">
        <v>4926</v>
      </c>
      <c r="C7" s="2">
        <v>4899</v>
      </c>
      <c r="D7" s="6">
        <v>5204</v>
      </c>
      <c r="E7" s="6">
        <v>5687</v>
      </c>
      <c r="F7" s="6">
        <v>5599</v>
      </c>
      <c r="G7" s="6">
        <v>5758</v>
      </c>
      <c r="H7" s="6">
        <v>6306</v>
      </c>
      <c r="I7" s="6">
        <v>6849</v>
      </c>
      <c r="N7" s="1" t="s">
        <v>66</v>
      </c>
      <c r="O7" s="14">
        <f>AVERAGE(O6,P6)</f>
        <v>0.20077211175184595</v>
      </c>
      <c r="P7" s="14">
        <f>AVERAGE(P6,Q6)</f>
        <v>0.16092875726148481</v>
      </c>
    </row>
    <row r="8" spans="1:76" x14ac:dyDescent="0.2">
      <c r="A8" s="1" t="s">
        <v>13</v>
      </c>
      <c r="B8" s="6">
        <v>4231</v>
      </c>
      <c r="C8" s="2">
        <v>4947</v>
      </c>
      <c r="D8" s="6">
        <v>5082</v>
      </c>
      <c r="E8" s="6">
        <v>5857</v>
      </c>
      <c r="F8" s="6">
        <v>4547</v>
      </c>
      <c r="G8" s="6">
        <v>5379</v>
      </c>
      <c r="H8" s="6">
        <v>5595</v>
      </c>
      <c r="I8" s="6">
        <v>6304</v>
      </c>
    </row>
    <row r="9" spans="1:76" x14ac:dyDescent="0.2">
      <c r="A9" s="1" t="s">
        <v>14</v>
      </c>
      <c r="B9" s="6">
        <v>1119</v>
      </c>
      <c r="C9" s="2">
        <v>1139</v>
      </c>
      <c r="D9" s="6">
        <v>1327</v>
      </c>
      <c r="E9" s="6">
        <v>1522</v>
      </c>
      <c r="F9" s="6">
        <v>1287</v>
      </c>
      <c r="G9" s="6">
        <v>1384</v>
      </c>
      <c r="H9" s="6">
        <v>1480</v>
      </c>
      <c r="I9" s="6">
        <v>1749</v>
      </c>
      <c r="N9" s="1" t="s">
        <v>55</v>
      </c>
      <c r="O9" s="15">
        <v>244.75</v>
      </c>
      <c r="P9" s="1" t="s">
        <v>61</v>
      </c>
      <c r="Q9" s="14">
        <v>0.08</v>
      </c>
    </row>
    <row r="10" spans="1:76" x14ac:dyDescent="0.2">
      <c r="A10" s="1" t="s">
        <v>15</v>
      </c>
      <c r="B10" s="11">
        <f t="shared" ref="B10:E10" si="4">B9+B8+B7</f>
        <v>10276</v>
      </c>
      <c r="C10" s="11">
        <f>C9+C8+C7</f>
        <v>10985</v>
      </c>
      <c r="D10" s="11">
        <f t="shared" si="4"/>
        <v>11613</v>
      </c>
      <c r="E10" s="11">
        <f t="shared" si="4"/>
        <v>13066</v>
      </c>
      <c r="F10" s="11">
        <f>F9+F8+F7</f>
        <v>11433</v>
      </c>
      <c r="G10" s="11">
        <f>G9+G8+G7</f>
        <v>12521</v>
      </c>
      <c r="H10" s="11">
        <f t="shared" ref="H10:I10" si="5">H9+H8+H7</f>
        <v>13381</v>
      </c>
      <c r="I10" s="11">
        <f t="shared" si="5"/>
        <v>14902</v>
      </c>
      <c r="N10" s="1" t="s">
        <v>21</v>
      </c>
      <c r="O10" s="5">
        <v>7540</v>
      </c>
      <c r="P10" s="1" t="s">
        <v>60</v>
      </c>
      <c r="Q10" s="16">
        <f>NPV(Q9,Q5:BX5)</f>
        <v>1621804.516397248</v>
      </c>
    </row>
    <row r="11" spans="1:76" x14ac:dyDescent="0.2">
      <c r="A11" s="1" t="s">
        <v>16</v>
      </c>
      <c r="B11" s="7">
        <f t="shared" ref="B11" si="6">B6-B10</f>
        <v>15876</v>
      </c>
      <c r="C11" s="7">
        <f t="shared" ref="C11" si="7">C6-C10</f>
        <v>17897</v>
      </c>
      <c r="D11" s="7">
        <f t="shared" ref="D11" si="8">D6-D10</f>
        <v>17048</v>
      </c>
      <c r="E11" s="7">
        <f t="shared" ref="E11" si="9">E6-E10</f>
        <v>19095</v>
      </c>
      <c r="F11" s="7">
        <f t="shared" ref="F11" si="10">F6-F10</f>
        <v>20238</v>
      </c>
      <c r="G11" s="7">
        <f>G6-G10</f>
        <v>22247</v>
      </c>
      <c r="H11" s="7">
        <f t="shared" ref="H11:I11" si="11">H6-H10</f>
        <v>20364</v>
      </c>
      <c r="I11" s="7">
        <f t="shared" si="11"/>
        <v>20534</v>
      </c>
      <c r="N11" s="1" t="s">
        <v>56</v>
      </c>
      <c r="O11" s="5">
        <f>O10*O9</f>
        <v>1845415</v>
      </c>
      <c r="P11" s="1" t="s">
        <v>62</v>
      </c>
      <c r="Q11" s="14">
        <v>0.01</v>
      </c>
    </row>
    <row r="12" spans="1:76" x14ac:dyDescent="0.2">
      <c r="A12" s="1" t="s">
        <v>17</v>
      </c>
      <c r="B12" s="6">
        <v>248</v>
      </c>
      <c r="C12" s="2">
        <v>440</v>
      </c>
      <c r="D12" s="6">
        <v>188</v>
      </c>
      <c r="E12" s="6">
        <v>310</v>
      </c>
      <c r="F12" s="6">
        <v>286</v>
      </c>
      <c r="G12" s="6">
        <v>268</v>
      </c>
      <c r="H12" s="6">
        <v>-174</v>
      </c>
      <c r="I12" s="6">
        <v>-47</v>
      </c>
      <c r="N12" s="1" t="s">
        <v>57</v>
      </c>
      <c r="O12" s="5">
        <v>111600</v>
      </c>
    </row>
    <row r="13" spans="1:76" x14ac:dyDescent="0.2">
      <c r="A13" s="1" t="s">
        <v>34</v>
      </c>
      <c r="B13" s="6">
        <f t="shared" ref="B13" si="12">B12+B11</f>
        <v>16124</v>
      </c>
      <c r="C13" s="6">
        <f>C12+C11</f>
        <v>18337</v>
      </c>
      <c r="D13" s="6">
        <f t="shared" ref="D13:E13" si="13">D12+D11</f>
        <v>17236</v>
      </c>
      <c r="E13" s="6">
        <f t="shared" si="13"/>
        <v>19405</v>
      </c>
      <c r="F13" s="6">
        <f>F12+F11</f>
        <v>20524</v>
      </c>
      <c r="G13" s="6">
        <f>G12+G11</f>
        <v>22515</v>
      </c>
      <c r="H13" s="6">
        <f>H12+H11</f>
        <v>20190</v>
      </c>
      <c r="I13" s="6">
        <f>I12+I11</f>
        <v>20487</v>
      </c>
      <c r="N13" s="1" t="s">
        <v>58</v>
      </c>
      <c r="O13" s="5">
        <v>49926</v>
      </c>
      <c r="Q13" t="s">
        <v>68</v>
      </c>
    </row>
    <row r="14" spans="1:76" x14ac:dyDescent="0.2">
      <c r="A14" s="1" t="s">
        <v>18</v>
      </c>
      <c r="B14" s="6">
        <v>2231</v>
      </c>
      <c r="C14" s="2">
        <v>2874</v>
      </c>
      <c r="D14" s="6">
        <v>1779</v>
      </c>
      <c r="E14" s="6">
        <v>2947</v>
      </c>
      <c r="F14" s="6">
        <v>19</v>
      </c>
      <c r="G14" s="6">
        <v>3750</v>
      </c>
      <c r="H14" s="6">
        <v>3462</v>
      </c>
      <c r="I14" s="6">
        <v>3747</v>
      </c>
      <c r="N14" s="1" t="s">
        <v>59</v>
      </c>
      <c r="O14" s="5">
        <f>O11-O12+O13</f>
        <v>1783741</v>
      </c>
      <c r="Q14" t="s">
        <v>71</v>
      </c>
    </row>
    <row r="15" spans="1:76" x14ac:dyDescent="0.2">
      <c r="A15" s="1" t="s">
        <v>19</v>
      </c>
      <c r="B15" s="7">
        <f t="shared" ref="B15:E15" si="14">B13-B14</f>
        <v>13893</v>
      </c>
      <c r="C15" s="7">
        <f>C13-C14</f>
        <v>15463</v>
      </c>
      <c r="D15" s="7">
        <f t="shared" si="14"/>
        <v>15457</v>
      </c>
      <c r="E15" s="7">
        <f t="shared" si="14"/>
        <v>16458</v>
      </c>
      <c r="F15" s="7">
        <f>F13-F14</f>
        <v>20505</v>
      </c>
      <c r="G15" s="7">
        <f>G13-G14</f>
        <v>18765</v>
      </c>
      <c r="H15" s="7">
        <f t="shared" ref="H15:I15" si="15">H13-H14</f>
        <v>16728</v>
      </c>
      <c r="I15" s="7">
        <f t="shared" si="15"/>
        <v>16740</v>
      </c>
      <c r="N15" s="1" t="s">
        <v>63</v>
      </c>
      <c r="O15" s="15">
        <f>(Q10+O12-O13)/O10</f>
        <v>223.27301278478092</v>
      </c>
    </row>
    <row r="16" spans="1:76" x14ac:dyDescent="0.2">
      <c r="B16" s="2"/>
      <c r="C16" s="2"/>
      <c r="D16" s="2"/>
      <c r="E16" s="2"/>
      <c r="F16" s="6"/>
      <c r="H16" s="2"/>
      <c r="I16" s="2"/>
      <c r="O16" s="15"/>
      <c r="Q16" t="s">
        <v>70</v>
      </c>
    </row>
    <row r="17" spans="1:17" x14ac:dyDescent="0.2">
      <c r="A17" s="1" t="s">
        <v>20</v>
      </c>
      <c r="B17" s="8">
        <f t="shared" ref="B17:E17" si="16">B15/B18</f>
        <v>1.8191698310855047</v>
      </c>
      <c r="C17" s="8">
        <f>C15/C18</f>
        <v>2.0303308823529411</v>
      </c>
      <c r="D17" s="8">
        <f t="shared" si="16"/>
        <v>2.0346189285244174</v>
      </c>
      <c r="E17" s="8">
        <f t="shared" si="16"/>
        <v>2.1709537000395724</v>
      </c>
      <c r="F17" s="8">
        <f>F15/F18</f>
        <v>2.7097925201532971</v>
      </c>
      <c r="G17" s="8">
        <f>G15/G18</f>
        <v>2.4837855724685638</v>
      </c>
      <c r="H17" s="8">
        <f t="shared" ref="H17" si="17">H15/H18</f>
        <v>2.2203344836740113</v>
      </c>
      <c r="I17" s="8">
        <f t="shared" ref="I17" si="18">I15/I18</f>
        <v>2.2302158273381294</v>
      </c>
      <c r="N17" s="1" t="s">
        <v>65</v>
      </c>
      <c r="O17" s="5">
        <f>60675-15441</f>
        <v>45234</v>
      </c>
    </row>
    <row r="18" spans="1:17" x14ac:dyDescent="0.2">
      <c r="A18" s="1" t="s">
        <v>21</v>
      </c>
      <c r="B18" s="2">
        <v>7637</v>
      </c>
      <c r="C18" s="6">
        <v>7616</v>
      </c>
      <c r="D18" s="6">
        <v>7597</v>
      </c>
      <c r="E18" s="2">
        <v>7581</v>
      </c>
      <c r="F18" s="6">
        <v>7567</v>
      </c>
      <c r="G18" s="5">
        <v>7555</v>
      </c>
      <c r="H18" s="6">
        <v>7534</v>
      </c>
      <c r="I18" s="6">
        <v>7506</v>
      </c>
      <c r="Q18" t="s">
        <v>69</v>
      </c>
    </row>
    <row r="19" spans="1:17" x14ac:dyDescent="0.2">
      <c r="A19" s="1" t="s">
        <v>22</v>
      </c>
      <c r="B19" s="9">
        <f t="shared" ref="B19:I19" si="19">B6/B4</f>
        <v>0.70388114334930285</v>
      </c>
      <c r="C19" s="9">
        <f t="shared" si="19"/>
        <v>0.67048936762930633</v>
      </c>
      <c r="D19" s="9">
        <f t="shared" si="19"/>
        <v>0.68721526878626582</v>
      </c>
      <c r="E19" s="9">
        <f t="shared" si="19"/>
        <v>0.69684954064829263</v>
      </c>
      <c r="F19" s="9">
        <f t="shared" si="19"/>
        <v>0.6988768012004325</v>
      </c>
      <c r="G19" s="9">
        <f t="shared" si="19"/>
        <v>0.67213114754098358</v>
      </c>
      <c r="H19" s="9">
        <f t="shared" si="19"/>
        <v>0.68365072933549431</v>
      </c>
      <c r="I19" s="9">
        <f t="shared" si="19"/>
        <v>0.68323532247180174</v>
      </c>
    </row>
    <row r="20" spans="1:17" x14ac:dyDescent="0.2">
      <c r="A20" s="1" t="s">
        <v>24</v>
      </c>
      <c r="B20" s="2"/>
      <c r="C20" s="2"/>
      <c r="D20" s="2"/>
      <c r="E20" s="2"/>
      <c r="F20" s="9">
        <f>F4/B4-1</f>
        <v>0.21970716477364483</v>
      </c>
      <c r="G20" s="9">
        <f>G4/C4-1</f>
        <v>0.2008543040208004</v>
      </c>
      <c r="H20" s="9">
        <f>H4/D4-1</f>
        <v>0.18352275451973332</v>
      </c>
      <c r="I20" s="9">
        <f>I4/E4-1</f>
        <v>0.12378661813139202</v>
      </c>
      <c r="N20" s="1" t="s">
        <v>67</v>
      </c>
      <c r="O20" s="15">
        <f>O9-O15</f>
        <v>21.476987215219083</v>
      </c>
    </row>
    <row r="21" spans="1:17" x14ac:dyDescent="0.2">
      <c r="B21" s="2"/>
      <c r="C21" s="2"/>
      <c r="D21" s="2"/>
      <c r="E21" s="2"/>
      <c r="F21" s="6"/>
      <c r="G21" s="2"/>
      <c r="H21" s="2"/>
      <c r="I21" s="2"/>
    </row>
    <row r="22" spans="1:17" x14ac:dyDescent="0.2">
      <c r="B22" s="2"/>
      <c r="C22" s="2"/>
      <c r="D22" s="2"/>
      <c r="E22" s="2"/>
      <c r="F22" s="6"/>
      <c r="G22" s="2"/>
      <c r="H22" s="2"/>
      <c r="I22" s="2"/>
    </row>
    <row r="23" spans="1:17" x14ac:dyDescent="0.2">
      <c r="B23" s="2"/>
      <c r="C23" s="2"/>
      <c r="D23" s="2"/>
      <c r="E23" s="2"/>
      <c r="F23" s="6"/>
      <c r="G23" s="2"/>
      <c r="H23" s="2"/>
      <c r="I23" s="2"/>
    </row>
    <row r="24" spans="1:17" x14ac:dyDescent="0.2">
      <c r="B24" s="2"/>
      <c r="C24" s="2"/>
      <c r="D24" s="2"/>
      <c r="E24" s="2"/>
      <c r="F24" s="6"/>
      <c r="G24" s="2"/>
      <c r="H24" s="2"/>
      <c r="I24" s="2"/>
    </row>
    <row r="25" spans="1:17" x14ac:dyDescent="0.2">
      <c r="B25" s="2"/>
      <c r="C25" s="2"/>
      <c r="D25" s="2"/>
      <c r="E25" s="2"/>
      <c r="F25" s="6"/>
      <c r="G25" s="2"/>
      <c r="H25" s="2"/>
      <c r="I25" s="2"/>
    </row>
    <row r="26" spans="1:17" x14ac:dyDescent="0.2">
      <c r="A26" t="s">
        <v>29</v>
      </c>
      <c r="B26" s="6">
        <v>19335</v>
      </c>
      <c r="C26" s="6">
        <v>12516</v>
      </c>
      <c r="D26" s="6">
        <v>22179</v>
      </c>
      <c r="E26" s="6">
        <v>22710</v>
      </c>
      <c r="F26" s="6">
        <v>24550</v>
      </c>
      <c r="G26" s="6">
        <v>14480</v>
      </c>
      <c r="H26" s="6">
        <v>25386</v>
      </c>
      <c r="I26" s="6">
        <v>24629</v>
      </c>
    </row>
    <row r="27" spans="1:17" x14ac:dyDescent="0.2">
      <c r="A27" t="s">
        <v>30</v>
      </c>
      <c r="B27" s="6">
        <v>4907</v>
      </c>
      <c r="C27" s="6">
        <v>4174</v>
      </c>
      <c r="D27" s="6">
        <v>5089</v>
      </c>
      <c r="E27" s="6">
        <v>6452</v>
      </c>
      <c r="F27" s="6">
        <v>5810</v>
      </c>
      <c r="G27" s="6">
        <v>5865</v>
      </c>
      <c r="H27" s="6">
        <v>5340</v>
      </c>
      <c r="I27" s="6">
        <v>6871</v>
      </c>
    </row>
    <row r="28" spans="1:17" x14ac:dyDescent="0.2">
      <c r="A28" s="1" t="s">
        <v>31</v>
      </c>
      <c r="B28" s="7">
        <f>B26-B27</f>
        <v>14428</v>
      </c>
      <c r="C28" s="7">
        <f t="shared" ref="C28" si="20">C26-C27</f>
        <v>8342</v>
      </c>
      <c r="D28" s="7">
        <f t="shared" ref="D28" si="21">D26-D27</f>
        <v>17090</v>
      </c>
      <c r="E28" s="7">
        <f t="shared" ref="E28" si="22">E26-E27</f>
        <v>16258</v>
      </c>
      <c r="F28" s="7">
        <f>F26-F27</f>
        <v>18740</v>
      </c>
      <c r="G28" s="7">
        <f t="shared" ref="G28:I28" si="23">G26-G27</f>
        <v>8615</v>
      </c>
      <c r="H28" s="7">
        <f t="shared" si="23"/>
        <v>20046</v>
      </c>
      <c r="I28" s="7">
        <f t="shared" si="23"/>
        <v>17758</v>
      </c>
    </row>
    <row r="29" spans="1:17" x14ac:dyDescent="0.2">
      <c r="B29" s="2"/>
      <c r="C29" s="2"/>
      <c r="D29" s="2"/>
      <c r="E29" s="2"/>
      <c r="F29" s="2"/>
      <c r="G29" s="2"/>
      <c r="H29" s="2"/>
      <c r="I29" s="2"/>
      <c r="J29" s="6"/>
      <c r="K29" s="2"/>
      <c r="L29" s="2"/>
      <c r="M29" s="2"/>
    </row>
    <row r="30" spans="1:17" x14ac:dyDescent="0.2">
      <c r="A30" s="1" t="s">
        <v>64</v>
      </c>
      <c r="B30" s="2"/>
      <c r="C30" s="2"/>
      <c r="D30" s="2"/>
      <c r="E30" s="2"/>
      <c r="F30" s="9">
        <f>F28/B28-1</f>
        <v>0.29886332131965632</v>
      </c>
      <c r="G30" s="9">
        <f t="shared" ref="G30:I30" si="24">G28/C28-1</f>
        <v>3.2725964996403789E-2</v>
      </c>
      <c r="H30" s="9">
        <f t="shared" si="24"/>
        <v>0.17296664716208299</v>
      </c>
      <c r="I30" s="9">
        <f t="shared" si="24"/>
        <v>9.226227088202732E-2</v>
      </c>
      <c r="J30" s="6"/>
      <c r="K30" s="2"/>
      <c r="L30" s="2"/>
      <c r="M30" s="2"/>
    </row>
    <row r="31" spans="1:17" x14ac:dyDescent="0.2">
      <c r="B31" s="2"/>
      <c r="C31" s="2"/>
      <c r="D31" s="2"/>
      <c r="E31" s="2"/>
      <c r="F31" s="2"/>
      <c r="G31" s="2"/>
      <c r="H31" s="2"/>
      <c r="I31" s="9"/>
      <c r="J31" s="6"/>
      <c r="K31" s="2"/>
      <c r="L31" s="2"/>
      <c r="M31" s="2"/>
    </row>
    <row r="32" spans="1:17" x14ac:dyDescent="0.2">
      <c r="B32" s="2"/>
      <c r="C32" s="2"/>
      <c r="D32" s="2"/>
      <c r="E32" s="2"/>
      <c r="F32" s="2"/>
      <c r="G32" s="2"/>
      <c r="H32" s="2"/>
      <c r="I32" s="2"/>
      <c r="J32" s="6"/>
      <c r="K32" s="2"/>
      <c r="L32" s="2"/>
      <c r="M32" s="2"/>
    </row>
    <row r="33" spans="2:13" x14ac:dyDescent="0.2">
      <c r="B33" s="2"/>
      <c r="C33" s="2"/>
      <c r="D33" s="2"/>
      <c r="E33" s="2"/>
      <c r="F33" s="2"/>
      <c r="G33" s="2"/>
      <c r="H33" s="2"/>
      <c r="I33" s="2"/>
      <c r="J33" s="6"/>
      <c r="K33" s="2"/>
      <c r="L33" s="2"/>
      <c r="M33" s="2"/>
    </row>
    <row r="34" spans="2:13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918-1634-4F4A-BB55-41F9B796F50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10EA-1802-5149-9F0A-373636BC2F35}">
  <dimension ref="A1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microsoft</vt:lpstr>
      <vt:lpstr>m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2022-09-16T07:39:18Z</dcterms:created>
  <dcterms:modified xsi:type="dcterms:W3CDTF">2022-09-30T11:08:38Z</dcterms:modified>
</cp:coreProperties>
</file>