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TUSHAR SEHRAWAT\"/>
    </mc:Choice>
  </mc:AlternateContent>
  <xr:revisionPtr revIDLastSave="0" documentId="13_ncr:1_{72A23416-9A80-4514-9FFE-05BC2BAEC07E}" xr6:coauthVersionLast="47" xr6:coauthVersionMax="47" xr10:uidLastSave="{00000000-0000-0000-0000-000000000000}"/>
  <bookViews>
    <workbookView xWindow="-110" yWindow="-110" windowWidth="19420" windowHeight="10300" activeTab="1" xr2:uid="{F0B0D450-D9DE-441F-835E-49D80E2D1CFF}"/>
  </bookViews>
  <sheets>
    <sheet name="marks" sheetId="1" r:id="rId1"/>
    <sheet name="salary sheet 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0" i="2" l="1"/>
  <c r="E137" i="2"/>
  <c r="D132" i="2"/>
  <c r="D130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4" i="2"/>
  <c r="I5" i="2"/>
  <c r="J5" i="2" s="1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J6" i="2"/>
  <c r="J13" i="2"/>
  <c r="J14" i="2"/>
  <c r="J15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J4" i="2" s="1"/>
  <c r="F5" i="2"/>
  <c r="F6" i="2"/>
  <c r="F7" i="2"/>
  <c r="F8" i="2"/>
  <c r="F9" i="2"/>
  <c r="J9" i="2" s="1"/>
  <c r="F10" i="2"/>
  <c r="J10" i="2" s="1"/>
  <c r="F11" i="2"/>
  <c r="J11" i="2" s="1"/>
  <c r="F12" i="2"/>
  <c r="J12" i="2" s="1"/>
  <c r="F13" i="2"/>
  <c r="F14" i="2"/>
  <c r="F15" i="2"/>
  <c r="F16" i="2"/>
  <c r="F17" i="2"/>
  <c r="J17" i="2" s="1"/>
  <c r="F3" i="2"/>
  <c r="M4" i="1"/>
  <c r="M5" i="1"/>
  <c r="M6" i="1"/>
  <c r="M7" i="1"/>
  <c r="M8" i="1"/>
  <c r="M9" i="1"/>
  <c r="M10" i="1"/>
  <c r="M11" i="1"/>
  <c r="M12" i="1"/>
  <c r="M3" i="1"/>
  <c r="I14" i="1"/>
  <c r="N4" i="1"/>
  <c r="N5" i="1"/>
  <c r="N6" i="1"/>
  <c r="N7" i="1"/>
  <c r="N8" i="1"/>
  <c r="N9" i="1"/>
  <c r="N10" i="1"/>
  <c r="N11" i="1"/>
  <c r="N12" i="1"/>
  <c r="N3" i="1"/>
  <c r="L4" i="1"/>
  <c r="L5" i="1"/>
  <c r="L6" i="1"/>
  <c r="L7" i="1"/>
  <c r="L8" i="1"/>
  <c r="L9" i="1"/>
  <c r="L10" i="1"/>
  <c r="L11" i="1"/>
  <c r="L12" i="1"/>
  <c r="L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A13" i="1"/>
  <c r="I13" i="1"/>
  <c r="I3" i="1"/>
  <c r="I4" i="1"/>
  <c r="I5" i="1"/>
  <c r="I6" i="1"/>
  <c r="I7" i="1"/>
  <c r="I8" i="1"/>
  <c r="I9" i="1"/>
  <c r="I10" i="1"/>
  <c r="I11" i="1"/>
  <c r="I12" i="1"/>
  <c r="J16" i="2" l="1"/>
  <c r="J8" i="2"/>
  <c r="J7" i="2"/>
  <c r="J3" i="2"/>
  <c r="B32" i="2"/>
  <c r="A32" i="2"/>
  <c r="C32" i="2" s="1"/>
</calcChain>
</file>

<file path=xl/sharedStrings.xml><?xml version="1.0" encoding="utf-8"?>
<sst xmlns="http://schemas.openxmlformats.org/spreadsheetml/2006/main" count="422" uniqueCount="217">
  <si>
    <t xml:space="preserve">S. NO </t>
  </si>
  <si>
    <t xml:space="preserve">NAME </t>
  </si>
  <si>
    <t>MATHS</t>
  </si>
  <si>
    <t>STUDENTS MARKS</t>
  </si>
  <si>
    <t>CLASS</t>
  </si>
  <si>
    <t>ECO</t>
  </si>
  <si>
    <t>ENG</t>
  </si>
  <si>
    <t>ACCOUNTS</t>
  </si>
  <si>
    <t>BST</t>
  </si>
  <si>
    <t>TOTAL</t>
  </si>
  <si>
    <t>TUSHAR</t>
  </si>
  <si>
    <t>GAGAN</t>
  </si>
  <si>
    <t>ABHISHEK</t>
  </si>
  <si>
    <t>PRASHANT</t>
  </si>
  <si>
    <t>JATIN</t>
  </si>
  <si>
    <t>NAMAN</t>
  </si>
  <si>
    <t>KUSHAL</t>
  </si>
  <si>
    <t>MAYANK</t>
  </si>
  <si>
    <t>NAITIK</t>
  </si>
  <si>
    <t>ABHIYANT</t>
  </si>
  <si>
    <t>11TH</t>
  </si>
  <si>
    <t>PERCENTAGE</t>
  </si>
  <si>
    <t xml:space="preserve">GRADE </t>
  </si>
  <si>
    <t>REMARK</t>
  </si>
  <si>
    <t>min</t>
  </si>
  <si>
    <t>max</t>
  </si>
  <si>
    <t>S.NO</t>
  </si>
  <si>
    <t>EMPLOYEES</t>
  </si>
  <si>
    <t xml:space="preserve">EMPLOYEE ID </t>
  </si>
  <si>
    <t xml:space="preserve">DESIGATION </t>
  </si>
  <si>
    <t>BASIC SALARY</t>
  </si>
  <si>
    <t xml:space="preserve">H.R.A </t>
  </si>
  <si>
    <t>T.A</t>
  </si>
  <si>
    <t>OTHER ALLOUANCES</t>
  </si>
  <si>
    <t>P.F</t>
  </si>
  <si>
    <t>SALARY IN HAND</t>
  </si>
  <si>
    <t>SALARY SHEET</t>
  </si>
  <si>
    <t>A</t>
  </si>
  <si>
    <t>B</t>
  </si>
  <si>
    <t>C</t>
  </si>
  <si>
    <t>D</t>
  </si>
  <si>
    <t>F</t>
  </si>
  <si>
    <t>G</t>
  </si>
  <si>
    <t>H</t>
  </si>
  <si>
    <t>I</t>
  </si>
  <si>
    <t>J</t>
  </si>
  <si>
    <t>K</t>
  </si>
  <si>
    <t>L</t>
  </si>
  <si>
    <t>E</t>
  </si>
  <si>
    <t>M</t>
  </si>
  <si>
    <t>N</t>
  </si>
  <si>
    <t>O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</si>
  <si>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</si>
  <si>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</si>
  <si>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</si>
  <si>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</si>
  <si>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</si>
  <si>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</si>
  <si>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</si>
  <si>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</si>
  <si>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</si>
  <si>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</si>
  <si>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</si>
  <si>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</si>
  <si>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</si>
  <si>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</si>
  <si>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</si>
  <si>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 xml:space="preserve">MD </t>
  </si>
  <si>
    <t>MANAGER</t>
  </si>
  <si>
    <t xml:space="preserve">CEO </t>
  </si>
  <si>
    <t>ADMIN</t>
  </si>
  <si>
    <t>SECURITY</t>
  </si>
  <si>
    <t>EMPLOYEE</t>
  </si>
  <si>
    <t>STAFF</t>
  </si>
  <si>
    <t>GUARD</t>
  </si>
  <si>
    <t>QUESTIONS</t>
  </si>
  <si>
    <t>what is the highest gross salary</t>
  </si>
  <si>
    <t xml:space="preserve">maximum amt generated by overtime is </t>
  </si>
  <si>
    <t>average salary of all the emplyee</t>
  </si>
  <si>
    <t>find sum in hand salary of all the emplyee</t>
  </si>
  <si>
    <t>average overtime hours of the employee</t>
  </si>
  <si>
    <t xml:space="preserve">find what percentage of in hand salary of 6th and 8th employee generated by overtime work </t>
  </si>
  <si>
    <t>difference of gross salary and basis salary of the fifth employee in your execl sheet</t>
  </si>
  <si>
    <t>FIND THE SUM OF GROSS SALARY OF HIGH AND LOWEST EARNING EMPLOYEE</t>
  </si>
  <si>
    <t>countif()</t>
  </si>
  <si>
    <t>sumif()</t>
  </si>
  <si>
    <t>averageif()</t>
  </si>
  <si>
    <t>ifs()</t>
  </si>
  <si>
    <t>countifs()</t>
  </si>
  <si>
    <t>sumifs()</t>
  </si>
  <si>
    <t>averageifs()</t>
  </si>
  <si>
    <t>FIND NO. OF EMPLOYEE WHOSE IN HAND SALARY IS GREATER THAN 80000</t>
  </si>
  <si>
    <t>FIND SUM OF HANDS SALARY OF EMPLOYEES WHOSE IN HAND SALARY IS GREATER THAN 100000</t>
  </si>
  <si>
    <t>FIND THE AVERAGE GROSS SALARY OF EMPLOYEE WHOSE SALARY IS LESS THAN 80000</t>
  </si>
  <si>
    <t>FIND THE SUM OF EMPLOYEE WHOSE BASIC SALARYIS GREATER THAN 40000AMD HAVE DONE MORE THAN 8H OF OVERTIME</t>
  </si>
  <si>
    <t>FIND THE SUM OF THE GROSS SALARY OF EMPLOYEE WHOSE GROSS SALARY IS GREATER THAN 100000AND HAVE DONE MORE THAN 8H</t>
  </si>
  <si>
    <t xml:space="preserve">FIND THE SUM OF BASIC SALARY OF EMPLOYEE WHOSE IN HAND SALARY IS MORE THAN 40000 AND HAVE DONE MORE THAN 10H </t>
  </si>
  <si>
    <t>State/UT</t>
  </si>
  <si>
    <t>Population</t>
  </si>
  <si>
    <t>Male Population</t>
  </si>
  <si>
    <t>Female Population</t>
  </si>
  <si>
    <t>Gender Ratio</t>
  </si>
  <si>
    <t>Andhra Pradesh</t>
  </si>
  <si>
    <t>Arunachal Pradesh</t>
  </si>
  <si>
    <t>Assam</t>
  </si>
  <si>
    <t>Bihar</t>
  </si>
  <si>
    <t>Chhattisgarh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</si>
  <si>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</si>
  <si>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</si>
  <si>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</si>
  <si>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</si>
  <si>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</si>
  <si>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</si>
  <si>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</si>
  <si>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</si>
  <si>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</si>
  <si>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</si>
  <si>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</si>
  <si>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</si>
  <si>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</si>
  <si>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</si>
  <si>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</si>
  <si>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</si>
  <si>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</si>
  <si>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</si>
  <si>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</si>
  <si>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</si>
  <si>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</si>
  <si>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</si>
  <si>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</si>
  <si>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</si>
  <si>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</si>
  <si>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</si>
  <si>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</si>
  <si>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Questions</t>
  </si>
  <si>
    <t>Answer</t>
  </si>
  <si>
    <t>Calculate the total population of all states and union territories.</t>
  </si>
  <si>
    <t>Count the total number of states and union territories in the table.</t>
  </si>
  <si>
    <t>Find the average population of all states and union territories.</t>
  </si>
  <si>
    <t>Calculate the total population of states with a Gender ratio greater than 950.</t>
  </si>
  <si>
    <t>Count the number of states and union territories with a population exceeding 50000000</t>
  </si>
  <si>
    <t>Find the average population of states with a Gender ratio less than 950.</t>
  </si>
  <si>
    <t>Calculate the total population of states where the Gender ratio is greater than 950 and the population is less than 50000000</t>
  </si>
  <si>
    <t>Count the number of states with a male population greater than 20000000 and a female population greater than 20000000</t>
  </si>
  <si>
    <t>Find the average population of states where the male population is greater than 10000000 and the Gender ratio is less than 950.</t>
  </si>
  <si>
    <t>Find maximum gender ratio from above table</t>
  </si>
  <si>
    <t>Find minimum gender ratio from above list</t>
  </si>
  <si>
    <t>How many states/UT's have population less than 60000000</t>
  </si>
  <si>
    <t>Find what Percentage of total population belongs to Uttar Pradesh.</t>
  </si>
  <si>
    <t>Find what Percentage of total population is Male population.</t>
  </si>
  <si>
    <t>Vlookup  question</t>
  </si>
  <si>
    <t>Find the population of Kerala using VLOOKUP.</t>
  </si>
  <si>
    <t>Retrieve the male population of Maharashtra.</t>
  </si>
  <si>
    <t>Find the female population of Tamil Nadu.</t>
  </si>
  <si>
    <t>What is the sex ratio of Rajasthan?</t>
  </si>
  <si>
    <t>Find the sex ratio of the state with the maximum population.</t>
  </si>
  <si>
    <t>Verify if VLOOKUP treats "Kerala" and "KERALA" as the same for population lookup.</t>
  </si>
  <si>
    <t>KERALA</t>
  </si>
  <si>
    <t>ID</t>
  </si>
  <si>
    <t>Name</t>
  </si>
  <si>
    <t>Age</t>
  </si>
  <si>
    <t>Gender</t>
  </si>
  <si>
    <t>Department</t>
  </si>
  <si>
    <t>Salary</t>
  </si>
  <si>
    <t>City</t>
  </si>
  <si>
    <t>Join Date</t>
  </si>
  <si>
    <t>Performance Score</t>
  </si>
  <si>
    <t>Rating</t>
  </si>
  <si>
    <t>John</t>
  </si>
  <si>
    <t>Male</t>
  </si>
  <si>
    <t>HR</t>
  </si>
  <si>
    <t>New York</t>
  </si>
  <si>
    <t>Emily</t>
  </si>
  <si>
    <t>Female</t>
  </si>
  <si>
    <t>IT</t>
  </si>
  <si>
    <t>Chicago</t>
  </si>
  <si>
    <t>Alex</t>
  </si>
  <si>
    <t>Marketing</t>
  </si>
  <si>
    <t>Dallas</t>
  </si>
  <si>
    <t>Sarah</t>
  </si>
  <si>
    <t>Finance</t>
  </si>
  <si>
    <t>Boston</t>
  </si>
  <si>
    <t>Michael</t>
  </si>
  <si>
    <t>Sales</t>
  </si>
  <si>
    <t>Austin</t>
  </si>
  <si>
    <t>Jessica</t>
  </si>
  <si>
    <t>Seattle</t>
  </si>
  <si>
    <t>Daniel</t>
  </si>
  <si>
    <t>Denver</t>
  </si>
  <si>
    <t>Laura</t>
  </si>
  <si>
    <t>San Diego</t>
  </si>
  <si>
    <t>Kevin</t>
  </si>
  <si>
    <t>Atlanta</t>
  </si>
  <si>
    <t>Olivia</t>
  </si>
  <si>
    <t>Portland</t>
  </si>
  <si>
    <t>Adam</t>
  </si>
  <si>
    <t>Lily</t>
  </si>
  <si>
    <t>Los Angeles</t>
  </si>
  <si>
    <t>Ethan</t>
  </si>
  <si>
    <t>Rachel</t>
  </si>
  <si>
    <t>Noah</t>
  </si>
  <si>
    <t>Ava</t>
  </si>
  <si>
    <t>Isabella</t>
  </si>
  <si>
    <t>Samuel</t>
  </si>
  <si>
    <t>Benjamin</t>
  </si>
  <si>
    <t>Grace</t>
  </si>
  <si>
    <t>VLOOKUP Questions:</t>
  </si>
  <si>
    <r>
      <t>1. Question 1</t>
    </r>
    <r>
      <rPr>
        <sz val="11"/>
        <color theme="1"/>
        <rFont val="Calibri"/>
        <family val="2"/>
        <scheme val="minor"/>
      </rPr>
      <t>:</t>
    </r>
  </si>
  <si>
    <r>
      <t xml:space="preserve">What is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of the person named "Rachel"?</t>
    </r>
  </si>
  <si>
    <r>
      <t>Question 2</t>
    </r>
    <r>
      <rPr>
        <sz val="11"/>
        <color theme="1"/>
        <rFont val="Calibri"/>
        <family val="2"/>
        <scheme val="minor"/>
      </rPr>
      <t>:</t>
    </r>
  </si>
  <si>
    <r>
      <t xml:space="preserve">Find the </t>
    </r>
    <r>
      <rPr>
        <b/>
        <sz val="11"/>
        <color theme="1"/>
        <rFont val="Calibri"/>
        <family val="2"/>
        <scheme val="minor"/>
      </rPr>
      <t>Age</t>
    </r>
    <r>
      <rPr>
        <sz val="11"/>
        <color theme="1"/>
        <rFont val="Calibri"/>
        <family val="2"/>
        <scheme val="minor"/>
      </rPr>
      <t xml:space="preserve"> of the employee with the name "Noah".</t>
    </r>
  </si>
  <si>
    <t>HLOOKUP Questions:</t>
  </si>
  <si>
    <r>
      <t xml:space="preserve">What is the </t>
    </r>
    <r>
      <rPr>
        <b/>
        <sz val="11"/>
        <color theme="1"/>
        <rFont val="Calibri"/>
        <family val="2"/>
        <scheme val="minor"/>
      </rPr>
      <t>Rating</t>
    </r>
    <r>
      <rPr>
        <sz val="11"/>
        <color theme="1"/>
        <rFont val="Calibri"/>
        <family val="2"/>
        <scheme val="minor"/>
      </rPr>
      <t xml:space="preserve"> of the person in the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department?</t>
    </r>
  </si>
  <si>
    <t>ID2</t>
  </si>
  <si>
    <r>
      <t xml:space="preserve">What is the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of the person whose name alex?</t>
    </r>
  </si>
  <si>
    <t>ANSWER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</si>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</sst>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6"/>
      <color theme="1"/>
      <name val="Algerian"/>
      <family val="5"/>
    </font>
    <font>
      <b/>
      <sz val="12"/>
      <color theme="1"/>
      <name val="Bahnschrift Condensed"/>
      <family val="2"/>
    </font>
    <font>
      <b/>
      <sz val="22"/>
      <color theme="1"/>
      <name val="Algerian"/>
      <family val="5"/>
    </font>
    <font>
      <b/>
      <sz val="13.5"/>
      <color theme="1"/>
      <name val="Calibri"/>
      <family val="2"/>
      <scheme val="minor"/>
    </font>
    <font>
      <b/>
      <sz val="16"/>
      <color theme="1"/>
      <name val="Algerian"/>
      <family val="5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2" xfId="0" applyBorder="1"/>
    <xf numFmtId="0" fontId="0" fillId="2" borderId="1" xfId="0" applyFill="1" applyBorder="1"/>
    <xf numFmtId="0" fontId="3" fillId="2" borderId="1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1" xfId="0" applyBorder="1"/>
    <xf numFmtId="0" fontId="0" fillId="0" borderId="11" xfId="0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0" fontId="3" fillId="0" borderId="12" xfId="0" applyFont="1" applyBorder="1"/>
    <xf numFmtId="0" fontId="3" fillId="0" borderId="11" xfId="0" applyFont="1" applyBorder="1"/>
    <xf numFmtId="0" fontId="5" fillId="0" borderId="0" xfId="0" applyFont="1"/>
    <xf numFmtId="0" fontId="7" fillId="0" borderId="6" xfId="0" applyFont="1" applyBorder="1"/>
    <xf numFmtId="0" fontId="7" fillId="0" borderId="1" xfId="0" applyFont="1" applyBorder="1"/>
    <xf numFmtId="0" fontId="7" fillId="0" borderId="7" xfId="0" applyFont="1" applyBorder="1"/>
    <xf numFmtId="3" fontId="3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14" xfId="0" applyFont="1" applyBorder="1"/>
    <xf numFmtId="0" fontId="8" fillId="0" borderId="3" xfId="0" applyFont="1" applyBorder="1"/>
    <xf numFmtId="0" fontId="3" fillId="0" borderId="18" xfId="0" applyFont="1" applyBorder="1"/>
    <xf numFmtId="3" fontId="3" fillId="0" borderId="14" xfId="0" applyNumberFormat="1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  <xf numFmtId="3" fontId="3" fillId="0" borderId="23" xfId="0" applyNumberFormat="1" applyFont="1" applyBorder="1"/>
    <xf numFmtId="0" fontId="3" fillId="0" borderId="24" xfId="0" applyFont="1" applyBorder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0" fillId="3" borderId="25" xfId="0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3" borderId="26" xfId="0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14" fontId="0" fillId="3" borderId="26" xfId="0" applyNumberFormat="1" applyFill="1" applyBorder="1" applyAlignment="1">
      <alignment vertical="center" wrapText="1"/>
    </xf>
    <xf numFmtId="14" fontId="0" fillId="0" borderId="26" xfId="0" applyNumberFormat="1" applyBorder="1" applyAlignment="1">
      <alignment vertical="center" wrapText="1"/>
    </xf>
    <xf numFmtId="0" fontId="0" fillId="3" borderId="27" xfId="0" applyFill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1" xfId="0" applyFont="1" applyFill="1" applyBorder="1"/>
    <xf numFmtId="3" fontId="3" fillId="3" borderId="1" xfId="0" applyNumberFormat="1" applyFont="1" applyFill="1" applyBorder="1"/>
    <xf numFmtId="0" fontId="11" fillId="4" borderId="1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" xfId="0" applyFont="1" applyBorder="1"/>
    <xf numFmtId="0" fontId="3" fillId="0" borderId="14" xfId="0" applyFont="1" applyBorder="1"/>
    <xf numFmtId="0" fontId="3" fillId="0" borderId="11" xfId="0" applyFont="1" applyBorder="1"/>
    <xf numFmtId="0" fontId="3" fillId="0" borderId="15" xfId="0" applyFont="1" applyBorder="1"/>
    <xf numFmtId="0" fontId="10" fillId="0" borderId="4" xfId="0" applyFont="1" applyBorder="1"/>
    <xf numFmtId="0" fontId="10" fillId="0" borderId="28" xfId="0" applyFont="1" applyBorder="1"/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3" fontId="3" fillId="0" borderId="6" xfId="0" applyNumberFormat="1" applyFont="1" applyBorder="1" applyAlignment="1">
      <alignment horizontal="left"/>
    </xf>
    <xf numFmtId="2" fontId="3" fillId="0" borderId="6" xfId="0" applyNumberFormat="1" applyFont="1" applyBorder="1" applyAlignment="1">
      <alignment horizontal="left"/>
    </xf>
    <xf numFmtId="2" fontId="3" fillId="0" borderId="7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0"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6A8CE1-EC5E-4A8F-883C-FF8F5161B4ED}" name="Table1" displayName="Table1" ref="A43:E76" totalsRowShown="0" headerRowDxfId="19" dataDxfId="17" headerRowBorderDxfId="18" tableBorderDxfId="16" totalsRowBorderDxfId="15">
  <autoFilter ref="A43:E76" xr:uid="{A36A8CE1-EC5E-4A8F-883C-FF8F5161B4ED}"/>
  <tableColumns count="5">
    <tableColumn id="1" xr3:uid="{BF097E02-96A1-4EC9-9089-3F3516DFE0B5}" name="State/UT" dataDxfId="14"/>
    <tableColumn id="2" xr3:uid="{BE8E150C-1D27-4230-8379-C869D1BCC844}" name="Population" dataDxfId="13"/>
    <tableColumn id="3" xr3:uid="{ABE3516E-71DB-46CB-A330-35E1F731B4A0}" name="Male Population" dataDxfId="12"/>
    <tableColumn id="4" xr3:uid="{A258297F-92AD-406D-8DE7-CCED07A52415}" name="Female Population" dataDxfId="11"/>
    <tableColumn id="5" xr3:uid="{E7BA70F0-0450-48F2-8C05-6B5B82BA37F4}" name="Gender Ratio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E47F01-9EB4-4E27-929D-20B7A2C7311A}" name="Table2" displayName="Table2" ref="A105:H125" totalsRowShown="0" headerRowDxfId="9" dataDxfId="8">
  <autoFilter ref="A105:H125" xr:uid="{5FE47F01-9EB4-4E27-929D-20B7A2C7311A}"/>
  <tableColumns count="8">
    <tableColumn id="1" xr3:uid="{E6316408-31E6-4148-8EE8-E9BFA43185CA}" name="ID" dataDxfId="7"/>
    <tableColumn id="2" xr3:uid="{280BE2E1-BAB2-406B-873D-7082E97AD968}" name="Name" dataDxfId="6"/>
    <tableColumn id="3" xr3:uid="{19F266BC-D2B8-4AF7-BA3F-9DD566F6C0C4}" name="Age" dataDxfId="5"/>
    <tableColumn id="4" xr3:uid="{1B7ABDEC-C49D-4461-978A-03C8792F1B86}" name="Gender" dataDxfId="4"/>
    <tableColumn id="5" xr3:uid="{8FC71DEF-0391-43D4-B452-93D9153A8115}" name="Department" dataDxfId="3"/>
    <tableColumn id="6" xr3:uid="{769DD364-B0D1-4F6C-A600-579CEBFB5E5D}" name="Salary" dataDxfId="2"/>
    <tableColumn id="7" xr3:uid="{DE81C0F7-18BD-4DB5-9CAE-E2AFA282ADF8}" name="City" dataDxfId="1"/>
    <tableColumn id="8" xr3:uid="{52A16AD2-2EA5-460B-8314-2E54B9A9FD9B}" name="Join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E10A-DE62-4F81-8EA8-917D72100ECB}">
  <dimension ref="A1:N14"/>
  <sheetViews>
    <sheetView workbookViewId="0">
      <selection activeCell="P8" sqref="P8"/>
    </sheetView>
  </sheetViews>
  <sheetFormatPr defaultRowHeight="14.5" x14ac:dyDescent="0.35"/>
  <cols>
    <col min="2" max="2" width="9.54296875" customWidth="1"/>
    <col min="4" max="4" width="10.26953125" customWidth="1"/>
    <col min="10" max="10" width="11.81640625" customWidth="1"/>
  </cols>
  <sheetData>
    <row r="1" spans="1:14" ht="28.5" x14ac:dyDescent="0.65">
      <c r="A1" s="62" t="s">
        <v>3</v>
      </c>
      <c r="B1" s="63"/>
      <c r="C1" s="63"/>
      <c r="D1" s="63"/>
      <c r="E1" s="63"/>
      <c r="F1" s="63"/>
      <c r="G1" s="63"/>
      <c r="H1" s="63"/>
      <c r="I1" s="63"/>
      <c r="J1" s="4"/>
      <c r="K1" s="4"/>
      <c r="L1" s="4"/>
      <c r="M1" s="4"/>
      <c r="N1" s="5"/>
    </row>
    <row r="2" spans="1:14" x14ac:dyDescent="0.35">
      <c r="A2" s="6" t="s">
        <v>0</v>
      </c>
      <c r="B2" s="3" t="s">
        <v>1</v>
      </c>
      <c r="C2" s="3" t="s">
        <v>4</v>
      </c>
      <c r="D2" s="3" t="s">
        <v>7</v>
      </c>
      <c r="E2" s="3" t="s">
        <v>5</v>
      </c>
      <c r="F2" s="3" t="s">
        <v>6</v>
      </c>
      <c r="G2" s="3" t="s">
        <v>2</v>
      </c>
      <c r="H2" s="3" t="s">
        <v>8</v>
      </c>
      <c r="I2" s="3" t="s">
        <v>9</v>
      </c>
      <c r="J2" s="3" t="s">
        <v>21</v>
      </c>
      <c r="K2" s="2"/>
      <c r="L2" s="2"/>
      <c r="M2" s="3" t="s">
        <v>22</v>
      </c>
      <c r="N2" s="7" t="s">
        <v>23</v>
      </c>
    </row>
    <row r="3" spans="1:14" x14ac:dyDescent="0.35">
      <c r="A3" s="8">
        <v>1</v>
      </c>
      <c r="B3" s="2" t="s">
        <v>10</v>
      </c>
      <c r="C3" s="2" t="s">
        <v>20</v>
      </c>
      <c r="D3" s="2">
        <v>84</v>
      </c>
      <c r="E3" s="2">
        <v>97</v>
      </c>
      <c r="F3" s="2">
        <v>95</v>
      </c>
      <c r="G3" s="2">
        <v>34</v>
      </c>
      <c r="H3" s="2">
        <v>66</v>
      </c>
      <c r="I3" s="2">
        <f>SUM(D3:H3)</f>
        <v>376</v>
      </c>
      <c r="J3" s="2">
        <f>AVERAGE(D3:H3)</f>
        <v>75.2</v>
      </c>
      <c r="K3" s="2">
        <f>(I3/500*100)</f>
        <v>75.2</v>
      </c>
      <c r="L3" s="2">
        <f>I3/5</f>
        <v>75.2</v>
      </c>
      <c r="M3" s="2" t="str">
        <f>IF(I3&gt;80,"A",IF(I3&gt;60,"B","F"))</f>
        <v>A</v>
      </c>
      <c r="N3" s="9" t="str">
        <f>IF(J3&gt;50,"PASS","FAIL")</f>
        <v>PASS</v>
      </c>
    </row>
    <row r="4" spans="1:14" x14ac:dyDescent="0.35">
      <c r="A4" s="8">
        <v>2</v>
      </c>
      <c r="B4" s="2" t="s">
        <v>11</v>
      </c>
      <c r="C4" s="2" t="s">
        <v>20</v>
      </c>
      <c r="D4" s="2">
        <v>44</v>
      </c>
      <c r="E4" s="2">
        <v>33</v>
      </c>
      <c r="F4" s="2">
        <v>53</v>
      </c>
      <c r="G4" s="2">
        <v>58</v>
      </c>
      <c r="H4" s="2">
        <v>45</v>
      </c>
      <c r="I4" s="2">
        <f t="shared" ref="I4:I12" si="0">SUM(D4:H4)</f>
        <v>233</v>
      </c>
      <c r="J4" s="2">
        <f t="shared" ref="J4:J12" si="1">AVERAGE(D4:H4)</f>
        <v>46.6</v>
      </c>
      <c r="K4" s="2">
        <f t="shared" ref="K4:K12" si="2">(I4/500*100)</f>
        <v>46.6</v>
      </c>
      <c r="L4" s="2">
        <f t="shared" ref="L4:L12" si="3">I4/5</f>
        <v>46.6</v>
      </c>
      <c r="M4" s="2" t="str">
        <f t="shared" ref="M4:M12" si="4">IF(I4&gt;80,"A",IF(I4&gt;60,"B","F"))</f>
        <v>A</v>
      </c>
      <c r="N4" s="9" t="str">
        <f t="shared" ref="N4:N12" si="5">IF(J4&gt;50,"PASS","FAIL")</f>
        <v>FAIL</v>
      </c>
    </row>
    <row r="5" spans="1:14" x14ac:dyDescent="0.35">
      <c r="A5" s="8">
        <v>3</v>
      </c>
      <c r="B5" s="2" t="s">
        <v>12</v>
      </c>
      <c r="C5" s="2" t="s">
        <v>20</v>
      </c>
      <c r="D5" s="2">
        <v>60</v>
      </c>
      <c r="E5" s="2">
        <v>45</v>
      </c>
      <c r="F5" s="2">
        <v>70</v>
      </c>
      <c r="G5" s="2">
        <v>55</v>
      </c>
      <c r="H5" s="2">
        <v>43</v>
      </c>
      <c r="I5" s="2">
        <f t="shared" si="0"/>
        <v>273</v>
      </c>
      <c r="J5" s="2">
        <f t="shared" si="1"/>
        <v>54.6</v>
      </c>
      <c r="K5" s="2">
        <f t="shared" si="2"/>
        <v>54.6</v>
      </c>
      <c r="L5" s="2">
        <f t="shared" si="3"/>
        <v>54.6</v>
      </c>
      <c r="M5" s="2" t="str">
        <f t="shared" si="4"/>
        <v>A</v>
      </c>
      <c r="N5" s="9" t="str">
        <f t="shared" si="5"/>
        <v>PASS</v>
      </c>
    </row>
    <row r="6" spans="1:14" x14ac:dyDescent="0.35">
      <c r="A6" s="8">
        <v>4</v>
      </c>
      <c r="B6" s="2" t="s">
        <v>13</v>
      </c>
      <c r="C6" s="2" t="s">
        <v>20</v>
      </c>
      <c r="D6" s="2">
        <v>77</v>
      </c>
      <c r="E6" s="2">
        <v>43</v>
      </c>
      <c r="F6" s="2">
        <v>77</v>
      </c>
      <c r="G6" s="2">
        <v>53</v>
      </c>
      <c r="H6" s="2">
        <v>67</v>
      </c>
      <c r="I6" s="2">
        <f t="shared" si="0"/>
        <v>317</v>
      </c>
      <c r="J6" s="2">
        <f t="shared" si="1"/>
        <v>63.4</v>
      </c>
      <c r="K6" s="2">
        <f t="shared" si="2"/>
        <v>63.4</v>
      </c>
      <c r="L6" s="2">
        <f t="shared" si="3"/>
        <v>63.4</v>
      </c>
      <c r="M6" s="2" t="str">
        <f t="shared" si="4"/>
        <v>A</v>
      </c>
      <c r="N6" s="9" t="str">
        <f t="shared" si="5"/>
        <v>PASS</v>
      </c>
    </row>
    <row r="7" spans="1:14" x14ac:dyDescent="0.35">
      <c r="A7" s="8">
        <v>5</v>
      </c>
      <c r="B7" s="2" t="s">
        <v>14</v>
      </c>
      <c r="C7" s="2" t="s">
        <v>20</v>
      </c>
      <c r="D7" s="2">
        <v>82</v>
      </c>
      <c r="E7" s="2">
        <v>76</v>
      </c>
      <c r="F7" s="2">
        <v>68</v>
      </c>
      <c r="G7" s="2">
        <v>68</v>
      </c>
      <c r="H7" s="2">
        <v>60</v>
      </c>
      <c r="I7" s="2">
        <f t="shared" si="0"/>
        <v>354</v>
      </c>
      <c r="J7" s="2">
        <f t="shared" si="1"/>
        <v>70.8</v>
      </c>
      <c r="K7" s="2">
        <f t="shared" si="2"/>
        <v>70.8</v>
      </c>
      <c r="L7" s="2">
        <f t="shared" si="3"/>
        <v>70.8</v>
      </c>
      <c r="M7" s="2" t="str">
        <f t="shared" si="4"/>
        <v>A</v>
      </c>
      <c r="N7" s="9" t="str">
        <f t="shared" si="5"/>
        <v>PASS</v>
      </c>
    </row>
    <row r="8" spans="1:14" x14ac:dyDescent="0.35">
      <c r="A8" s="8">
        <v>6</v>
      </c>
      <c r="B8" s="2" t="s">
        <v>15</v>
      </c>
      <c r="C8" s="2" t="s">
        <v>20</v>
      </c>
      <c r="D8" s="2">
        <v>72</v>
      </c>
      <c r="E8" s="2">
        <v>65</v>
      </c>
      <c r="F8" s="2">
        <v>91</v>
      </c>
      <c r="G8" s="2">
        <v>64</v>
      </c>
      <c r="H8" s="2">
        <v>39</v>
      </c>
      <c r="I8" s="2">
        <f t="shared" si="0"/>
        <v>331</v>
      </c>
      <c r="J8" s="2">
        <f t="shared" si="1"/>
        <v>66.2</v>
      </c>
      <c r="K8" s="2">
        <f t="shared" si="2"/>
        <v>66.2</v>
      </c>
      <c r="L8" s="2">
        <f t="shared" si="3"/>
        <v>66.2</v>
      </c>
      <c r="M8" s="2" t="str">
        <f t="shared" si="4"/>
        <v>A</v>
      </c>
      <c r="N8" s="9" t="str">
        <f t="shared" si="5"/>
        <v>PASS</v>
      </c>
    </row>
    <row r="9" spans="1:14" x14ac:dyDescent="0.35">
      <c r="A9" s="8">
        <v>7</v>
      </c>
      <c r="B9" s="2" t="s">
        <v>16</v>
      </c>
      <c r="C9" s="2" t="s">
        <v>20</v>
      </c>
      <c r="D9" s="2">
        <v>35</v>
      </c>
      <c r="E9" s="2">
        <v>87</v>
      </c>
      <c r="F9" s="2">
        <v>63</v>
      </c>
      <c r="G9" s="2">
        <v>81</v>
      </c>
      <c r="H9" s="2">
        <v>41</v>
      </c>
      <c r="I9" s="2">
        <f t="shared" si="0"/>
        <v>307</v>
      </c>
      <c r="J9" s="2">
        <f t="shared" si="1"/>
        <v>61.4</v>
      </c>
      <c r="K9" s="2">
        <f t="shared" si="2"/>
        <v>61.4</v>
      </c>
      <c r="L9" s="2">
        <f t="shared" si="3"/>
        <v>61.4</v>
      </c>
      <c r="M9" s="2" t="str">
        <f t="shared" si="4"/>
        <v>A</v>
      </c>
      <c r="N9" s="9" t="str">
        <f t="shared" si="5"/>
        <v>PASS</v>
      </c>
    </row>
    <row r="10" spans="1:14" x14ac:dyDescent="0.35">
      <c r="A10" s="8">
        <v>8</v>
      </c>
      <c r="B10" s="2" t="s">
        <v>17</v>
      </c>
      <c r="C10" s="2" t="s">
        <v>20</v>
      </c>
      <c r="D10" s="2">
        <v>82</v>
      </c>
      <c r="E10" s="2">
        <v>35</v>
      </c>
      <c r="F10" s="2">
        <v>88</v>
      </c>
      <c r="G10" s="2">
        <v>35</v>
      </c>
      <c r="H10" s="2">
        <v>97</v>
      </c>
      <c r="I10" s="2">
        <f t="shared" si="0"/>
        <v>337</v>
      </c>
      <c r="J10" s="2">
        <f t="shared" si="1"/>
        <v>67.400000000000006</v>
      </c>
      <c r="K10" s="2">
        <f t="shared" si="2"/>
        <v>67.400000000000006</v>
      </c>
      <c r="L10" s="2">
        <f t="shared" si="3"/>
        <v>67.400000000000006</v>
      </c>
      <c r="M10" s="2" t="str">
        <f t="shared" si="4"/>
        <v>A</v>
      </c>
      <c r="N10" s="9" t="str">
        <f t="shared" si="5"/>
        <v>PASS</v>
      </c>
    </row>
    <row r="11" spans="1:14" x14ac:dyDescent="0.35">
      <c r="A11" s="8">
        <v>9</v>
      </c>
      <c r="B11" s="2" t="s">
        <v>18</v>
      </c>
      <c r="C11" s="2" t="s">
        <v>20</v>
      </c>
      <c r="D11" s="2">
        <v>75</v>
      </c>
      <c r="E11" s="2">
        <v>58</v>
      </c>
      <c r="F11" s="2">
        <v>74</v>
      </c>
      <c r="G11" s="2">
        <v>66</v>
      </c>
      <c r="H11" s="2">
        <v>63</v>
      </c>
      <c r="I11" s="2">
        <f t="shared" si="0"/>
        <v>336</v>
      </c>
      <c r="J11" s="2">
        <f t="shared" si="1"/>
        <v>67.2</v>
      </c>
      <c r="K11" s="2">
        <f t="shared" si="2"/>
        <v>67.2</v>
      </c>
      <c r="L11" s="2">
        <f t="shared" si="3"/>
        <v>67.2</v>
      </c>
      <c r="M11" s="2" t="str">
        <f t="shared" si="4"/>
        <v>A</v>
      </c>
      <c r="N11" s="9" t="str">
        <f t="shared" si="5"/>
        <v>PASS</v>
      </c>
    </row>
    <row r="12" spans="1:14" ht="15" thickBot="1" x14ac:dyDescent="0.4">
      <c r="A12" s="10">
        <v>10</v>
      </c>
      <c r="B12" s="11" t="s">
        <v>19</v>
      </c>
      <c r="C12" s="11" t="s">
        <v>20</v>
      </c>
      <c r="D12" s="11">
        <v>67</v>
      </c>
      <c r="E12" s="11">
        <v>65</v>
      </c>
      <c r="F12" s="11">
        <v>98</v>
      </c>
      <c r="G12" s="11">
        <v>97</v>
      </c>
      <c r="H12" s="11">
        <v>63</v>
      </c>
      <c r="I12" s="11">
        <f t="shared" si="0"/>
        <v>390</v>
      </c>
      <c r="J12" s="11">
        <f t="shared" si="1"/>
        <v>78</v>
      </c>
      <c r="K12" s="11">
        <f t="shared" si="2"/>
        <v>78</v>
      </c>
      <c r="L12" s="11">
        <f t="shared" si="3"/>
        <v>78</v>
      </c>
      <c r="M12" s="2" t="str">
        <f t="shared" si="4"/>
        <v>A</v>
      </c>
      <c r="N12" s="12" t="str">
        <f t="shared" si="5"/>
        <v>PASS</v>
      </c>
    </row>
    <row r="13" spans="1:14" ht="15" thickTop="1" x14ac:dyDescent="0.35">
      <c r="A13">
        <f>COUNT(A3:A12)</f>
        <v>10</v>
      </c>
      <c r="H13" t="s">
        <v>24</v>
      </c>
      <c r="I13" s="1">
        <f>MIN(I3:I12)</f>
        <v>233</v>
      </c>
    </row>
    <row r="14" spans="1:14" x14ac:dyDescent="0.35">
      <c r="H14" t="s">
        <v>25</v>
      </c>
      <c r="I14" s="1">
        <f>MAX(I4:I13)</f>
        <v>390</v>
      </c>
    </row>
  </sheetData>
  <mergeCells count="1">
    <mergeCell ref="A1:I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26CCB-9CBF-4836-9588-1958FA2B6DDC}">
  <dimension ref="A1:AJ140"/>
  <sheetViews>
    <sheetView tabSelected="1" topLeftCell="A31" zoomScale="70" zoomScaleNormal="55" workbookViewId="0">
      <selection activeCell="I31" sqref="I31"/>
    </sheetView>
  </sheetViews>
  <sheetFormatPr defaultRowHeight="14.5" x14ac:dyDescent="0.35"/>
  <cols>
    <col min="1" max="1" width="12.6328125" customWidth="1"/>
    <col min="2" max="2" width="13.453125" customWidth="1"/>
    <col min="3" max="3" width="16.81640625" customWidth="1"/>
    <col min="4" max="4" width="18.6328125" customWidth="1"/>
    <col min="5" max="5" width="13.81640625" customWidth="1"/>
    <col min="8" max="8" width="18.54296875" customWidth="1"/>
    <col min="9" max="9" width="11.54296875" bestFit="1" customWidth="1"/>
    <col min="10" max="10" width="12.453125" customWidth="1"/>
    <col min="11" max="11" width="11.54296875" bestFit="1" customWidth="1"/>
    <col min="12" max="12" width="10.36328125" bestFit="1" customWidth="1"/>
    <col min="13" max="14" width="11.54296875" bestFit="1" customWidth="1"/>
    <col min="15" max="15" width="10.36328125" bestFit="1" customWidth="1"/>
    <col min="16" max="19" width="11.54296875" bestFit="1" customWidth="1"/>
    <col min="20" max="20" width="9.7265625" bestFit="1" customWidth="1"/>
    <col min="21" max="21" width="11.54296875" bestFit="1" customWidth="1"/>
    <col min="22" max="22" width="12.81640625" bestFit="1" customWidth="1"/>
    <col min="23" max="23" width="10.7265625" bestFit="1" customWidth="1"/>
    <col min="24" max="26" width="10.36328125" bestFit="1" customWidth="1"/>
    <col min="27" max="29" width="11.54296875" bestFit="1" customWidth="1"/>
    <col min="30" max="30" width="8.81640625" bestFit="1" customWidth="1"/>
    <col min="31" max="32" width="11.54296875" bestFit="1" customWidth="1"/>
    <col min="33" max="33" width="10.36328125" bestFit="1" customWidth="1"/>
    <col min="34" max="34" width="12.81640625" bestFit="1" customWidth="1"/>
    <col min="35" max="36" width="11.54296875" bestFit="1" customWidth="1"/>
  </cols>
  <sheetData>
    <row r="1" spans="1:10" ht="37.5" x14ac:dyDescent="0.9">
      <c r="A1" s="82" t="s">
        <v>36</v>
      </c>
      <c r="B1" s="83"/>
      <c r="C1" s="83"/>
      <c r="D1" s="83"/>
      <c r="E1" s="83"/>
      <c r="F1" s="83"/>
      <c r="G1" s="83"/>
      <c r="H1" s="83"/>
      <c r="I1" s="83"/>
      <c r="J1" s="84"/>
    </row>
    <row r="2" spans="1:10" ht="15.5" x14ac:dyDescent="0.35">
      <c r="A2" s="25" t="s">
        <v>26</v>
      </c>
      <c r="B2" s="26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32</v>
      </c>
      <c r="H2" s="26" t="s">
        <v>33</v>
      </c>
      <c r="I2" s="26" t="s">
        <v>34</v>
      </c>
      <c r="J2" s="27" t="s">
        <v>35</v>
      </c>
    </row>
    <row r="3" spans="1:10" x14ac:dyDescent="0.35">
      <c r="A3" s="17">
        <v>1</v>
      </c>
      <c r="B3" s="14" t="s">
        <v>37</v>
      </c>
      <c r="C3" s="14" t="s">
        <v>52</v>
      </c>
      <c r="D3" s="14" t="s">
        <v>67</v>
      </c>
      <c r="E3" s="13">
        <v>100000</v>
      </c>
      <c r="F3" s="13">
        <f>(50*E3)/100</f>
        <v>50000</v>
      </c>
      <c r="G3" s="13">
        <f>(30*E3)/100</f>
        <v>30000</v>
      </c>
      <c r="H3" s="13">
        <f>(20*E3)/100</f>
        <v>20000</v>
      </c>
      <c r="I3" s="13">
        <f t="shared" ref="I3:I17" si="0">(12*E3)/100</f>
        <v>12000</v>
      </c>
      <c r="J3" s="18" t="e">
        <f>#REF!-I3</f>
        <v>#REF!</v>
      </c>
    </row>
    <row r="4" spans="1:10" x14ac:dyDescent="0.35">
      <c r="A4" s="17">
        <v>2</v>
      </c>
      <c r="B4" s="14" t="s">
        <v>38</v>
      </c>
      <c r="C4" s="14" t="s">
        <v>53</v>
      </c>
      <c r="D4" s="14" t="s">
        <v>68</v>
      </c>
      <c r="E4" s="13">
        <v>20000</v>
      </c>
      <c r="F4" s="13">
        <f t="shared" ref="F4:F17" si="1">(50*E4)/100</f>
        <v>10000</v>
      </c>
      <c r="G4" s="13">
        <f t="shared" ref="G4:G17" si="2">(30*E4)/100</f>
        <v>6000</v>
      </c>
      <c r="H4" s="13">
        <f t="shared" ref="H4:H17" si="3">(20*E4)/100</f>
        <v>4000</v>
      </c>
      <c r="I4" s="13">
        <f t="shared" si="0"/>
        <v>2400</v>
      </c>
      <c r="J4" s="18" t="e">
        <f>#REF!-I4</f>
        <v>#REF!</v>
      </c>
    </row>
    <row r="5" spans="1:10" x14ac:dyDescent="0.35">
      <c r="A5" s="17">
        <v>3</v>
      </c>
      <c r="B5" s="14" t="s">
        <v>39</v>
      </c>
      <c r="C5" s="14" t="s">
        <v>54</v>
      </c>
      <c r="D5" s="14" t="s">
        <v>69</v>
      </c>
      <c r="E5" s="13">
        <v>300000</v>
      </c>
      <c r="F5" s="13">
        <f t="shared" si="1"/>
        <v>150000</v>
      </c>
      <c r="G5" s="13">
        <f t="shared" si="2"/>
        <v>90000</v>
      </c>
      <c r="H5" s="13">
        <f t="shared" si="3"/>
        <v>60000</v>
      </c>
      <c r="I5" s="13">
        <f t="shared" si="0"/>
        <v>36000</v>
      </c>
      <c r="J5" s="18" t="e">
        <f>#REF!-I5</f>
        <v>#REF!</v>
      </c>
    </row>
    <row r="6" spans="1:10" x14ac:dyDescent="0.35">
      <c r="A6" s="17">
        <v>4</v>
      </c>
      <c r="B6" s="14" t="s">
        <v>40</v>
      </c>
      <c r="C6" s="14" t="s">
        <v>55</v>
      </c>
      <c r="D6" s="14" t="s">
        <v>70</v>
      </c>
      <c r="E6" s="13">
        <v>150000</v>
      </c>
      <c r="F6" s="13">
        <f t="shared" si="1"/>
        <v>75000</v>
      </c>
      <c r="G6" s="13">
        <f t="shared" si="2"/>
        <v>45000</v>
      </c>
      <c r="H6" s="13">
        <f t="shared" si="3"/>
        <v>30000</v>
      </c>
      <c r="I6" s="13">
        <f t="shared" si="0"/>
        <v>18000</v>
      </c>
      <c r="J6" s="18" t="e">
        <f>#REF!-I6</f>
        <v>#REF!</v>
      </c>
    </row>
    <row r="7" spans="1:10" x14ac:dyDescent="0.35">
      <c r="A7" s="17">
        <v>5</v>
      </c>
      <c r="B7" s="14" t="s">
        <v>48</v>
      </c>
      <c r="C7" s="14" t="s">
        <v>56</v>
      </c>
      <c r="D7" s="14" t="s">
        <v>71</v>
      </c>
      <c r="E7" s="13">
        <v>20000</v>
      </c>
      <c r="F7" s="13">
        <f t="shared" si="1"/>
        <v>10000</v>
      </c>
      <c r="G7" s="13">
        <f t="shared" si="2"/>
        <v>6000</v>
      </c>
      <c r="H7" s="13">
        <f t="shared" si="3"/>
        <v>4000</v>
      </c>
      <c r="I7" s="13">
        <f t="shared" si="0"/>
        <v>2400</v>
      </c>
      <c r="J7" s="18" t="e">
        <f>#REF!-I7</f>
        <v>#REF!</v>
      </c>
    </row>
    <row r="8" spans="1:10" x14ac:dyDescent="0.35">
      <c r="A8" s="17">
        <v>6</v>
      </c>
      <c r="B8" s="14" t="s">
        <v>41</v>
      </c>
      <c r="C8" s="14" t="s">
        <v>57</v>
      </c>
      <c r="D8" s="14" t="s">
        <v>72</v>
      </c>
      <c r="E8" s="13">
        <v>15000</v>
      </c>
      <c r="F8" s="13">
        <f t="shared" si="1"/>
        <v>7500</v>
      </c>
      <c r="G8" s="13">
        <f t="shared" si="2"/>
        <v>4500</v>
      </c>
      <c r="H8" s="13">
        <f t="shared" si="3"/>
        <v>3000</v>
      </c>
      <c r="I8" s="13">
        <f t="shared" si="0"/>
        <v>1800</v>
      </c>
      <c r="J8" s="18" t="e">
        <f>#REF!-I8</f>
        <v>#REF!</v>
      </c>
    </row>
    <row r="9" spans="1:10" x14ac:dyDescent="0.35">
      <c r="A9" s="17">
        <v>7</v>
      </c>
      <c r="B9" s="14" t="s">
        <v>42</v>
      </c>
      <c r="C9" s="14" t="s">
        <v>58</v>
      </c>
      <c r="D9" s="14" t="s">
        <v>73</v>
      </c>
      <c r="E9" s="13">
        <v>17000</v>
      </c>
      <c r="F9" s="13">
        <f t="shared" si="1"/>
        <v>8500</v>
      </c>
      <c r="G9" s="13">
        <f t="shared" si="2"/>
        <v>5100</v>
      </c>
      <c r="H9" s="13">
        <f t="shared" si="3"/>
        <v>3400</v>
      </c>
      <c r="I9" s="13">
        <f t="shared" si="0"/>
        <v>2040</v>
      </c>
      <c r="J9" s="18" t="e">
        <f>#REF!-I9</f>
        <v>#REF!</v>
      </c>
    </row>
    <row r="10" spans="1:10" x14ac:dyDescent="0.35">
      <c r="A10" s="17">
        <v>8</v>
      </c>
      <c r="B10" s="14" t="s">
        <v>43</v>
      </c>
      <c r="C10" s="14" t="s">
        <v>59</v>
      </c>
      <c r="D10" s="14" t="s">
        <v>73</v>
      </c>
      <c r="E10" s="13">
        <v>17000</v>
      </c>
      <c r="F10" s="13">
        <f t="shared" si="1"/>
        <v>8500</v>
      </c>
      <c r="G10" s="13">
        <f t="shared" si="2"/>
        <v>5100</v>
      </c>
      <c r="H10" s="13">
        <f t="shared" si="3"/>
        <v>3400</v>
      </c>
      <c r="I10" s="13">
        <f t="shared" si="0"/>
        <v>2040</v>
      </c>
      <c r="J10" s="18" t="e">
        <f>#REF!-I10</f>
        <v>#REF!</v>
      </c>
    </row>
    <row r="11" spans="1:10" x14ac:dyDescent="0.35">
      <c r="A11" s="17">
        <v>9</v>
      </c>
      <c r="B11" s="14" t="s">
        <v>44</v>
      </c>
      <c r="C11" s="14" t="s">
        <v>60</v>
      </c>
      <c r="D11" s="14" t="s">
        <v>72</v>
      </c>
      <c r="E11" s="13">
        <v>12000</v>
      </c>
      <c r="F11" s="13">
        <f t="shared" si="1"/>
        <v>6000</v>
      </c>
      <c r="G11" s="13">
        <f t="shared" si="2"/>
        <v>3600</v>
      </c>
      <c r="H11" s="13">
        <f t="shared" si="3"/>
        <v>2400</v>
      </c>
      <c r="I11" s="13">
        <f t="shared" si="0"/>
        <v>1440</v>
      </c>
      <c r="J11" s="18" t="e">
        <f>#REF!-I11</f>
        <v>#REF!</v>
      </c>
    </row>
    <row r="12" spans="1:10" x14ac:dyDescent="0.35">
      <c r="A12" s="17">
        <v>10</v>
      </c>
      <c r="B12" s="14" t="s">
        <v>45</v>
      </c>
      <c r="C12" s="14" t="s">
        <v>61</v>
      </c>
      <c r="D12" s="14" t="s">
        <v>70</v>
      </c>
      <c r="E12" s="13">
        <v>100000</v>
      </c>
      <c r="F12" s="13">
        <f t="shared" si="1"/>
        <v>50000</v>
      </c>
      <c r="G12" s="13">
        <f t="shared" si="2"/>
        <v>30000</v>
      </c>
      <c r="H12" s="13">
        <f t="shared" si="3"/>
        <v>20000</v>
      </c>
      <c r="I12" s="13">
        <f t="shared" si="0"/>
        <v>12000</v>
      </c>
      <c r="J12" s="18" t="e">
        <f>#REF!-I12</f>
        <v>#REF!</v>
      </c>
    </row>
    <row r="13" spans="1:10" x14ac:dyDescent="0.35">
      <c r="A13" s="17">
        <v>11</v>
      </c>
      <c r="B13" s="14" t="s">
        <v>46</v>
      </c>
      <c r="C13" s="14" t="s">
        <v>62</v>
      </c>
      <c r="D13" s="14" t="s">
        <v>69</v>
      </c>
      <c r="E13" s="13">
        <v>150000</v>
      </c>
      <c r="F13" s="13">
        <f t="shared" si="1"/>
        <v>75000</v>
      </c>
      <c r="G13" s="13">
        <f t="shared" si="2"/>
        <v>45000</v>
      </c>
      <c r="H13" s="13">
        <f t="shared" si="3"/>
        <v>30000</v>
      </c>
      <c r="I13" s="13">
        <f t="shared" si="0"/>
        <v>18000</v>
      </c>
      <c r="J13" s="18" t="e">
        <f>#REF!-I13</f>
        <v>#REF!</v>
      </c>
    </row>
    <row r="14" spans="1:10" x14ac:dyDescent="0.35">
      <c r="A14" s="17">
        <v>12</v>
      </c>
      <c r="B14" s="14" t="s">
        <v>47</v>
      </c>
      <c r="C14" s="14" t="s">
        <v>63</v>
      </c>
      <c r="D14" s="14" t="s">
        <v>67</v>
      </c>
      <c r="E14" s="13">
        <v>200000</v>
      </c>
      <c r="F14" s="13">
        <f t="shared" si="1"/>
        <v>100000</v>
      </c>
      <c r="G14" s="13">
        <f t="shared" si="2"/>
        <v>60000</v>
      </c>
      <c r="H14" s="13">
        <f t="shared" si="3"/>
        <v>40000</v>
      </c>
      <c r="I14" s="13">
        <f t="shared" si="0"/>
        <v>24000</v>
      </c>
      <c r="J14" s="18" t="e">
        <f>#REF!-I14</f>
        <v>#REF!</v>
      </c>
    </row>
    <row r="15" spans="1:10" x14ac:dyDescent="0.35">
      <c r="A15" s="17">
        <v>13</v>
      </c>
      <c r="B15" s="14" t="s">
        <v>49</v>
      </c>
      <c r="C15" s="14" t="s">
        <v>64</v>
      </c>
      <c r="D15" s="14" t="s">
        <v>74</v>
      </c>
      <c r="E15" s="13">
        <v>15000</v>
      </c>
      <c r="F15" s="13">
        <f t="shared" si="1"/>
        <v>7500</v>
      </c>
      <c r="G15" s="13">
        <f t="shared" si="2"/>
        <v>4500</v>
      </c>
      <c r="H15" s="13">
        <f t="shared" si="3"/>
        <v>3000</v>
      </c>
      <c r="I15" s="13">
        <f t="shared" si="0"/>
        <v>1800</v>
      </c>
      <c r="J15" s="18" t="e">
        <f>#REF!-I15</f>
        <v>#REF!</v>
      </c>
    </row>
    <row r="16" spans="1:10" x14ac:dyDescent="0.35">
      <c r="A16" s="17">
        <v>14</v>
      </c>
      <c r="B16" s="14" t="s">
        <v>50</v>
      </c>
      <c r="C16" s="14" t="s">
        <v>65</v>
      </c>
      <c r="D16" s="14" t="s">
        <v>73</v>
      </c>
      <c r="E16" s="13">
        <v>20000</v>
      </c>
      <c r="F16" s="13">
        <f t="shared" si="1"/>
        <v>10000</v>
      </c>
      <c r="G16" s="13">
        <f t="shared" si="2"/>
        <v>6000</v>
      </c>
      <c r="H16" s="13">
        <f t="shared" si="3"/>
        <v>4000</v>
      </c>
      <c r="I16" s="13">
        <f t="shared" si="0"/>
        <v>2400</v>
      </c>
      <c r="J16" s="18" t="e">
        <f>#REF!-I16</f>
        <v>#REF!</v>
      </c>
    </row>
    <row r="17" spans="1:10" ht="15" thickBot="1" x14ac:dyDescent="0.4">
      <c r="A17" s="19">
        <v>15</v>
      </c>
      <c r="B17" s="16" t="s">
        <v>51</v>
      </c>
      <c r="C17" s="16" t="s">
        <v>66</v>
      </c>
      <c r="D17" s="16" t="s">
        <v>68</v>
      </c>
      <c r="E17" s="15">
        <v>50000</v>
      </c>
      <c r="F17" s="15">
        <f t="shared" si="1"/>
        <v>25000</v>
      </c>
      <c r="G17" s="15">
        <f t="shared" si="2"/>
        <v>15000</v>
      </c>
      <c r="H17" s="15">
        <f t="shared" si="3"/>
        <v>10000</v>
      </c>
      <c r="I17" s="15">
        <f t="shared" si="0"/>
        <v>6000</v>
      </c>
      <c r="J17" s="20" t="e">
        <f>#REF!-I17</f>
        <v>#REF!</v>
      </c>
    </row>
    <row r="19" spans="1:10" ht="15" thickBot="1" x14ac:dyDescent="0.4"/>
    <row r="20" spans="1:10" ht="28.5" x14ac:dyDescent="0.65">
      <c r="A20" s="85" t="s">
        <v>75</v>
      </c>
      <c r="B20" s="86"/>
      <c r="C20" s="86"/>
      <c r="D20" s="86"/>
      <c r="E20" s="86"/>
      <c r="F20" s="86"/>
      <c r="G20" s="86"/>
      <c r="H20" s="86"/>
    </row>
    <row r="21" spans="1:10" x14ac:dyDescent="0.35">
      <c r="A21" s="66" t="s">
        <v>76</v>
      </c>
      <c r="B21" s="81"/>
      <c r="C21" s="81"/>
      <c r="D21" s="81"/>
      <c r="E21" s="81"/>
      <c r="F21" s="81"/>
      <c r="G21" s="81"/>
      <c r="H21" s="81"/>
    </row>
    <row r="22" spans="1:10" x14ac:dyDescent="0.35">
      <c r="A22" s="66" t="s">
        <v>77</v>
      </c>
      <c r="B22" s="81"/>
      <c r="C22" s="81"/>
      <c r="D22" s="81"/>
      <c r="E22" s="81"/>
      <c r="F22" s="81"/>
      <c r="G22" s="81"/>
      <c r="H22" s="81"/>
    </row>
    <row r="23" spans="1:10" x14ac:dyDescent="0.35">
      <c r="A23" s="66" t="s">
        <v>78</v>
      </c>
      <c r="B23" s="81"/>
      <c r="C23" s="81"/>
      <c r="D23" s="81"/>
      <c r="E23" s="81"/>
      <c r="F23" s="81"/>
      <c r="G23" s="81"/>
      <c r="H23" s="81"/>
    </row>
    <row r="24" spans="1:10" x14ac:dyDescent="0.35">
      <c r="A24" s="66" t="s">
        <v>82</v>
      </c>
      <c r="B24" s="81"/>
      <c r="C24" s="81"/>
      <c r="D24" s="81"/>
      <c r="E24" s="81"/>
      <c r="F24" s="81"/>
      <c r="G24" s="81"/>
      <c r="H24" s="81"/>
    </row>
    <row r="25" spans="1:10" x14ac:dyDescent="0.35">
      <c r="A25" s="66" t="s">
        <v>79</v>
      </c>
      <c r="B25" s="81"/>
      <c r="C25" s="81"/>
      <c r="D25" s="81"/>
      <c r="E25" s="81"/>
      <c r="F25" s="81"/>
      <c r="G25" s="81"/>
      <c r="H25" s="81"/>
    </row>
    <row r="26" spans="1:10" x14ac:dyDescent="0.35">
      <c r="A26" s="66" t="s">
        <v>80</v>
      </c>
      <c r="B26" s="81"/>
      <c r="C26" s="81"/>
      <c r="D26" s="81"/>
      <c r="E26" s="81"/>
      <c r="F26" s="81"/>
      <c r="G26" s="81"/>
      <c r="H26" s="81"/>
    </row>
    <row r="27" spans="1:10" x14ac:dyDescent="0.35">
      <c r="A27" s="66" t="s">
        <v>81</v>
      </c>
      <c r="B27" s="81"/>
      <c r="C27" s="81"/>
      <c r="D27" s="81"/>
      <c r="E27" s="81"/>
      <c r="F27" s="81"/>
      <c r="G27" s="81"/>
      <c r="H27" s="81"/>
    </row>
    <row r="28" spans="1:10" x14ac:dyDescent="0.35">
      <c r="A28" s="66" t="s">
        <v>48</v>
      </c>
      <c r="B28" s="81"/>
      <c r="C28" s="81"/>
      <c r="D28" s="81"/>
      <c r="E28" s="81"/>
      <c r="F28" s="81"/>
      <c r="G28" s="81"/>
      <c r="H28" s="81"/>
    </row>
    <row r="29" spans="1:10" x14ac:dyDescent="0.35">
      <c r="A29" s="66" t="s">
        <v>41</v>
      </c>
      <c r="B29" s="81"/>
      <c r="C29" s="81"/>
      <c r="D29" s="81"/>
      <c r="E29" s="81"/>
      <c r="F29" s="81"/>
      <c r="G29" s="81"/>
      <c r="H29" s="81"/>
    </row>
    <row r="30" spans="1:10" x14ac:dyDescent="0.35">
      <c r="A30" s="88" t="s">
        <v>83</v>
      </c>
      <c r="B30" s="89"/>
      <c r="C30" s="89"/>
      <c r="D30" s="89"/>
      <c r="E30" s="89"/>
      <c r="F30" s="89"/>
      <c r="G30" s="89"/>
      <c r="H30" s="89"/>
    </row>
    <row r="31" spans="1:10" x14ac:dyDescent="0.35">
      <c r="A31" s="66" t="s">
        <v>76</v>
      </c>
      <c r="B31" s="81"/>
      <c r="C31" s="81"/>
      <c r="D31" s="81"/>
      <c r="E31" s="81"/>
      <c r="F31" s="81"/>
      <c r="G31" s="81"/>
      <c r="H31" s="81"/>
      <c r="I31" t="s">
        <v>216</v>
      </c>
    </row>
    <row r="32" spans="1:10" ht="15" thickBot="1" x14ac:dyDescent="0.4">
      <c r="A32" s="22" t="e">
        <f>MAX(#REF!)</f>
        <v>#REF!</v>
      </c>
      <c r="B32" s="23" t="e">
        <f>MIN(#REF!)</f>
        <v>#REF!</v>
      </c>
      <c r="C32" s="23" t="e">
        <f>SUM(A32:B32)</f>
        <v>#REF!</v>
      </c>
      <c r="D32" s="23"/>
      <c r="E32" s="23"/>
      <c r="F32" s="23"/>
      <c r="G32" s="23"/>
      <c r="H32" s="23"/>
    </row>
    <row r="34" spans="1:36" x14ac:dyDescent="0.35">
      <c r="A34" s="24" t="s">
        <v>84</v>
      </c>
      <c r="B34" s="87" t="s">
        <v>91</v>
      </c>
      <c r="C34" s="87"/>
      <c r="D34" s="87"/>
      <c r="E34" s="87"/>
      <c r="F34" s="87"/>
      <c r="G34" s="87"/>
      <c r="H34" s="87"/>
    </row>
    <row r="35" spans="1:36" x14ac:dyDescent="0.35">
      <c r="A35" s="24" t="s">
        <v>85</v>
      </c>
      <c r="B35" s="87" t="s">
        <v>92</v>
      </c>
      <c r="C35" s="87"/>
      <c r="D35" s="87"/>
      <c r="E35" s="87"/>
      <c r="F35" s="87"/>
      <c r="G35" s="87"/>
      <c r="H35" s="87"/>
    </row>
    <row r="36" spans="1:36" x14ac:dyDescent="0.35">
      <c r="A36" s="24" t="s">
        <v>86</v>
      </c>
      <c r="B36" s="87" t="s">
        <v>93</v>
      </c>
      <c r="C36" s="87"/>
      <c r="D36" s="87"/>
      <c r="E36" s="87"/>
      <c r="F36" s="87"/>
      <c r="G36" s="87"/>
      <c r="H36" s="87"/>
    </row>
    <row r="37" spans="1:36" x14ac:dyDescent="0.35">
      <c r="A37" s="24" t="s">
        <v>87</v>
      </c>
      <c r="B37" s="90"/>
      <c r="C37" s="90"/>
      <c r="D37" s="90"/>
      <c r="E37" s="90"/>
      <c r="F37" s="90"/>
      <c r="G37" s="90"/>
      <c r="H37" s="90"/>
    </row>
    <row r="38" spans="1:36" x14ac:dyDescent="0.35">
      <c r="A38" s="24" t="s">
        <v>88</v>
      </c>
      <c r="B38" s="87" t="s">
        <v>94</v>
      </c>
      <c r="C38" s="87"/>
      <c r="D38" s="87"/>
      <c r="E38" s="87"/>
      <c r="F38" s="87"/>
      <c r="G38" s="87"/>
      <c r="H38" s="87"/>
    </row>
    <row r="39" spans="1:36" x14ac:dyDescent="0.35">
      <c r="A39" s="24" t="s">
        <v>89</v>
      </c>
      <c r="B39" s="87" t="s">
        <v>95</v>
      </c>
      <c r="C39" s="87"/>
      <c r="D39" s="87"/>
      <c r="E39" s="87"/>
      <c r="F39" s="87"/>
      <c r="G39" s="87"/>
      <c r="H39" s="87"/>
    </row>
    <row r="40" spans="1:36" x14ac:dyDescent="0.35">
      <c r="A40" s="24" t="s">
        <v>90</v>
      </c>
      <c r="B40" s="87" t="s">
        <v>96</v>
      </c>
      <c r="C40" s="87"/>
      <c r="D40" s="87"/>
      <c r="E40" s="87"/>
      <c r="F40" s="87"/>
      <c r="G40" s="87"/>
      <c r="H40" s="87"/>
    </row>
    <row r="43" spans="1:36" x14ac:dyDescent="0.35">
      <c r="A43" s="37" t="s">
        <v>97</v>
      </c>
      <c r="B43" s="38" t="s">
        <v>98</v>
      </c>
      <c r="C43" s="38" t="s">
        <v>99</v>
      </c>
      <c r="D43" s="38" t="s">
        <v>100</v>
      </c>
      <c r="E43" s="39" t="s">
        <v>101</v>
      </c>
      <c r="H43" s="61" t="s">
        <v>97</v>
      </c>
      <c r="I43" s="21" t="s">
        <v>106</v>
      </c>
      <c r="J43" s="59" t="s">
        <v>107</v>
      </c>
      <c r="K43" s="21" t="s">
        <v>108</v>
      </c>
      <c r="L43" s="59" t="s">
        <v>109</v>
      </c>
      <c r="M43" s="21" t="s">
        <v>110</v>
      </c>
      <c r="N43" s="59" t="s">
        <v>111</v>
      </c>
      <c r="O43" s="21" t="s">
        <v>112</v>
      </c>
      <c r="P43" s="59" t="s">
        <v>113</v>
      </c>
      <c r="Q43" s="21" t="s">
        <v>114</v>
      </c>
      <c r="R43" s="59" t="s">
        <v>115</v>
      </c>
      <c r="S43" s="21" t="s">
        <v>116</v>
      </c>
      <c r="T43" s="59" t="s">
        <v>117</v>
      </c>
      <c r="U43" s="21" t="s">
        <v>118</v>
      </c>
      <c r="V43" s="59" t="s">
        <v>119</v>
      </c>
      <c r="W43" s="21" t="s">
        <v>120</v>
      </c>
      <c r="X43" s="59" t="s">
        <v>121</v>
      </c>
      <c r="Y43" s="21" t="s">
        <v>122</v>
      </c>
      <c r="Z43" s="59" t="s">
        <v>123</v>
      </c>
      <c r="AA43" s="21" t="s">
        <v>124</v>
      </c>
      <c r="AB43" s="59" t="s">
        <v>125</v>
      </c>
      <c r="AC43" s="21" t="s">
        <v>126</v>
      </c>
      <c r="AD43" s="59" t="s">
        <v>127</v>
      </c>
      <c r="AE43" s="21" t="s">
        <v>128</v>
      </c>
      <c r="AF43" s="59" t="s">
        <v>129</v>
      </c>
      <c r="AG43" s="21" t="s">
        <v>130</v>
      </c>
      <c r="AH43" s="59" t="s">
        <v>131</v>
      </c>
      <c r="AI43" s="21" t="s">
        <v>132</v>
      </c>
      <c r="AJ43" s="59" t="s">
        <v>133</v>
      </c>
    </row>
    <row r="44" spans="1:36" x14ac:dyDescent="0.35">
      <c r="A44" s="35" t="s">
        <v>106</v>
      </c>
      <c r="B44" s="28">
        <v>380581</v>
      </c>
      <c r="C44" s="28">
        <v>202871</v>
      </c>
      <c r="D44" s="28">
        <v>177710</v>
      </c>
      <c r="E44" s="33">
        <v>876</v>
      </c>
      <c r="H44" s="61" t="s">
        <v>98</v>
      </c>
      <c r="I44" s="28">
        <v>25545198</v>
      </c>
      <c r="J44" s="60">
        <v>585764</v>
      </c>
      <c r="K44" s="28">
        <v>16787941</v>
      </c>
      <c r="L44" s="60">
        <v>1458545</v>
      </c>
      <c r="M44" s="28">
        <v>60439692</v>
      </c>
      <c r="N44" s="60">
        <v>25351462</v>
      </c>
      <c r="O44" s="28">
        <v>6864602</v>
      </c>
      <c r="P44" s="60">
        <v>12541302</v>
      </c>
      <c r="Q44" s="28">
        <v>32988134</v>
      </c>
      <c r="R44" s="60">
        <v>61095297</v>
      </c>
      <c r="S44" s="28">
        <v>33406061</v>
      </c>
      <c r="T44" s="60">
        <v>64473</v>
      </c>
      <c r="U44" s="28">
        <v>72626809</v>
      </c>
      <c r="V44" s="60">
        <v>112374333</v>
      </c>
      <c r="W44" s="28">
        <v>2570390</v>
      </c>
      <c r="X44" s="60">
        <v>2966889</v>
      </c>
      <c r="Y44" s="28">
        <v>1097206</v>
      </c>
      <c r="Z44" s="60">
        <v>1978502</v>
      </c>
      <c r="AA44" s="28">
        <v>41974218</v>
      </c>
      <c r="AB44" s="60">
        <v>27743338</v>
      </c>
      <c r="AC44" s="28">
        <v>68548437</v>
      </c>
      <c r="AD44" s="60">
        <v>610577</v>
      </c>
      <c r="AE44" s="28">
        <v>72147030</v>
      </c>
      <c r="AF44" s="60">
        <v>35193978</v>
      </c>
      <c r="AG44" s="28">
        <v>3673917</v>
      </c>
      <c r="AH44" s="60">
        <v>199812341</v>
      </c>
      <c r="AI44" s="28">
        <v>10086292</v>
      </c>
      <c r="AJ44" s="60">
        <v>91276115</v>
      </c>
    </row>
    <row r="45" spans="1:36" x14ac:dyDescent="0.35">
      <c r="A45" s="35" t="s">
        <v>102</v>
      </c>
      <c r="B45" s="28">
        <v>49386799</v>
      </c>
      <c r="C45" s="28">
        <v>24831408</v>
      </c>
      <c r="D45" s="28">
        <v>24555391</v>
      </c>
      <c r="E45" s="33">
        <v>989</v>
      </c>
      <c r="H45" s="61" t="s">
        <v>99</v>
      </c>
      <c r="I45" s="28">
        <v>12827915</v>
      </c>
      <c r="J45" s="60">
        <v>344669</v>
      </c>
      <c r="K45" s="28">
        <v>8987326</v>
      </c>
      <c r="L45" s="60">
        <v>739140</v>
      </c>
      <c r="M45" s="28">
        <v>31491260</v>
      </c>
      <c r="N45" s="60">
        <v>13494734</v>
      </c>
      <c r="O45" s="28">
        <v>3481873</v>
      </c>
      <c r="P45" s="60">
        <v>6640662</v>
      </c>
      <c r="Q45" s="28">
        <v>16930315</v>
      </c>
      <c r="R45" s="60">
        <v>30966657</v>
      </c>
      <c r="S45" s="28">
        <v>16027412</v>
      </c>
      <c r="T45" s="60">
        <v>33123</v>
      </c>
      <c r="U45" s="28">
        <v>37612306</v>
      </c>
      <c r="V45" s="60">
        <v>58243056</v>
      </c>
      <c r="W45" s="28">
        <v>1290171</v>
      </c>
      <c r="X45" s="60">
        <v>1491832</v>
      </c>
      <c r="Y45" s="28">
        <v>555339</v>
      </c>
      <c r="Z45" s="60">
        <v>1024649</v>
      </c>
      <c r="AA45" s="28">
        <v>21212136</v>
      </c>
      <c r="AB45" s="60">
        <v>14639465</v>
      </c>
      <c r="AC45" s="28">
        <v>35550997</v>
      </c>
      <c r="AD45" s="60">
        <v>323070</v>
      </c>
      <c r="AE45" s="28">
        <v>36137975</v>
      </c>
      <c r="AF45" s="60">
        <v>17611633</v>
      </c>
      <c r="AG45" s="28">
        <v>1874376</v>
      </c>
      <c r="AH45" s="60">
        <v>104596415</v>
      </c>
      <c r="AI45" s="28">
        <v>5137773</v>
      </c>
      <c r="AJ45" s="60">
        <v>46809027</v>
      </c>
    </row>
    <row r="46" spans="1:36" x14ac:dyDescent="0.35">
      <c r="A46" s="35" t="s">
        <v>103</v>
      </c>
      <c r="B46" s="28">
        <v>1383727</v>
      </c>
      <c r="C46" s="28">
        <v>713912</v>
      </c>
      <c r="D46" s="28">
        <v>669815</v>
      </c>
      <c r="E46" s="33">
        <v>938</v>
      </c>
      <c r="H46" s="61" t="s">
        <v>100</v>
      </c>
      <c r="I46" s="28">
        <v>12717283</v>
      </c>
      <c r="J46" s="60">
        <v>241095</v>
      </c>
      <c r="K46" s="28">
        <v>7800615</v>
      </c>
      <c r="L46" s="60">
        <v>719405</v>
      </c>
      <c r="M46" s="28">
        <v>28948432</v>
      </c>
      <c r="N46" s="60">
        <v>11856728</v>
      </c>
      <c r="O46" s="28">
        <v>3382729</v>
      </c>
      <c r="P46" s="60">
        <v>5900640</v>
      </c>
      <c r="Q46" s="28">
        <v>16057819</v>
      </c>
      <c r="R46" s="60">
        <v>30128640</v>
      </c>
      <c r="S46" s="28">
        <v>17378649</v>
      </c>
      <c r="T46" s="60">
        <v>31350</v>
      </c>
      <c r="U46" s="28">
        <v>35014503</v>
      </c>
      <c r="V46" s="60">
        <v>54131277</v>
      </c>
      <c r="W46" s="28">
        <v>1280219</v>
      </c>
      <c r="X46" s="60">
        <v>1475057</v>
      </c>
      <c r="Y46" s="28">
        <v>541867</v>
      </c>
      <c r="Z46" s="60">
        <v>953853</v>
      </c>
      <c r="AA46" s="28">
        <v>20762082</v>
      </c>
      <c r="AB46" s="60">
        <v>13103873</v>
      </c>
      <c r="AC46" s="28">
        <v>32997440</v>
      </c>
      <c r="AD46" s="60">
        <v>287507</v>
      </c>
      <c r="AE46" s="28">
        <v>36009055</v>
      </c>
      <c r="AF46" s="60">
        <v>17582345</v>
      </c>
      <c r="AG46" s="28">
        <v>1799541</v>
      </c>
      <c r="AH46" s="60">
        <v>95215926</v>
      </c>
      <c r="AI46" s="28">
        <v>4948519</v>
      </c>
      <c r="AJ46" s="60">
        <v>44467088</v>
      </c>
    </row>
    <row r="47" spans="1:36" x14ac:dyDescent="0.35">
      <c r="A47" s="35" t="s">
        <v>104</v>
      </c>
      <c r="B47" s="28">
        <v>31205576</v>
      </c>
      <c r="C47" s="28">
        <v>15939443</v>
      </c>
      <c r="D47" s="28">
        <v>15266133</v>
      </c>
      <c r="E47" s="33">
        <v>958</v>
      </c>
      <c r="H47" s="61" t="s">
        <v>101</v>
      </c>
      <c r="I47" s="21">
        <v>992</v>
      </c>
      <c r="J47" s="59">
        <v>700</v>
      </c>
      <c r="K47" s="21">
        <v>868</v>
      </c>
      <c r="L47" s="59">
        <v>973</v>
      </c>
      <c r="M47" s="21">
        <v>920</v>
      </c>
      <c r="N47" s="59">
        <v>879</v>
      </c>
      <c r="O47" s="21">
        <v>972</v>
      </c>
      <c r="P47" s="59">
        <v>889</v>
      </c>
      <c r="Q47" s="21">
        <v>948</v>
      </c>
      <c r="R47" s="59">
        <v>973</v>
      </c>
      <c r="S47" s="28">
        <v>1084</v>
      </c>
      <c r="T47" s="59">
        <v>947</v>
      </c>
      <c r="U47" s="21">
        <v>931</v>
      </c>
      <c r="V47" s="59">
        <v>931</v>
      </c>
      <c r="W47" s="21">
        <v>992</v>
      </c>
      <c r="X47" s="59">
        <v>989</v>
      </c>
      <c r="Y47" s="21">
        <v>976</v>
      </c>
      <c r="Z47" s="59">
        <v>931</v>
      </c>
      <c r="AA47" s="21">
        <v>979</v>
      </c>
      <c r="AB47" s="59">
        <v>895</v>
      </c>
      <c r="AC47" s="21">
        <v>928</v>
      </c>
      <c r="AD47" s="59">
        <v>890</v>
      </c>
      <c r="AE47" s="21">
        <v>996</v>
      </c>
      <c r="AF47" s="59">
        <v>998</v>
      </c>
      <c r="AG47" s="21">
        <v>960</v>
      </c>
      <c r="AH47" s="59">
        <v>912</v>
      </c>
      <c r="AI47" s="21">
        <v>963</v>
      </c>
      <c r="AJ47" s="59">
        <v>950</v>
      </c>
    </row>
    <row r="48" spans="1:36" x14ac:dyDescent="0.35">
      <c r="A48" s="35" t="s">
        <v>105</v>
      </c>
      <c r="B48" s="28">
        <v>104099452</v>
      </c>
      <c r="C48" s="28">
        <v>54278157</v>
      </c>
      <c r="D48" s="28">
        <v>49821295</v>
      </c>
      <c r="E48" s="33">
        <v>919</v>
      </c>
    </row>
    <row r="49" spans="1:5" x14ac:dyDescent="0.35">
      <c r="A49" s="35" t="s">
        <v>106</v>
      </c>
      <c r="B49" s="28">
        <v>25545198</v>
      </c>
      <c r="C49" s="28">
        <v>12827915</v>
      </c>
      <c r="D49" s="28">
        <v>12717283</v>
      </c>
      <c r="E49" s="33">
        <v>992</v>
      </c>
    </row>
    <row r="50" spans="1:5" x14ac:dyDescent="0.35">
      <c r="A50" s="35" t="s">
        <v>107</v>
      </c>
      <c r="B50" s="28">
        <v>585764</v>
      </c>
      <c r="C50" s="28">
        <v>344669</v>
      </c>
      <c r="D50" s="28">
        <v>241095</v>
      </c>
      <c r="E50" s="33">
        <v>700</v>
      </c>
    </row>
    <row r="51" spans="1:5" x14ac:dyDescent="0.35">
      <c r="A51" s="35" t="s">
        <v>108</v>
      </c>
      <c r="B51" s="28">
        <v>16787941</v>
      </c>
      <c r="C51" s="28">
        <v>8987326</v>
      </c>
      <c r="D51" s="28">
        <v>7800615</v>
      </c>
      <c r="E51" s="33">
        <v>868</v>
      </c>
    </row>
    <row r="52" spans="1:5" x14ac:dyDescent="0.35">
      <c r="A52" s="35" t="s">
        <v>109</v>
      </c>
      <c r="B52" s="28">
        <v>1458545</v>
      </c>
      <c r="C52" s="28">
        <v>739140</v>
      </c>
      <c r="D52" s="28">
        <v>719405</v>
      </c>
      <c r="E52" s="33">
        <v>973</v>
      </c>
    </row>
    <row r="53" spans="1:5" x14ac:dyDescent="0.35">
      <c r="A53" s="35" t="s">
        <v>110</v>
      </c>
      <c r="B53" s="28">
        <v>60439692</v>
      </c>
      <c r="C53" s="28">
        <v>31491260</v>
      </c>
      <c r="D53" s="28">
        <v>28948432</v>
      </c>
      <c r="E53" s="33">
        <v>920</v>
      </c>
    </row>
    <row r="54" spans="1:5" x14ac:dyDescent="0.35">
      <c r="A54" s="35" t="s">
        <v>111</v>
      </c>
      <c r="B54" s="28">
        <v>25351462</v>
      </c>
      <c r="C54" s="28">
        <v>13494734</v>
      </c>
      <c r="D54" s="28">
        <v>11856728</v>
      </c>
      <c r="E54" s="33">
        <v>879</v>
      </c>
    </row>
    <row r="55" spans="1:5" x14ac:dyDescent="0.35">
      <c r="A55" s="35" t="s">
        <v>112</v>
      </c>
      <c r="B55" s="28">
        <v>6864602</v>
      </c>
      <c r="C55" s="28">
        <v>3481873</v>
      </c>
      <c r="D55" s="28">
        <v>3382729</v>
      </c>
      <c r="E55" s="33">
        <v>972</v>
      </c>
    </row>
    <row r="56" spans="1:5" x14ac:dyDescent="0.35">
      <c r="A56" s="35" t="s">
        <v>113</v>
      </c>
      <c r="B56" s="28">
        <v>12541302</v>
      </c>
      <c r="C56" s="28">
        <v>6640662</v>
      </c>
      <c r="D56" s="28">
        <v>5900640</v>
      </c>
      <c r="E56" s="33">
        <v>889</v>
      </c>
    </row>
    <row r="57" spans="1:5" x14ac:dyDescent="0.35">
      <c r="A57" s="35" t="s">
        <v>114</v>
      </c>
      <c r="B57" s="28">
        <v>32988134</v>
      </c>
      <c r="C57" s="28">
        <v>16930315</v>
      </c>
      <c r="D57" s="28">
        <v>16057819</v>
      </c>
      <c r="E57" s="33">
        <v>948</v>
      </c>
    </row>
    <row r="58" spans="1:5" x14ac:dyDescent="0.35">
      <c r="A58" s="35" t="s">
        <v>115</v>
      </c>
      <c r="B58" s="28">
        <v>61095297</v>
      </c>
      <c r="C58" s="28">
        <v>30966657</v>
      </c>
      <c r="D58" s="28">
        <v>30128640</v>
      </c>
      <c r="E58" s="33">
        <v>973</v>
      </c>
    </row>
    <row r="59" spans="1:5" x14ac:dyDescent="0.35">
      <c r="A59" s="35" t="s">
        <v>116</v>
      </c>
      <c r="B59" s="28">
        <v>33406061</v>
      </c>
      <c r="C59" s="28">
        <v>16027412</v>
      </c>
      <c r="D59" s="28">
        <v>17378649</v>
      </c>
      <c r="E59" s="36">
        <v>1084</v>
      </c>
    </row>
    <row r="60" spans="1:5" x14ac:dyDescent="0.35">
      <c r="A60" s="35" t="s">
        <v>117</v>
      </c>
      <c r="B60" s="28">
        <v>64473</v>
      </c>
      <c r="C60" s="28">
        <v>33123</v>
      </c>
      <c r="D60" s="28">
        <v>31350</v>
      </c>
      <c r="E60" s="33">
        <v>947</v>
      </c>
    </row>
    <row r="61" spans="1:5" x14ac:dyDescent="0.35">
      <c r="A61" s="35" t="s">
        <v>118</v>
      </c>
      <c r="B61" s="28">
        <v>72626809</v>
      </c>
      <c r="C61" s="28">
        <v>37612306</v>
      </c>
      <c r="D61" s="28">
        <v>35014503</v>
      </c>
      <c r="E61" s="33">
        <v>931</v>
      </c>
    </row>
    <row r="62" spans="1:5" x14ac:dyDescent="0.35">
      <c r="A62" s="35" t="s">
        <v>119</v>
      </c>
      <c r="B62" s="28">
        <v>112374333</v>
      </c>
      <c r="C62" s="28">
        <v>58243056</v>
      </c>
      <c r="D62" s="28">
        <v>54131277</v>
      </c>
      <c r="E62" s="33">
        <v>931</v>
      </c>
    </row>
    <row r="63" spans="1:5" x14ac:dyDescent="0.35">
      <c r="A63" s="35" t="s">
        <v>120</v>
      </c>
      <c r="B63" s="28">
        <v>2570390</v>
      </c>
      <c r="C63" s="28">
        <v>1290171</v>
      </c>
      <c r="D63" s="28">
        <v>1280219</v>
      </c>
      <c r="E63" s="33">
        <v>992</v>
      </c>
    </row>
    <row r="64" spans="1:5" x14ac:dyDescent="0.35">
      <c r="A64" s="35" t="s">
        <v>121</v>
      </c>
      <c r="B64" s="28">
        <v>2966889</v>
      </c>
      <c r="C64" s="28">
        <v>1491832</v>
      </c>
      <c r="D64" s="28">
        <v>1475057</v>
      </c>
      <c r="E64" s="33">
        <v>989</v>
      </c>
    </row>
    <row r="65" spans="1:10" x14ac:dyDescent="0.35">
      <c r="A65" s="35" t="s">
        <v>122</v>
      </c>
      <c r="B65" s="28">
        <v>1097206</v>
      </c>
      <c r="C65" s="28">
        <v>555339</v>
      </c>
      <c r="D65" s="28">
        <v>541867</v>
      </c>
      <c r="E65" s="33">
        <v>976</v>
      </c>
    </row>
    <row r="66" spans="1:10" x14ac:dyDescent="0.35">
      <c r="A66" s="35" t="s">
        <v>123</v>
      </c>
      <c r="B66" s="28">
        <v>1978502</v>
      </c>
      <c r="C66" s="28">
        <v>1024649</v>
      </c>
      <c r="D66" s="28">
        <v>953853</v>
      </c>
      <c r="E66" s="33">
        <v>931</v>
      </c>
    </row>
    <row r="67" spans="1:10" x14ac:dyDescent="0.35">
      <c r="A67" s="35" t="s">
        <v>124</v>
      </c>
      <c r="B67" s="28">
        <v>41974218</v>
      </c>
      <c r="C67" s="28">
        <v>21212136</v>
      </c>
      <c r="D67" s="28">
        <v>20762082</v>
      </c>
      <c r="E67" s="33">
        <v>979</v>
      </c>
    </row>
    <row r="68" spans="1:10" x14ac:dyDescent="0.35">
      <c r="A68" s="35" t="s">
        <v>125</v>
      </c>
      <c r="B68" s="28">
        <v>27743338</v>
      </c>
      <c r="C68" s="28">
        <v>14639465</v>
      </c>
      <c r="D68" s="28">
        <v>13103873</v>
      </c>
      <c r="E68" s="33">
        <v>895</v>
      </c>
    </row>
    <row r="69" spans="1:10" x14ac:dyDescent="0.35">
      <c r="A69" s="35" t="s">
        <v>126</v>
      </c>
      <c r="B69" s="28">
        <v>68548437</v>
      </c>
      <c r="C69" s="28">
        <v>35550997</v>
      </c>
      <c r="D69" s="28">
        <v>32997440</v>
      </c>
      <c r="E69" s="33">
        <v>928</v>
      </c>
    </row>
    <row r="70" spans="1:10" x14ac:dyDescent="0.35">
      <c r="A70" s="35" t="s">
        <v>127</v>
      </c>
      <c r="B70" s="28">
        <v>610577</v>
      </c>
      <c r="C70" s="28">
        <v>323070</v>
      </c>
      <c r="D70" s="28">
        <v>287507</v>
      </c>
      <c r="E70" s="33">
        <v>890</v>
      </c>
    </row>
    <row r="71" spans="1:10" x14ac:dyDescent="0.35">
      <c r="A71" s="35" t="s">
        <v>128</v>
      </c>
      <c r="B71" s="28">
        <v>72147030</v>
      </c>
      <c r="C71" s="28">
        <v>36137975</v>
      </c>
      <c r="D71" s="28">
        <v>36009055</v>
      </c>
      <c r="E71" s="33">
        <v>996</v>
      </c>
    </row>
    <row r="72" spans="1:10" x14ac:dyDescent="0.35">
      <c r="A72" s="35" t="s">
        <v>129</v>
      </c>
      <c r="B72" s="28">
        <v>35193978</v>
      </c>
      <c r="C72" s="28">
        <v>17611633</v>
      </c>
      <c r="D72" s="28">
        <v>17582345</v>
      </c>
      <c r="E72" s="33">
        <v>998</v>
      </c>
    </row>
    <row r="73" spans="1:10" x14ac:dyDescent="0.35">
      <c r="A73" s="35" t="s">
        <v>130</v>
      </c>
      <c r="B73" s="28">
        <v>3673917</v>
      </c>
      <c r="C73" s="28">
        <v>1874376</v>
      </c>
      <c r="D73" s="28">
        <v>1799541</v>
      </c>
      <c r="E73" s="33">
        <v>960</v>
      </c>
    </row>
    <row r="74" spans="1:10" x14ac:dyDescent="0.35">
      <c r="A74" s="35" t="s">
        <v>131</v>
      </c>
      <c r="B74" s="28">
        <v>199812341</v>
      </c>
      <c r="C74" s="28">
        <v>104596415</v>
      </c>
      <c r="D74" s="28">
        <v>95215926</v>
      </c>
      <c r="E74" s="33">
        <v>912</v>
      </c>
    </row>
    <row r="75" spans="1:10" x14ac:dyDescent="0.35">
      <c r="A75" s="35" t="s">
        <v>132</v>
      </c>
      <c r="B75" s="28">
        <v>10086292</v>
      </c>
      <c r="C75" s="28">
        <v>5137773</v>
      </c>
      <c r="D75" s="28">
        <v>4948519</v>
      </c>
      <c r="E75" s="33">
        <v>963</v>
      </c>
    </row>
    <row r="76" spans="1:10" x14ac:dyDescent="0.35">
      <c r="A76" s="40" t="s">
        <v>133</v>
      </c>
      <c r="B76" s="41">
        <v>91276115</v>
      </c>
      <c r="C76" s="41">
        <v>46809027</v>
      </c>
      <c r="D76" s="41">
        <v>44467088</v>
      </c>
      <c r="E76" s="42">
        <v>950</v>
      </c>
    </row>
    <row r="77" spans="1:10" ht="15" thickBot="1" x14ac:dyDescent="0.4"/>
    <row r="78" spans="1:10" ht="37.5" x14ac:dyDescent="0.9">
      <c r="A78" s="76" t="s">
        <v>134</v>
      </c>
      <c r="B78" s="77"/>
      <c r="C78" s="77"/>
      <c r="D78" s="77"/>
      <c r="E78" s="77"/>
      <c r="F78" s="77"/>
      <c r="G78" s="77"/>
      <c r="H78" s="77"/>
      <c r="I78" s="34" t="s">
        <v>135</v>
      </c>
      <c r="J78" s="31"/>
    </row>
    <row r="79" spans="1:10" x14ac:dyDescent="0.35">
      <c r="A79" s="32" t="s">
        <v>136</v>
      </c>
      <c r="B79" s="21"/>
      <c r="C79" s="21"/>
      <c r="D79" s="21"/>
      <c r="E79" s="21"/>
      <c r="F79" s="21"/>
      <c r="G79" s="21"/>
      <c r="H79" s="21"/>
      <c r="I79" s="78">
        <f>SUM(B44:B76)</f>
        <v>1208264978</v>
      </c>
      <c r="J79" s="67"/>
    </row>
    <row r="80" spans="1:10" x14ac:dyDescent="0.35">
      <c r="A80" s="32" t="s">
        <v>137</v>
      </c>
      <c r="B80" s="21"/>
      <c r="C80" s="21"/>
      <c r="D80" s="21"/>
      <c r="E80" s="21"/>
      <c r="F80" s="21"/>
      <c r="G80" s="21"/>
      <c r="H80" s="21"/>
      <c r="I80" s="66">
        <f>COUNTA(A44:A76)</f>
        <v>33</v>
      </c>
      <c r="J80" s="67"/>
    </row>
    <row r="81" spans="1:23" x14ac:dyDescent="0.35">
      <c r="A81" s="32" t="s">
        <v>138</v>
      </c>
      <c r="B81" s="21"/>
      <c r="C81" s="21"/>
      <c r="D81" s="21"/>
      <c r="E81" s="21"/>
      <c r="F81" s="21"/>
      <c r="G81" s="21"/>
      <c r="H81" s="21"/>
      <c r="I81" s="78">
        <f>AVERAGE(B44:B76)</f>
        <v>36614090.242424242</v>
      </c>
      <c r="J81" s="67"/>
    </row>
    <row r="82" spans="1:23" x14ac:dyDescent="0.35">
      <c r="A82" s="32" t="s">
        <v>139</v>
      </c>
      <c r="B82" s="21"/>
      <c r="C82" s="21"/>
      <c r="D82" s="21"/>
      <c r="E82" s="21"/>
      <c r="F82" s="21"/>
      <c r="G82" s="21"/>
      <c r="H82" s="21"/>
      <c r="I82" s="78">
        <f>SUMIFS(B44:B76,E44:E76,"&gt;950")</f>
        <v>378671998</v>
      </c>
      <c r="J82" s="67"/>
    </row>
    <row r="83" spans="1:23" x14ac:dyDescent="0.35">
      <c r="A83" s="32" t="s">
        <v>140</v>
      </c>
      <c r="B83" s="21"/>
      <c r="C83" s="21"/>
      <c r="D83" s="21"/>
      <c r="E83" s="21"/>
      <c r="F83" s="21"/>
      <c r="G83" s="21"/>
      <c r="H83" s="21"/>
      <c r="I83" s="66">
        <f>COUNTIFS(B44:B76,"&gt;50000000")</f>
        <v>9</v>
      </c>
      <c r="J83" s="67"/>
    </row>
    <row r="84" spans="1:23" x14ac:dyDescent="0.35">
      <c r="A84" s="32" t="s">
        <v>141</v>
      </c>
      <c r="B84" s="21"/>
      <c r="C84" s="21"/>
      <c r="D84" s="21"/>
      <c r="E84" s="21"/>
      <c r="F84" s="21"/>
      <c r="G84" s="21"/>
      <c r="H84" s="21"/>
      <c r="I84" s="66">
        <f>AVERAGEIFS(B44:B76,E44:E76,"&lt;950")</f>
        <v>43430403.823529415</v>
      </c>
      <c r="J84" s="67"/>
    </row>
    <row r="85" spans="1:23" x14ac:dyDescent="0.35">
      <c r="A85" s="32" t="s">
        <v>142</v>
      </c>
      <c r="B85" s="21"/>
      <c r="C85" s="21"/>
      <c r="D85" s="21"/>
      <c r="E85" s="21"/>
      <c r="F85" s="21"/>
      <c r="G85" s="21"/>
      <c r="H85" s="21"/>
      <c r="I85" s="66">
        <f>SUMIFS(B44:B76,E44:E76,"&gt;950",B44:B76,"&lt;50000000")</f>
        <v>245429671</v>
      </c>
      <c r="J85" s="67"/>
    </row>
    <row r="86" spans="1:23" x14ac:dyDescent="0.35">
      <c r="A86" s="32" t="s">
        <v>143</v>
      </c>
      <c r="B86" s="21"/>
      <c r="C86" s="21"/>
      <c r="D86" s="21"/>
      <c r="E86" s="21"/>
      <c r="F86" s="21"/>
      <c r="G86" s="21"/>
      <c r="H86" s="21"/>
      <c r="I86" s="66">
        <f>COUNTIFS(C44:C76,"&gt;20000000",D44:D76,"&gt;20000000")</f>
        <v>11</v>
      </c>
      <c r="J86" s="67"/>
    </row>
    <row r="87" spans="1:23" x14ac:dyDescent="0.35">
      <c r="A87" s="32" t="s">
        <v>144</v>
      </c>
      <c r="B87" s="21"/>
      <c r="C87" s="21"/>
      <c r="D87" s="21"/>
      <c r="E87" s="21"/>
      <c r="F87" s="21"/>
      <c r="G87" s="21"/>
      <c r="H87" s="21"/>
      <c r="I87" s="66">
        <f>AVERAGEIFS(B44:B76,C44:C76,"&gt;10000000",E44:E76,"&lt;950")</f>
        <v>78220444.222222224</v>
      </c>
      <c r="J87" s="67"/>
    </row>
    <row r="88" spans="1:23" x14ac:dyDescent="0.35">
      <c r="A88" s="32" t="s">
        <v>145</v>
      </c>
      <c r="B88" s="21"/>
      <c r="C88" s="21"/>
      <c r="D88" s="21"/>
      <c r="E88" s="21"/>
      <c r="F88" s="21"/>
      <c r="G88" s="21"/>
      <c r="H88" s="21"/>
      <c r="I88" s="66">
        <f>MAX(E44:E76)</f>
        <v>1084</v>
      </c>
      <c r="J88" s="67"/>
    </row>
    <row r="89" spans="1:23" x14ac:dyDescent="0.35">
      <c r="A89" s="32" t="s">
        <v>146</v>
      </c>
      <c r="B89" s="21"/>
      <c r="C89" s="21"/>
      <c r="D89" s="21"/>
      <c r="E89" s="21"/>
      <c r="F89" s="21"/>
      <c r="G89" s="21"/>
      <c r="H89" s="21"/>
      <c r="I89" s="66">
        <f>MIN(E44:E76)</f>
        <v>700</v>
      </c>
      <c r="J89" s="67"/>
    </row>
    <row r="90" spans="1:23" x14ac:dyDescent="0.35">
      <c r="A90" s="32" t="s">
        <v>147</v>
      </c>
      <c r="B90" s="21"/>
      <c r="C90" s="21"/>
      <c r="D90" s="21"/>
      <c r="E90" s="21"/>
      <c r="F90" s="21"/>
      <c r="G90" s="21"/>
      <c r="H90" s="21"/>
      <c r="I90" s="66">
        <f>COUNTIF(B44:B76,"&lt;60000000")</f>
        <v>24</v>
      </c>
      <c r="J90" s="67"/>
    </row>
    <row r="91" spans="1:23" x14ac:dyDescent="0.35">
      <c r="A91" s="32" t="s">
        <v>148</v>
      </c>
      <c r="B91" s="21"/>
      <c r="C91" s="21"/>
      <c r="D91" s="21"/>
      <c r="E91" s="21"/>
      <c r="F91" s="21"/>
      <c r="G91" s="21"/>
      <c r="H91" s="21"/>
      <c r="I91" s="79">
        <f>(B74/SUM(B44:B76)*100)</f>
        <v>16.537129242191774</v>
      </c>
      <c r="J91" s="80"/>
    </row>
    <row r="92" spans="1:23" ht="15" thickBot="1" x14ac:dyDescent="0.4">
      <c r="A92" s="22" t="s">
        <v>149</v>
      </c>
      <c r="B92" s="23"/>
      <c r="C92" s="23"/>
      <c r="D92" s="23"/>
      <c r="E92" s="23"/>
      <c r="F92" s="23"/>
      <c r="G92" s="23"/>
      <c r="H92" s="23"/>
      <c r="I92" s="68">
        <f>(SUM(C44:C76)/SUM(B44:B76)*100)</f>
        <v>51.482175543119979</v>
      </c>
      <c r="J92" s="69"/>
    </row>
    <row r="93" spans="1:23" ht="15" thickBot="1" x14ac:dyDescent="0.4"/>
    <row r="94" spans="1:23" ht="23" x14ac:dyDescent="0.55000000000000004">
      <c r="A94" s="29" t="s">
        <v>150</v>
      </c>
      <c r="B94" s="30"/>
      <c r="C94" s="30"/>
      <c r="D94" s="30"/>
      <c r="E94" s="30"/>
      <c r="F94" s="30"/>
      <c r="G94" s="30"/>
      <c r="H94" s="30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5"/>
      <c r="V94" s="64" t="s">
        <v>215</v>
      </c>
      <c r="W94" s="65"/>
    </row>
    <row r="95" spans="1:23" x14ac:dyDescent="0.35">
      <c r="A95" s="32" t="s">
        <v>151</v>
      </c>
      <c r="B95" s="21"/>
      <c r="C95" s="21"/>
      <c r="D95" s="21"/>
      <c r="E95" s="21"/>
      <c r="F95" s="21"/>
      <c r="G95" s="21"/>
      <c r="H95" s="21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1"/>
      <c r="V95" s="66"/>
      <c r="W95" s="67"/>
    </row>
    <row r="96" spans="1:23" x14ac:dyDescent="0.35">
      <c r="A96" s="32" t="s">
        <v>152</v>
      </c>
      <c r="B96" s="21"/>
      <c r="C96" s="21"/>
      <c r="D96" s="21"/>
      <c r="E96" s="21"/>
      <c r="F96" s="21"/>
      <c r="G96" s="21"/>
      <c r="H96" s="21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1"/>
      <c r="V96" s="66"/>
      <c r="W96" s="67"/>
    </row>
    <row r="97" spans="1:29" x14ac:dyDescent="0.35">
      <c r="A97" s="32" t="s">
        <v>153</v>
      </c>
      <c r="B97" s="21"/>
      <c r="C97" s="21"/>
      <c r="D97" s="21"/>
      <c r="E97" s="21"/>
      <c r="F97" s="21"/>
      <c r="G97" s="21"/>
      <c r="H97" s="21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1"/>
      <c r="V97" s="66"/>
      <c r="W97" s="67"/>
    </row>
    <row r="98" spans="1:29" x14ac:dyDescent="0.35">
      <c r="A98" s="32" t="s">
        <v>154</v>
      </c>
      <c r="B98" s="21"/>
      <c r="C98" s="21"/>
      <c r="D98" s="21"/>
      <c r="E98" s="21"/>
      <c r="F98" s="21"/>
      <c r="G98" s="21"/>
      <c r="H98" s="21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1"/>
      <c r="V98" s="66"/>
      <c r="W98" s="67"/>
    </row>
    <row r="99" spans="1:29" x14ac:dyDescent="0.35">
      <c r="A99" s="32" t="s">
        <v>155</v>
      </c>
      <c r="B99" s="21"/>
      <c r="C99" s="21"/>
      <c r="D99" s="21"/>
      <c r="E99" s="21"/>
      <c r="F99" s="21"/>
      <c r="G99" s="21"/>
      <c r="H99" s="21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1"/>
      <c r="V99" s="66"/>
      <c r="W99" s="67"/>
    </row>
    <row r="100" spans="1:29" x14ac:dyDescent="0.35">
      <c r="A100" s="32"/>
      <c r="B100" s="21"/>
      <c r="C100" s="21"/>
      <c r="D100" s="21"/>
      <c r="E100" s="21"/>
      <c r="F100" s="21"/>
      <c r="G100" s="21"/>
      <c r="H100" s="21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1"/>
      <c r="V100" s="66"/>
      <c r="W100" s="67"/>
    </row>
    <row r="101" spans="1:29" x14ac:dyDescent="0.35">
      <c r="A101" s="32" t="s">
        <v>156</v>
      </c>
      <c r="B101" s="21"/>
      <c r="C101" s="21"/>
      <c r="D101" s="21"/>
      <c r="E101" s="21"/>
      <c r="F101" s="21"/>
      <c r="G101" s="21"/>
      <c r="H101" s="21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1"/>
      <c r="V101" s="66"/>
      <c r="W101" s="67"/>
    </row>
    <row r="102" spans="1:29" x14ac:dyDescent="0.35">
      <c r="A102" s="32" t="s">
        <v>116</v>
      </c>
      <c r="B102" s="21"/>
      <c r="C102" s="21"/>
      <c r="D102" s="21"/>
      <c r="E102" s="21"/>
      <c r="F102" s="21"/>
      <c r="G102" s="21"/>
      <c r="H102" s="21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1"/>
      <c r="V102" s="66"/>
      <c r="W102" s="67"/>
    </row>
    <row r="103" spans="1:29" ht="15" thickBot="1" x14ac:dyDescent="0.4">
      <c r="A103" s="22" t="s">
        <v>157</v>
      </c>
      <c r="B103" s="23"/>
      <c r="C103" s="23"/>
      <c r="D103" s="23"/>
      <c r="E103" s="23"/>
      <c r="F103" s="23"/>
      <c r="G103" s="23"/>
      <c r="H103" s="23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73"/>
      <c r="V103" s="68"/>
      <c r="W103" s="69"/>
    </row>
    <row r="105" spans="1:29" x14ac:dyDescent="0.35">
      <c r="A105" s="43" t="s">
        <v>158</v>
      </c>
      <c r="B105" s="43" t="s">
        <v>159</v>
      </c>
      <c r="C105" s="43" t="s">
        <v>160</v>
      </c>
      <c r="D105" s="43" t="s">
        <v>161</v>
      </c>
      <c r="E105" s="43" t="s">
        <v>162</v>
      </c>
      <c r="F105" s="43" t="s">
        <v>163</v>
      </c>
      <c r="G105" s="43" t="s">
        <v>164</v>
      </c>
      <c r="H105" s="43" t="s">
        <v>165</v>
      </c>
      <c r="I105" s="43" t="s">
        <v>213</v>
      </c>
      <c r="J105" s="50">
        <v>1</v>
      </c>
      <c r="K105" s="51">
        <v>2</v>
      </c>
      <c r="L105" s="50">
        <v>3</v>
      </c>
      <c r="M105" s="51">
        <v>4</v>
      </c>
      <c r="N105" s="50">
        <v>5</v>
      </c>
      <c r="O105" s="51">
        <v>6</v>
      </c>
      <c r="P105" s="50">
        <v>7</v>
      </c>
      <c r="Q105" s="51">
        <v>8</v>
      </c>
      <c r="R105" s="50">
        <v>9</v>
      </c>
      <c r="S105" s="51">
        <v>10</v>
      </c>
      <c r="T105" s="50">
        <v>11</v>
      </c>
      <c r="U105" s="51">
        <v>12</v>
      </c>
      <c r="V105" s="50">
        <v>13</v>
      </c>
      <c r="W105" s="51">
        <v>14</v>
      </c>
      <c r="X105" s="50">
        <v>15</v>
      </c>
      <c r="Y105" s="51">
        <v>16</v>
      </c>
      <c r="Z105" s="50">
        <v>17</v>
      </c>
      <c r="AA105" s="51">
        <v>18</v>
      </c>
      <c r="AB105" s="50">
        <v>19</v>
      </c>
      <c r="AC105" s="51">
        <v>20</v>
      </c>
    </row>
    <row r="106" spans="1:29" x14ac:dyDescent="0.35">
      <c r="A106" s="44">
        <v>1</v>
      </c>
      <c r="B106" s="44" t="s">
        <v>168</v>
      </c>
      <c r="C106" s="44">
        <v>29</v>
      </c>
      <c r="D106" s="44" t="s">
        <v>169</v>
      </c>
      <c r="E106" s="44" t="s">
        <v>170</v>
      </c>
      <c r="F106" s="44">
        <v>45000</v>
      </c>
      <c r="G106" s="44" t="s">
        <v>171</v>
      </c>
      <c r="H106" s="45">
        <v>43845</v>
      </c>
      <c r="I106" s="58" t="s">
        <v>159</v>
      </c>
      <c r="J106" s="52" t="s">
        <v>168</v>
      </c>
      <c r="K106" s="53" t="s">
        <v>172</v>
      </c>
      <c r="L106" s="52" t="s">
        <v>176</v>
      </c>
      <c r="M106" s="53" t="s">
        <v>179</v>
      </c>
      <c r="N106" s="52" t="s">
        <v>182</v>
      </c>
      <c r="O106" s="53" t="s">
        <v>185</v>
      </c>
      <c r="P106" s="52" t="s">
        <v>187</v>
      </c>
      <c r="Q106" s="53" t="s">
        <v>189</v>
      </c>
      <c r="R106" s="52" t="s">
        <v>191</v>
      </c>
      <c r="S106" s="53" t="s">
        <v>193</v>
      </c>
      <c r="T106" s="52" t="s">
        <v>195</v>
      </c>
      <c r="U106" s="53" t="s">
        <v>196</v>
      </c>
      <c r="V106" s="52" t="s">
        <v>198</v>
      </c>
      <c r="W106" s="53" t="s">
        <v>199</v>
      </c>
      <c r="X106" s="52" t="s">
        <v>200</v>
      </c>
      <c r="Y106" s="53" t="s">
        <v>201</v>
      </c>
      <c r="Z106" s="52" t="s">
        <v>202</v>
      </c>
      <c r="AA106" s="53" t="s">
        <v>203</v>
      </c>
      <c r="AB106" s="52" t="s">
        <v>204</v>
      </c>
      <c r="AC106" s="53" t="s">
        <v>205</v>
      </c>
    </row>
    <row r="107" spans="1:29" x14ac:dyDescent="0.35">
      <c r="A107" s="44">
        <v>2</v>
      </c>
      <c r="B107" s="44" t="s">
        <v>172</v>
      </c>
      <c r="C107" s="44">
        <v>34</v>
      </c>
      <c r="D107" s="44" t="s">
        <v>173</v>
      </c>
      <c r="E107" s="44" t="s">
        <v>174</v>
      </c>
      <c r="F107" s="44">
        <v>62000</v>
      </c>
      <c r="G107" s="44" t="s">
        <v>175</v>
      </c>
      <c r="H107" s="45">
        <v>43546</v>
      </c>
      <c r="I107" s="58" t="s">
        <v>160</v>
      </c>
      <c r="J107" s="52">
        <v>29</v>
      </c>
      <c r="K107" s="53">
        <v>34</v>
      </c>
      <c r="L107" s="52">
        <v>25</v>
      </c>
      <c r="M107" s="53">
        <v>41</v>
      </c>
      <c r="N107" s="52">
        <v>39</v>
      </c>
      <c r="O107" s="53">
        <v>32</v>
      </c>
      <c r="P107" s="52">
        <v>26</v>
      </c>
      <c r="Q107" s="53">
        <v>37</v>
      </c>
      <c r="R107" s="52">
        <v>30</v>
      </c>
      <c r="S107" s="53">
        <v>28</v>
      </c>
      <c r="T107" s="52">
        <v>42</v>
      </c>
      <c r="U107" s="53">
        <v>33</v>
      </c>
      <c r="V107" s="52">
        <v>29</v>
      </c>
      <c r="W107" s="53">
        <v>36</v>
      </c>
      <c r="X107" s="52">
        <v>38</v>
      </c>
      <c r="Y107" s="53">
        <v>26</v>
      </c>
      <c r="Z107" s="52">
        <v>31</v>
      </c>
      <c r="AA107" s="53">
        <v>34</v>
      </c>
      <c r="AB107" s="52">
        <v>28</v>
      </c>
      <c r="AC107" s="53">
        <v>30</v>
      </c>
    </row>
    <row r="108" spans="1:29" x14ac:dyDescent="0.35">
      <c r="A108" s="44">
        <v>3</v>
      </c>
      <c r="B108" s="44" t="s">
        <v>176</v>
      </c>
      <c r="C108" s="44">
        <v>25</v>
      </c>
      <c r="D108" s="44" t="s">
        <v>169</v>
      </c>
      <c r="E108" s="44" t="s">
        <v>177</v>
      </c>
      <c r="F108" s="44">
        <v>48000</v>
      </c>
      <c r="G108" s="44" t="s">
        <v>178</v>
      </c>
      <c r="H108" s="45">
        <v>44348</v>
      </c>
      <c r="I108" s="58" t="s">
        <v>161</v>
      </c>
      <c r="J108" s="52" t="s">
        <v>169</v>
      </c>
      <c r="K108" s="53" t="s">
        <v>173</v>
      </c>
      <c r="L108" s="52" t="s">
        <v>169</v>
      </c>
      <c r="M108" s="53" t="s">
        <v>173</v>
      </c>
      <c r="N108" s="52" t="s">
        <v>169</v>
      </c>
      <c r="O108" s="53" t="s">
        <v>173</v>
      </c>
      <c r="P108" s="52" t="s">
        <v>169</v>
      </c>
      <c r="Q108" s="53" t="s">
        <v>173</v>
      </c>
      <c r="R108" s="52" t="s">
        <v>169</v>
      </c>
      <c r="S108" s="53" t="s">
        <v>173</v>
      </c>
      <c r="T108" s="52" t="s">
        <v>169</v>
      </c>
      <c r="U108" s="53" t="s">
        <v>173</v>
      </c>
      <c r="V108" s="52" t="s">
        <v>169</v>
      </c>
      <c r="W108" s="53" t="s">
        <v>173</v>
      </c>
      <c r="X108" s="52" t="s">
        <v>169</v>
      </c>
      <c r="Y108" s="53" t="s">
        <v>173</v>
      </c>
      <c r="Z108" s="52" t="s">
        <v>173</v>
      </c>
      <c r="AA108" s="53" t="s">
        <v>169</v>
      </c>
      <c r="AB108" s="52" t="s">
        <v>169</v>
      </c>
      <c r="AC108" s="53" t="s">
        <v>173</v>
      </c>
    </row>
    <row r="109" spans="1:29" x14ac:dyDescent="0.35">
      <c r="A109" s="44">
        <v>4</v>
      </c>
      <c r="B109" s="44" t="s">
        <v>179</v>
      </c>
      <c r="C109" s="44">
        <v>41</v>
      </c>
      <c r="D109" s="44" t="s">
        <v>173</v>
      </c>
      <c r="E109" s="44" t="s">
        <v>180</v>
      </c>
      <c r="F109" s="44">
        <v>75000</v>
      </c>
      <c r="G109" s="44" t="s">
        <v>181</v>
      </c>
      <c r="H109" s="45">
        <v>43416</v>
      </c>
      <c r="I109" s="58" t="s">
        <v>162</v>
      </c>
      <c r="J109" s="52" t="s">
        <v>170</v>
      </c>
      <c r="K109" s="53" t="s">
        <v>174</v>
      </c>
      <c r="L109" s="52" t="s">
        <v>177</v>
      </c>
      <c r="M109" s="53" t="s">
        <v>180</v>
      </c>
      <c r="N109" s="52" t="s">
        <v>183</v>
      </c>
      <c r="O109" s="53" t="s">
        <v>170</v>
      </c>
      <c r="P109" s="52" t="s">
        <v>174</v>
      </c>
      <c r="Q109" s="53" t="s">
        <v>177</v>
      </c>
      <c r="R109" s="52" t="s">
        <v>180</v>
      </c>
      <c r="S109" s="53" t="s">
        <v>183</v>
      </c>
      <c r="T109" s="52" t="s">
        <v>174</v>
      </c>
      <c r="U109" s="53" t="s">
        <v>177</v>
      </c>
      <c r="V109" s="52" t="s">
        <v>170</v>
      </c>
      <c r="W109" s="53" t="s">
        <v>180</v>
      </c>
      <c r="X109" s="52" t="s">
        <v>183</v>
      </c>
      <c r="Y109" s="53" t="s">
        <v>174</v>
      </c>
      <c r="Z109" s="52" t="s">
        <v>177</v>
      </c>
      <c r="AA109" s="53" t="s">
        <v>170</v>
      </c>
      <c r="AB109" s="52" t="s">
        <v>180</v>
      </c>
      <c r="AC109" s="53" t="s">
        <v>183</v>
      </c>
    </row>
    <row r="110" spans="1:29" x14ac:dyDescent="0.35">
      <c r="A110" s="44">
        <v>5</v>
      </c>
      <c r="B110" s="44" t="s">
        <v>182</v>
      </c>
      <c r="C110" s="44">
        <v>39</v>
      </c>
      <c r="D110" s="44" t="s">
        <v>169</v>
      </c>
      <c r="E110" s="44" t="s">
        <v>183</v>
      </c>
      <c r="F110" s="44">
        <v>55000</v>
      </c>
      <c r="G110" s="44" t="s">
        <v>184</v>
      </c>
      <c r="H110" s="45">
        <v>42923</v>
      </c>
      <c r="I110" s="58" t="s">
        <v>163</v>
      </c>
      <c r="J110" s="52">
        <v>45000</v>
      </c>
      <c r="K110" s="53">
        <v>62000</v>
      </c>
      <c r="L110" s="52">
        <v>48000</v>
      </c>
      <c r="M110" s="53">
        <v>75000</v>
      </c>
      <c r="N110" s="52">
        <v>55000</v>
      </c>
      <c r="O110" s="53">
        <v>47000</v>
      </c>
      <c r="P110" s="52">
        <v>62000</v>
      </c>
      <c r="Q110" s="53">
        <v>51000</v>
      </c>
      <c r="R110" s="52">
        <v>70000</v>
      </c>
      <c r="S110" s="53">
        <v>53000</v>
      </c>
      <c r="T110" s="52">
        <v>64000</v>
      </c>
      <c r="U110" s="53">
        <v>48000</v>
      </c>
      <c r="V110" s="52">
        <v>46000</v>
      </c>
      <c r="W110" s="53">
        <v>71000</v>
      </c>
      <c r="X110" s="52">
        <v>54000</v>
      </c>
      <c r="Y110" s="53">
        <v>60000</v>
      </c>
      <c r="Z110" s="52">
        <v>50000</v>
      </c>
      <c r="AA110" s="53">
        <v>48000</v>
      </c>
      <c r="AB110" s="52">
        <v>69000</v>
      </c>
      <c r="AC110" s="53">
        <v>55000</v>
      </c>
    </row>
    <row r="111" spans="1:29" x14ac:dyDescent="0.35">
      <c r="A111" s="44">
        <v>6</v>
      </c>
      <c r="B111" s="44" t="s">
        <v>185</v>
      </c>
      <c r="C111" s="44">
        <v>32</v>
      </c>
      <c r="D111" s="44" t="s">
        <v>173</v>
      </c>
      <c r="E111" s="44" t="s">
        <v>170</v>
      </c>
      <c r="F111" s="44">
        <v>47000</v>
      </c>
      <c r="G111" s="44" t="s">
        <v>186</v>
      </c>
      <c r="H111" s="45">
        <v>44063</v>
      </c>
      <c r="I111" s="58" t="s">
        <v>164</v>
      </c>
      <c r="J111" s="52" t="s">
        <v>171</v>
      </c>
      <c r="K111" s="53" t="s">
        <v>175</v>
      </c>
      <c r="L111" s="52" t="s">
        <v>178</v>
      </c>
      <c r="M111" s="53" t="s">
        <v>181</v>
      </c>
      <c r="N111" s="52" t="s">
        <v>184</v>
      </c>
      <c r="O111" s="53" t="s">
        <v>186</v>
      </c>
      <c r="P111" s="52" t="s">
        <v>188</v>
      </c>
      <c r="Q111" s="53" t="s">
        <v>190</v>
      </c>
      <c r="R111" s="52" t="s">
        <v>192</v>
      </c>
      <c r="S111" s="53" t="s">
        <v>194</v>
      </c>
      <c r="T111" s="52" t="s">
        <v>175</v>
      </c>
      <c r="U111" s="53" t="s">
        <v>197</v>
      </c>
      <c r="V111" s="52" t="s">
        <v>171</v>
      </c>
      <c r="W111" s="53" t="s">
        <v>188</v>
      </c>
      <c r="X111" s="52" t="s">
        <v>184</v>
      </c>
      <c r="Y111" s="53" t="s">
        <v>181</v>
      </c>
      <c r="Z111" s="52" t="s">
        <v>194</v>
      </c>
      <c r="AA111" s="53" t="s">
        <v>178</v>
      </c>
      <c r="AB111" s="52" t="s">
        <v>175</v>
      </c>
      <c r="AC111" s="53" t="s">
        <v>186</v>
      </c>
    </row>
    <row r="112" spans="1:29" x14ac:dyDescent="0.35">
      <c r="A112" s="44">
        <v>7</v>
      </c>
      <c r="B112" s="44" t="s">
        <v>187</v>
      </c>
      <c r="C112" s="44">
        <v>26</v>
      </c>
      <c r="D112" s="44" t="s">
        <v>169</v>
      </c>
      <c r="E112" s="44" t="s">
        <v>174</v>
      </c>
      <c r="F112" s="44">
        <v>62000</v>
      </c>
      <c r="G112" s="44" t="s">
        <v>188</v>
      </c>
      <c r="H112" s="45">
        <v>44207</v>
      </c>
      <c r="I112" s="58" t="s">
        <v>165</v>
      </c>
      <c r="J112" s="54">
        <v>43845</v>
      </c>
      <c r="K112" s="55">
        <v>43546</v>
      </c>
      <c r="L112" s="54">
        <v>44348</v>
      </c>
      <c r="M112" s="55">
        <v>43416</v>
      </c>
      <c r="N112" s="54">
        <v>42923</v>
      </c>
      <c r="O112" s="55">
        <v>44063</v>
      </c>
      <c r="P112" s="54">
        <v>44207</v>
      </c>
      <c r="Q112" s="55">
        <v>43572</v>
      </c>
      <c r="R112" s="54">
        <v>43863</v>
      </c>
      <c r="S112" s="55">
        <v>44765</v>
      </c>
      <c r="T112" s="54">
        <v>42819</v>
      </c>
      <c r="U112" s="55">
        <v>44469</v>
      </c>
      <c r="V112" s="54">
        <v>43238</v>
      </c>
      <c r="W112" s="55">
        <v>44114</v>
      </c>
      <c r="X112" s="54">
        <v>43800</v>
      </c>
      <c r="Y112" s="55">
        <v>44258</v>
      </c>
      <c r="Z112" s="54">
        <v>43835</v>
      </c>
      <c r="AA112" s="55">
        <v>44365</v>
      </c>
      <c r="AB112" s="54">
        <v>44054</v>
      </c>
      <c r="AC112" s="55">
        <v>43798</v>
      </c>
    </row>
    <row r="113" spans="1:29" ht="29" x14ac:dyDescent="0.35">
      <c r="A113" s="44">
        <v>8</v>
      </c>
      <c r="B113" s="44" t="s">
        <v>189</v>
      </c>
      <c r="C113" s="44">
        <v>37</v>
      </c>
      <c r="D113" s="44" t="s">
        <v>173</v>
      </c>
      <c r="E113" s="44" t="s">
        <v>177</v>
      </c>
      <c r="F113" s="44">
        <v>51000</v>
      </c>
      <c r="G113" s="44" t="s">
        <v>190</v>
      </c>
      <c r="H113" s="45">
        <v>43572</v>
      </c>
      <c r="I113" s="58" t="s">
        <v>166</v>
      </c>
      <c r="J113" s="52">
        <v>8</v>
      </c>
      <c r="K113" s="53">
        <v>9</v>
      </c>
      <c r="L113" s="52">
        <v>7</v>
      </c>
      <c r="M113" s="53">
        <v>10</v>
      </c>
      <c r="N113" s="52">
        <v>8</v>
      </c>
      <c r="O113" s="53">
        <v>6</v>
      </c>
      <c r="P113" s="52">
        <v>9</v>
      </c>
      <c r="Q113" s="53">
        <v>7</v>
      </c>
      <c r="R113" s="52">
        <v>8</v>
      </c>
      <c r="S113" s="53">
        <v>8</v>
      </c>
      <c r="T113" s="52">
        <v>10</v>
      </c>
      <c r="U113" s="53">
        <v>7</v>
      </c>
      <c r="V113" s="52">
        <v>6</v>
      </c>
      <c r="W113" s="53">
        <v>9</v>
      </c>
      <c r="X113" s="52">
        <v>7</v>
      </c>
      <c r="Y113" s="53">
        <v>9</v>
      </c>
      <c r="Z113" s="52">
        <v>8</v>
      </c>
      <c r="AA113" s="53">
        <v>6</v>
      </c>
      <c r="AB113" s="52">
        <v>9</v>
      </c>
      <c r="AC113" s="53">
        <v>7</v>
      </c>
    </row>
    <row r="114" spans="1:29" x14ac:dyDescent="0.35">
      <c r="A114" s="44">
        <v>9</v>
      </c>
      <c r="B114" s="44" t="s">
        <v>191</v>
      </c>
      <c r="C114" s="44">
        <v>30</v>
      </c>
      <c r="D114" s="44" t="s">
        <v>169</v>
      </c>
      <c r="E114" s="44" t="s">
        <v>180</v>
      </c>
      <c r="F114" s="44">
        <v>70000</v>
      </c>
      <c r="G114" s="44" t="s">
        <v>192</v>
      </c>
      <c r="H114" s="45">
        <v>43863</v>
      </c>
      <c r="I114" s="58" t="s">
        <v>167</v>
      </c>
      <c r="J114" s="56" t="s">
        <v>37</v>
      </c>
      <c r="K114" s="57" t="s">
        <v>38</v>
      </c>
      <c r="L114" s="56" t="s">
        <v>37</v>
      </c>
      <c r="M114" s="57" t="s">
        <v>37</v>
      </c>
      <c r="N114" s="56" t="s">
        <v>38</v>
      </c>
      <c r="O114" s="57" t="s">
        <v>39</v>
      </c>
      <c r="P114" s="56" t="s">
        <v>38</v>
      </c>
      <c r="Q114" s="57" t="s">
        <v>38</v>
      </c>
      <c r="R114" s="56" t="s">
        <v>37</v>
      </c>
      <c r="S114" s="57" t="s">
        <v>38</v>
      </c>
      <c r="T114" s="56" t="s">
        <v>37</v>
      </c>
      <c r="U114" s="57" t="s">
        <v>37</v>
      </c>
      <c r="V114" s="56" t="s">
        <v>39</v>
      </c>
      <c r="W114" s="57" t="s">
        <v>37</v>
      </c>
      <c r="X114" s="56" t="s">
        <v>38</v>
      </c>
      <c r="Y114" s="57" t="s">
        <v>38</v>
      </c>
      <c r="Z114" s="56" t="s">
        <v>37</v>
      </c>
      <c r="AA114" s="57" t="s">
        <v>39</v>
      </c>
      <c r="AB114" s="56" t="s">
        <v>37</v>
      </c>
      <c r="AC114" s="57" t="s">
        <v>38</v>
      </c>
    </row>
    <row r="115" spans="1:29" x14ac:dyDescent="0.35">
      <c r="A115" s="44">
        <v>10</v>
      </c>
      <c r="B115" s="44" t="s">
        <v>193</v>
      </c>
      <c r="C115" s="44">
        <v>28</v>
      </c>
      <c r="D115" s="44" t="s">
        <v>173</v>
      </c>
      <c r="E115" s="44" t="s">
        <v>183</v>
      </c>
      <c r="F115" s="44">
        <v>53000</v>
      </c>
      <c r="G115" s="44" t="s">
        <v>194</v>
      </c>
      <c r="H115" s="45">
        <v>44765</v>
      </c>
    </row>
    <row r="116" spans="1:29" x14ac:dyDescent="0.35">
      <c r="A116" s="44">
        <v>11</v>
      </c>
      <c r="B116" s="44" t="s">
        <v>195</v>
      </c>
      <c r="C116" s="44">
        <v>42</v>
      </c>
      <c r="D116" s="44" t="s">
        <v>169</v>
      </c>
      <c r="E116" s="44" t="s">
        <v>174</v>
      </c>
      <c r="F116" s="44">
        <v>64000</v>
      </c>
      <c r="G116" s="44" t="s">
        <v>175</v>
      </c>
      <c r="H116" s="45">
        <v>42819</v>
      </c>
    </row>
    <row r="117" spans="1:29" ht="29" x14ac:dyDescent="0.35">
      <c r="A117" s="44">
        <v>12</v>
      </c>
      <c r="B117" s="44" t="s">
        <v>196</v>
      </c>
      <c r="C117" s="44">
        <v>33</v>
      </c>
      <c r="D117" s="44" t="s">
        <v>173</v>
      </c>
      <c r="E117" s="44" t="s">
        <v>177</v>
      </c>
      <c r="F117" s="44">
        <v>48000</v>
      </c>
      <c r="G117" s="44" t="s">
        <v>197</v>
      </c>
      <c r="H117" s="45">
        <v>44469</v>
      </c>
    </row>
    <row r="118" spans="1:29" x14ac:dyDescent="0.35">
      <c r="A118" s="44">
        <v>13</v>
      </c>
      <c r="B118" s="44" t="s">
        <v>198</v>
      </c>
      <c r="C118" s="44">
        <v>29</v>
      </c>
      <c r="D118" s="44" t="s">
        <v>169</v>
      </c>
      <c r="E118" s="44" t="s">
        <v>170</v>
      </c>
      <c r="F118" s="44">
        <v>46000</v>
      </c>
      <c r="G118" s="44" t="s">
        <v>171</v>
      </c>
      <c r="H118" s="45">
        <v>43238</v>
      </c>
    </row>
    <row r="119" spans="1:29" x14ac:dyDescent="0.35">
      <c r="A119" s="44">
        <v>14</v>
      </c>
      <c r="B119" s="44" t="s">
        <v>199</v>
      </c>
      <c r="C119" s="44">
        <v>36</v>
      </c>
      <c r="D119" s="44" t="s">
        <v>173</v>
      </c>
      <c r="E119" s="44" t="s">
        <v>180</v>
      </c>
      <c r="F119" s="44">
        <v>71000</v>
      </c>
      <c r="G119" s="44" t="s">
        <v>188</v>
      </c>
      <c r="H119" s="45">
        <v>44114</v>
      </c>
    </row>
    <row r="120" spans="1:29" x14ac:dyDescent="0.35">
      <c r="A120" s="44">
        <v>15</v>
      </c>
      <c r="B120" s="44" t="s">
        <v>200</v>
      </c>
      <c r="C120" s="44">
        <v>38</v>
      </c>
      <c r="D120" s="44" t="s">
        <v>169</v>
      </c>
      <c r="E120" s="44" t="s">
        <v>183</v>
      </c>
      <c r="F120" s="44">
        <v>54000</v>
      </c>
      <c r="G120" s="44" t="s">
        <v>184</v>
      </c>
      <c r="H120" s="45">
        <v>43800</v>
      </c>
    </row>
    <row r="121" spans="1:29" x14ac:dyDescent="0.35">
      <c r="A121" s="44">
        <v>16</v>
      </c>
      <c r="B121" s="44" t="s">
        <v>201</v>
      </c>
      <c r="C121" s="44">
        <v>26</v>
      </c>
      <c r="D121" s="44" t="s">
        <v>173</v>
      </c>
      <c r="E121" s="44" t="s">
        <v>174</v>
      </c>
      <c r="F121" s="44">
        <v>60000</v>
      </c>
      <c r="G121" s="44" t="s">
        <v>181</v>
      </c>
      <c r="H121" s="45">
        <v>44258</v>
      </c>
    </row>
    <row r="122" spans="1:29" x14ac:dyDescent="0.35">
      <c r="A122" s="44">
        <v>17</v>
      </c>
      <c r="B122" s="44" t="s">
        <v>202</v>
      </c>
      <c r="C122" s="44">
        <v>31</v>
      </c>
      <c r="D122" s="44" t="s">
        <v>173</v>
      </c>
      <c r="E122" s="44" t="s">
        <v>177</v>
      </c>
      <c r="F122" s="44">
        <v>50000</v>
      </c>
      <c r="G122" s="44" t="s">
        <v>194</v>
      </c>
      <c r="H122" s="45">
        <v>43835</v>
      </c>
    </row>
    <row r="123" spans="1:29" x14ac:dyDescent="0.35">
      <c r="A123" s="44">
        <v>18</v>
      </c>
      <c r="B123" s="44" t="s">
        <v>203</v>
      </c>
      <c r="C123" s="44">
        <v>34</v>
      </c>
      <c r="D123" s="44" t="s">
        <v>169</v>
      </c>
      <c r="E123" s="44" t="s">
        <v>170</v>
      </c>
      <c r="F123" s="44">
        <v>48000</v>
      </c>
      <c r="G123" s="44" t="s">
        <v>178</v>
      </c>
      <c r="H123" s="45">
        <v>44365</v>
      </c>
    </row>
    <row r="124" spans="1:29" x14ac:dyDescent="0.35">
      <c r="A124" s="44">
        <v>19</v>
      </c>
      <c r="B124" s="44" t="s">
        <v>204</v>
      </c>
      <c r="C124" s="44">
        <v>28</v>
      </c>
      <c r="D124" s="44" t="s">
        <v>169</v>
      </c>
      <c r="E124" s="44" t="s">
        <v>180</v>
      </c>
      <c r="F124" s="44">
        <v>69000</v>
      </c>
      <c r="G124" s="44" t="s">
        <v>175</v>
      </c>
      <c r="H124" s="45">
        <v>44054</v>
      </c>
    </row>
    <row r="125" spans="1:29" x14ac:dyDescent="0.35">
      <c r="A125" s="44">
        <v>20</v>
      </c>
      <c r="B125" s="44" t="s">
        <v>205</v>
      </c>
      <c r="C125" s="44">
        <v>30</v>
      </c>
      <c r="D125" s="44" t="s">
        <v>173</v>
      </c>
      <c r="E125" s="44" t="s">
        <v>183</v>
      </c>
      <c r="F125" s="44">
        <v>55000</v>
      </c>
      <c r="G125" s="44" t="s">
        <v>186</v>
      </c>
      <c r="H125" s="45">
        <v>43798</v>
      </c>
    </row>
    <row r="127" spans="1:29" ht="17.5" x14ac:dyDescent="0.35">
      <c r="A127" s="46" t="s">
        <v>206</v>
      </c>
    </row>
    <row r="128" spans="1:29" x14ac:dyDescent="0.35">
      <c r="A128" s="47"/>
    </row>
    <row r="129" spans="1:5" x14ac:dyDescent="0.35">
      <c r="A129" s="49" t="s">
        <v>207</v>
      </c>
    </row>
    <row r="130" spans="1:5" x14ac:dyDescent="0.35">
      <c r="A130" s="47" t="s">
        <v>208</v>
      </c>
      <c r="D130" t="e">
        <f>VLOOKUP(B119,#REF!,5,FALSE)</f>
        <v>#REF!</v>
      </c>
    </row>
    <row r="131" spans="1:5" x14ac:dyDescent="0.35">
      <c r="A131" s="48" t="s">
        <v>209</v>
      </c>
    </row>
    <row r="132" spans="1:5" x14ac:dyDescent="0.35">
      <c r="A132" t="s">
        <v>210</v>
      </c>
      <c r="D132" t="e">
        <f>VLOOKUP(B120,#REF!,2)</f>
        <v>#REF!</v>
      </c>
    </row>
    <row r="134" spans="1:5" ht="17.5" x14ac:dyDescent="0.35">
      <c r="A134" s="46" t="s">
        <v>211</v>
      </c>
    </row>
    <row r="135" spans="1:5" x14ac:dyDescent="0.35">
      <c r="A135" s="47"/>
    </row>
    <row r="136" spans="1:5" x14ac:dyDescent="0.35">
      <c r="A136" s="49" t="s">
        <v>207</v>
      </c>
    </row>
    <row r="137" spans="1:5" x14ac:dyDescent="0.35">
      <c r="A137" s="47" t="s">
        <v>214</v>
      </c>
      <c r="E137" t="str">
        <f>HLOOKUP("alex",I106:AC114,3,0)</f>
        <v>Male</v>
      </c>
    </row>
    <row r="139" spans="1:5" x14ac:dyDescent="0.35">
      <c r="A139" s="48" t="s">
        <v>209</v>
      </c>
    </row>
    <row r="140" spans="1:5" x14ac:dyDescent="0.35">
      <c r="A140" t="s">
        <v>212</v>
      </c>
      <c r="E140" t="str">
        <f>HLOOKUP("marketing",I109:AC114,6,0)</f>
        <v>A</v>
      </c>
    </row>
  </sheetData>
  <mergeCells count="55">
    <mergeCell ref="B38:H38"/>
    <mergeCell ref="B39:H39"/>
    <mergeCell ref="B40:H40"/>
    <mergeCell ref="A29:H29"/>
    <mergeCell ref="A30:H30"/>
    <mergeCell ref="A31:H31"/>
    <mergeCell ref="B34:H34"/>
    <mergeCell ref="B35:H35"/>
    <mergeCell ref="B36:H36"/>
    <mergeCell ref="B37:H37"/>
    <mergeCell ref="A1:J1"/>
    <mergeCell ref="A20:H20"/>
    <mergeCell ref="A21:H21"/>
    <mergeCell ref="A22:H22"/>
    <mergeCell ref="A23:H23"/>
    <mergeCell ref="A24:H24"/>
    <mergeCell ref="A25:H25"/>
    <mergeCell ref="A26:H26"/>
    <mergeCell ref="A27:H27"/>
    <mergeCell ref="A28:H28"/>
    <mergeCell ref="I88:J88"/>
    <mergeCell ref="I89:J89"/>
    <mergeCell ref="I90:J90"/>
    <mergeCell ref="I91:J91"/>
    <mergeCell ref="I92:J92"/>
    <mergeCell ref="I83:J83"/>
    <mergeCell ref="I84:J84"/>
    <mergeCell ref="I85:J85"/>
    <mergeCell ref="I86:J86"/>
    <mergeCell ref="I87:J87"/>
    <mergeCell ref="A78:H78"/>
    <mergeCell ref="I79:J79"/>
    <mergeCell ref="I80:J80"/>
    <mergeCell ref="I81:J81"/>
    <mergeCell ref="I82:J82"/>
    <mergeCell ref="I94:U94"/>
    <mergeCell ref="I95:U95"/>
    <mergeCell ref="I96:U96"/>
    <mergeCell ref="I97:U97"/>
    <mergeCell ref="I98:U98"/>
    <mergeCell ref="I99:U99"/>
    <mergeCell ref="I100:U100"/>
    <mergeCell ref="I101:U101"/>
    <mergeCell ref="I102:U102"/>
    <mergeCell ref="I103:U103"/>
    <mergeCell ref="V99:W99"/>
    <mergeCell ref="V100:W100"/>
    <mergeCell ref="V101:W101"/>
    <mergeCell ref="V102:W102"/>
    <mergeCell ref="V103:W103"/>
    <mergeCell ref="V94:W94"/>
    <mergeCell ref="V95:W95"/>
    <mergeCell ref="V96:W96"/>
    <mergeCell ref="V97:W97"/>
    <mergeCell ref="V98:W98"/>
  </mergeCells>
  <phoneticPr fontId="2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marks</vt:lpstr>
      <vt:lpstr>salary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BIJWASAN</dc:creator>
  <cp:lastModifiedBy>BIJWASAN</cp:lastModifiedBy>
  <dcterms:created xsi:type="dcterms:W3CDTF">2024-12-02T11:37:20Z</dcterms:created>
  <dcterms:modified xsi:type="dcterms:W3CDTF">2024-12-30T12:22:28Z</dcterms:modified>
</cp:coreProperties>
</file>