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7CD632C9-1A50-411B-8014-01CA4768AE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4" i="1"/>
  <c r="N5" i="1"/>
  <c r="N6" i="1"/>
  <c r="N7" i="1"/>
  <c r="N8" i="1"/>
  <c r="N9" i="1"/>
  <c r="N10" i="1"/>
  <c r="N11" i="1"/>
  <c r="N12" i="1"/>
  <c r="N13" i="1"/>
  <c r="N4" i="1"/>
  <c r="M5" i="1"/>
  <c r="M6" i="1"/>
  <c r="M7" i="1"/>
  <c r="M8" i="1"/>
  <c r="M9" i="1"/>
  <c r="M10" i="1"/>
  <c r="M11" i="1"/>
  <c r="M12" i="1"/>
  <c r="M13" i="1"/>
  <c r="M4" i="1"/>
  <c r="M19" i="1"/>
  <c r="O34" i="1"/>
  <c r="O33" i="1"/>
  <c r="O32" i="1"/>
  <c r="O31" i="1"/>
  <c r="O30" i="1"/>
  <c r="O29" i="1"/>
  <c r="O28" i="1"/>
  <c r="P26" i="1"/>
  <c r="O27" i="1"/>
  <c r="O26" i="1"/>
  <c r="E36" i="1"/>
  <c r="E35" i="1"/>
  <c r="B31" i="1"/>
  <c r="B30" i="1"/>
  <c r="B29" i="1"/>
  <c r="B27" i="1"/>
  <c r="J46" i="1"/>
  <c r="B28" i="1"/>
  <c r="B26" i="1"/>
  <c r="J45" i="1"/>
  <c r="B25" i="1"/>
  <c r="B23" i="1"/>
  <c r="B24" i="1" a="1"/>
  <c r="B24" i="1"/>
  <c r="B21" i="1"/>
  <c r="B22" i="1"/>
  <c r="E18" i="1"/>
  <c r="E16" i="1"/>
  <c r="J44" i="1"/>
  <c r="J43" i="1"/>
  <c r="J42" i="1"/>
  <c r="J41" i="1"/>
  <c r="J40" i="1"/>
  <c r="J39" i="1"/>
  <c r="J38" i="1"/>
  <c r="J37" i="1"/>
  <c r="L14" i="1"/>
  <c r="L5" i="1"/>
  <c r="L6" i="1"/>
  <c r="L7" i="1"/>
  <c r="L8" i="1"/>
  <c r="L9" i="1"/>
  <c r="L10" i="1"/>
  <c r="L11" i="1"/>
  <c r="L12" i="1"/>
  <c r="L13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<sst xmlns="http://schemas.openxmlformats.org/spreadsheetml/2006/main" count="121" uniqueCount="97">
  <si>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</si>
  <si>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</si>
  <si>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</si>
  <si>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</si>
  <si>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</si>
  <si>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</si>
  <si>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</si>
  <si>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</si>
  <si>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</si>
  <si>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</si>
  <si>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</si>
  <si>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</si>
  <si>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</si>
  <si>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</si>
  <si>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</si>
  <si>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</si>
  <si>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</si>
  <si>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</si>
  <si>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</si>
  <si>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</si>
  <si>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</si>
  <si>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</si>
  <si>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</si>
  <si>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</si>
  <si>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</si>
  <si>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</si>
  <si>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</si>
  <si>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</si>
  <si>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</si>
  <si>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</si>
  <si>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</si>
  <si>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</si>
  <si>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</si>
  <si>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</si>
  <si>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</si>
  <si>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</si>
  <si>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</si>
  <si>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</si>
  <si>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</si>
  <si>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</si>
  <si>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</si>
  <si>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</si>
  <si>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</si>
  <si>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</si>
  <si>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</si>
  <si>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</si>
  <si>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</si>
  <si>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</si>
  <si>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</si>
  <si>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</si>
  <si>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</si>
  <si>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</si>
  <si>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</si>
  <si>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</si>
  <si>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</si>
  <si>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</si>
  <si>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</si>
  <si>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</si>
  <si>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</si>
  <si>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</si>
  <si>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</si>
  <si>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</si>
  <si>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</si>
  <si>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</si>
  <si>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</si>
  <si>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</si>
  <si>
    <t>find out the total sale of home decor</t>
  </si>
  <si>
    <t>countif</t>
  </si>
  <si>
    <t>countifs</t>
  </si>
  <si>
    <t>how many customer have use upi as payment method and there delivery status is delivered</t>
  </si>
  <si>
    <t>find out the total sale if the customer has ordered more than 2 quantity</t>
  </si>
  <si>
    <t>how many customer has a discount more than 5%</t>
  </si>
  <si>
    <t>find out the total sale if the customer is from mumbai and the category is  electronics in which the discount is less than and equal to 5%</t>
  </si>
  <si>
    <t>how many customer has used credit card as payment method abd they got discount more than equal to 5% and there product has been delivered</t>
  </si>
  <si>
    <t>how many customer used credit card and and item also delivered</t>
  </si>
  <si>
    <t>avg</t>
  </si>
  <si>
    <t>avga</t>
  </si>
  <si>
    <t>AVERAGEA</t>
  </si>
  <si>
    <t>sumif</t>
  </si>
  <si>
    <t>sumifs</t>
  </si>
  <si>
    <t>both text and numeric</t>
  </si>
  <si>
    <t>numeric value</t>
  </si>
  <si>
    <t>Tushar</t>
  </si>
  <si>
    <t>Shukla</t>
  </si>
  <si>
    <t>concate</t>
  </si>
  <si>
    <t>conate with space</t>
  </si>
  <si>
    <t>abhi</t>
  </si>
  <si>
    <t>left</t>
  </si>
  <si>
    <t>right</t>
  </si>
  <si>
    <t>length</t>
  </si>
  <si>
    <t xml:space="preserve">both numerical and text </t>
  </si>
  <si>
    <t>mid</t>
  </si>
  <si>
    <t>Cybrom technology</t>
  </si>
  <si>
    <t>IF</t>
  </si>
  <si>
    <t>target not ach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</si>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</sst>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D13" zoomScale="106" workbookViewId="0">
      <selection activeCell="P3" sqref="P3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3" max="13" width="16" customWidth="1"/>
    <col min="16" max="16" width="12.54296875" customWidth="1"/>
  </cols>
  <sheetData>
    <row r="1" spans="1:15" ht="14.25" customHeigh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5" ht="14.25" customHeight="1" x14ac:dyDescent="0.35"/>
    <row r="3" spans="1:15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M3" s="12" t="s">
        <v>93</v>
      </c>
      <c r="N3" s="12" t="s">
        <v>95</v>
      </c>
      <c r="O3" s="12" t="s">
        <v>96</v>
      </c>
    </row>
    <row r="4" spans="1:15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M4" t="str">
        <f>IF(L4&gt;=1500,"target ach","target not ach")</f>
        <v>target ach</v>
      </c>
      <c r="N4" t="b">
        <f>AND(I4 ="credit card",K4= "delivered")</f>
        <v>1</v>
      </c>
      <c r="O4" t="b">
        <f>OR(I4= "credit card",I4= "upi")</f>
        <v>1</v>
      </c>
    </row>
    <row r="5" spans="1:15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M5" t="str">
        <f t="shared" ref="M5:M13" si="1">IF(L5&gt;=1500,"target ach","target not ach")</f>
        <v>target ach</v>
      </c>
      <c r="N5" t="b">
        <f t="shared" ref="N5:N13" si="2">AND(I5 ="credit card",K5= "delivered")</f>
        <v>0</v>
      </c>
      <c r="O5" t="b">
        <f t="shared" ref="O5:O13" si="3">OR(I5= "credit card",I5= "upi")</f>
        <v>1</v>
      </c>
    </row>
    <row r="6" spans="1:15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M6" t="str">
        <f t="shared" si="1"/>
        <v>target ach</v>
      </c>
      <c r="N6" t="b">
        <f t="shared" si="2"/>
        <v>0</v>
      </c>
      <c r="O6" t="b">
        <f t="shared" si="3"/>
        <v>0</v>
      </c>
    </row>
    <row r="7" spans="1:15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M7" t="str">
        <f t="shared" si="1"/>
        <v>target not ach</v>
      </c>
      <c r="N7" t="b">
        <f t="shared" si="2"/>
        <v>0</v>
      </c>
      <c r="O7" t="b">
        <f t="shared" si="3"/>
        <v>0</v>
      </c>
    </row>
    <row r="8" spans="1:15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 t="s">
        <v>27</v>
      </c>
      <c r="L8" s="4">
        <f t="shared" si="0"/>
        <v>2400</v>
      </c>
      <c r="M8" t="str">
        <f t="shared" si="1"/>
        <v>target ach</v>
      </c>
      <c r="N8" t="b">
        <f t="shared" si="2"/>
        <v>0</v>
      </c>
      <c r="O8" t="b">
        <f t="shared" si="3"/>
        <v>1</v>
      </c>
    </row>
    <row r="9" spans="1:15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 t="s">
        <v>27</v>
      </c>
      <c r="L9" s="4">
        <f t="shared" si="0"/>
        <v>45000</v>
      </c>
      <c r="M9" t="str">
        <f t="shared" si="1"/>
        <v>target ach</v>
      </c>
      <c r="N9" t="b">
        <f t="shared" si="2"/>
        <v>0</v>
      </c>
      <c r="O9" t="b">
        <f t="shared" si="3"/>
        <v>1</v>
      </c>
    </row>
    <row r="10" spans="1:15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M10" t="str">
        <f t="shared" si="1"/>
        <v>target ach</v>
      </c>
      <c r="N10" t="b">
        <f t="shared" si="2"/>
        <v>0</v>
      </c>
      <c r="O10" t="b">
        <f t="shared" si="3"/>
        <v>0</v>
      </c>
    </row>
    <row r="11" spans="1:15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M11" t="str">
        <f t="shared" si="1"/>
        <v>target ach</v>
      </c>
      <c r="N11" t="b">
        <f t="shared" si="2"/>
        <v>0</v>
      </c>
      <c r="O11" t="b">
        <f t="shared" si="3"/>
        <v>1</v>
      </c>
    </row>
    <row r="12" spans="1:15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  <c r="M12" t="str">
        <f t="shared" si="1"/>
        <v>target ach</v>
      </c>
      <c r="N12" t="b">
        <f t="shared" si="2"/>
        <v>1</v>
      </c>
      <c r="O12" t="b">
        <f t="shared" si="3"/>
        <v>1</v>
      </c>
    </row>
    <row r="13" spans="1:15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  <c r="M13" t="str">
        <f t="shared" si="1"/>
        <v>target not ach</v>
      </c>
      <c r="N13" t="b">
        <f t="shared" si="2"/>
        <v>0</v>
      </c>
      <c r="O13" t="b">
        <f t="shared" si="3"/>
        <v>1</v>
      </c>
    </row>
    <row r="14" spans="1:15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5" ht="14.25" customHeight="1" x14ac:dyDescent="0.35"/>
    <row r="16" spans="1:15" ht="14.25" customHeight="1" x14ac:dyDescent="0.35">
      <c r="D16" s="2" t="s">
        <v>61</v>
      </c>
      <c r="E16">
        <f>SUMIF(D4:D13,"ELECTRONICS",L4:L13)</f>
        <v>87000</v>
      </c>
    </row>
    <row r="17" spans="2:16" ht="14.25" customHeight="1" x14ac:dyDescent="0.35"/>
    <row r="18" spans="2:16" ht="14.25" customHeight="1" x14ac:dyDescent="0.35">
      <c r="D18" t="s">
        <v>62</v>
      </c>
      <c r="E18">
        <f>SUMIFS(L4:L13,D4:D13,"ELECTRONICS",C4:C13,"MUMBAI")</f>
        <v>40000</v>
      </c>
    </row>
    <row r="19" spans="2:16" ht="14.25" customHeight="1" x14ac:dyDescent="0.35">
      <c r="L19" s="11" t="s">
        <v>94</v>
      </c>
      <c r="M19">
        <f>COUNTIF(M4:M13,"target not ach")</f>
        <v>2</v>
      </c>
    </row>
    <row r="20" spans="2:16" ht="14.25" customHeight="1" x14ac:dyDescent="0.35"/>
    <row r="21" spans="2:16" ht="14.25" customHeight="1" x14ac:dyDescent="0.35">
      <c r="B21">
        <f>SUMIF(I4:I13,"credit card",L4:L13)</f>
        <v>85800</v>
      </c>
      <c r="C21" s="8" t="s">
        <v>63</v>
      </c>
    </row>
    <row r="22" spans="2:16" ht="14.25" customHeight="1" x14ac:dyDescent="0.35">
      <c r="B22">
        <f>SUMIF(C4:C13,"mumbai",G4:G13)</f>
        <v>5</v>
      </c>
      <c r="C22" s="9" t="s">
        <v>64</v>
      </c>
    </row>
    <row r="23" spans="2:16" ht="14.25" customHeight="1" x14ac:dyDescent="0.35">
      <c r="B23">
        <f>SUMIF(C4:C13,"mumbai",L4:L13)+SUMIF(C4:C13,"bangalore",L4:L13)</f>
        <v>43200</v>
      </c>
      <c r="C23" s="9" t="s">
        <v>65</v>
      </c>
    </row>
    <row r="24" spans="2:16" ht="14.25" customHeight="1" x14ac:dyDescent="0.35">
      <c r="B24" cm="1">
        <f t="array" ref="B24">SUM(SUMIF(C4:C13,{"mumbai","bangalore"},L4:L13))</f>
        <v>43200</v>
      </c>
      <c r="C24" s="8"/>
      <c r="N24" s="11" t="s">
        <v>82</v>
      </c>
      <c r="O24" s="11" t="s">
        <v>83</v>
      </c>
      <c r="P24" s="11" t="s">
        <v>86</v>
      </c>
    </row>
    <row r="25" spans="2:16" ht="14.25" customHeight="1" x14ac:dyDescent="0.35">
      <c r="B25">
        <f>SUMIF(D4:D13,"home decor",L4:L13)</f>
        <v>2000</v>
      </c>
      <c r="C25" s="9" t="s">
        <v>66</v>
      </c>
    </row>
    <row r="26" spans="2:16" ht="14.25" customHeight="1" x14ac:dyDescent="0.35">
      <c r="B26">
        <f>COUNTIFS(I4:I13,"credit card",K4:K13,"delivered")</f>
        <v>2</v>
      </c>
      <c r="C26" s="8" t="s">
        <v>74</v>
      </c>
      <c r="M26" s="11" t="s">
        <v>84</v>
      </c>
      <c r="O26" t="str">
        <f>_xlfn.CONCAT(N24:O24)</f>
        <v>TusharShukla</v>
      </c>
      <c r="P26" t="str">
        <f>_xlfn.CONCAT(N24:P24)</f>
        <v>TusharShuklaabhi</v>
      </c>
    </row>
    <row r="27" spans="2:16" ht="14.25" customHeight="1" x14ac:dyDescent="0.35">
      <c r="B27">
        <f>COUNTIFS(I4:I13,"upi",K4:K13,"delivered")</f>
        <v>2</v>
      </c>
      <c r="C27" s="8" t="s">
        <v>69</v>
      </c>
      <c r="M27" s="11" t="s">
        <v>85</v>
      </c>
      <c r="O27" t="str">
        <f>_xlfn.CONCAT(N24," ",O24)</f>
        <v>Tushar Shukla</v>
      </c>
    </row>
    <row r="28" spans="2:16" ht="14.25" customHeight="1" x14ac:dyDescent="0.35">
      <c r="B28">
        <f>SUMIF(G4:G13,"&gt;2",L4:L13)</f>
        <v>6300</v>
      </c>
      <c r="C28" s="8" t="s">
        <v>70</v>
      </c>
      <c r="M28" s="11" t="s">
        <v>87</v>
      </c>
      <c r="O28" t="str">
        <f>LEFT(O27,4)</f>
        <v>Tush</v>
      </c>
    </row>
    <row r="29" spans="2:16" ht="14.25" customHeight="1" x14ac:dyDescent="0.35">
      <c r="B29">
        <f>COUNTIF(J4:J13,"&gt;5")</f>
        <v>5</v>
      </c>
      <c r="C29" s="8" t="s">
        <v>71</v>
      </c>
      <c r="M29" s="11" t="s">
        <v>88</v>
      </c>
      <c r="O29" t="str">
        <f>RIGHT(O27,3)</f>
        <v>kla</v>
      </c>
    </row>
    <row r="30" spans="2:16" ht="16.5" customHeight="1" x14ac:dyDescent="0.35">
      <c r="B30">
        <f>SUMIFS(L4:L13,C4:C13,"mumbai",D4:D13,"electronics",J4:J13,"&lt;=5")</f>
        <v>30000</v>
      </c>
      <c r="C30" s="8" t="s">
        <v>72</v>
      </c>
      <c r="M30" s="11" t="s">
        <v>89</v>
      </c>
      <c r="O30">
        <f>LEN(O27)</f>
        <v>13</v>
      </c>
      <c r="P30" s="11" t="s">
        <v>90</v>
      </c>
    </row>
    <row r="31" spans="2:16" ht="17" customHeight="1" x14ac:dyDescent="0.35">
      <c r="B31">
        <f>COUNTIFS(I4:I13,"credit card",J4:J13,"&gt;=5",K4:K13,"delivered")</f>
        <v>2</v>
      </c>
      <c r="C31" s="8" t="s">
        <v>73</v>
      </c>
      <c r="O31">
        <f>LEN(L14)</f>
        <v>6</v>
      </c>
    </row>
    <row r="32" spans="2:16" ht="14.25" customHeight="1" x14ac:dyDescent="0.35">
      <c r="C32" s="7"/>
      <c r="M32" s="11" t="s">
        <v>91</v>
      </c>
      <c r="O32" t="str">
        <f>MID(O27,3,3)</f>
        <v>sha</v>
      </c>
      <c r="P32" s="11" t="s">
        <v>90</v>
      </c>
    </row>
    <row r="33" spans="2:15" ht="14.25" customHeight="1" x14ac:dyDescent="0.35">
      <c r="C33" s="5"/>
      <c r="O33" t="str">
        <f>MID(L14,3,3)</f>
        <v>020</v>
      </c>
    </row>
    <row r="34" spans="2:15" ht="14.25" customHeight="1" x14ac:dyDescent="0.35">
      <c r="C34" s="6"/>
      <c r="M34" s="11" t="s">
        <v>92</v>
      </c>
      <c r="O34" t="str">
        <f>MID(M34,4,8)</f>
        <v>rom tech</v>
      </c>
    </row>
    <row r="35" spans="2:15" ht="14.25" customHeight="1" x14ac:dyDescent="0.35">
      <c r="B35">
        <v>100</v>
      </c>
      <c r="C35" s="5"/>
      <c r="D35" t="s">
        <v>75</v>
      </c>
      <c r="E35" s="6">
        <f>AVERAGE(B35:B36)</f>
        <v>150</v>
      </c>
    </row>
    <row r="36" spans="2:15" ht="14.25" customHeight="1" x14ac:dyDescent="0.35">
      <c r="B36">
        <v>200</v>
      </c>
      <c r="C36" s="6"/>
      <c r="D36" t="s">
        <v>76</v>
      </c>
      <c r="E36" s="5">
        <f>AVERAGEA(B35:B37)</f>
        <v>100.33333333333333</v>
      </c>
      <c r="I36" s="10" t="s">
        <v>52</v>
      </c>
    </row>
    <row r="37" spans="2:15" ht="14.25" customHeight="1" x14ac:dyDescent="0.35">
      <c r="B37" t="b">
        <v>1</v>
      </c>
      <c r="C37" s="5"/>
      <c r="I37" t="s">
        <v>53</v>
      </c>
      <c r="J37">
        <f>MAX(L4:L13)</f>
        <v>45000</v>
      </c>
    </row>
    <row r="38" spans="2:15" ht="14.25" customHeight="1" x14ac:dyDescent="0.35">
      <c r="I38" t="s">
        <v>54</v>
      </c>
      <c r="J38">
        <f>MIN(L4:L13)</f>
        <v>800</v>
      </c>
    </row>
    <row r="39" spans="2:15" ht="14.25" customHeight="1" x14ac:dyDescent="0.35">
      <c r="I39" t="s">
        <v>55</v>
      </c>
      <c r="J39">
        <f>COUNT(A4:A13)</f>
        <v>10</v>
      </c>
    </row>
    <row r="40" spans="2:15" ht="14.25" customHeight="1" x14ac:dyDescent="0.35">
      <c r="C40" s="6"/>
      <c r="I40" t="s">
        <v>56</v>
      </c>
      <c r="J40">
        <f>COUNTA(K4:K13)</f>
        <v>10</v>
      </c>
      <c r="K40" t="s">
        <v>57</v>
      </c>
    </row>
    <row r="41" spans="2:15" ht="14.25" customHeight="1" x14ac:dyDescent="0.35">
      <c r="C41" s="5"/>
      <c r="I41" t="s">
        <v>56</v>
      </c>
      <c r="J41">
        <f>COUNTA(K4:K13)</f>
        <v>10</v>
      </c>
      <c r="K41" t="s">
        <v>58</v>
      </c>
    </row>
    <row r="42" spans="2:15" ht="14.25" customHeight="1" x14ac:dyDescent="0.35">
      <c r="C42" s="6"/>
      <c r="I42" t="s">
        <v>59</v>
      </c>
      <c r="J42">
        <f>COUNTBLANK(K4:K13)</f>
        <v>0</v>
      </c>
    </row>
    <row r="43" spans="2:15" ht="14.25" customHeight="1" x14ac:dyDescent="0.35">
      <c r="I43" t="s">
        <v>60</v>
      </c>
      <c r="J43">
        <f>L14/J39</f>
        <v>10020</v>
      </c>
      <c r="K43" s="11" t="s">
        <v>81</v>
      </c>
    </row>
    <row r="44" spans="2:15" ht="14.25" customHeight="1" x14ac:dyDescent="0.35">
      <c r="J44">
        <f>AVERAGE(L4:L13)</f>
        <v>10020</v>
      </c>
    </row>
    <row r="45" spans="2:15" ht="14.25" customHeight="1" x14ac:dyDescent="0.35">
      <c r="I45" t="s">
        <v>67</v>
      </c>
      <c r="J45">
        <f>COUNTIF(K4:K13,"pending")</f>
        <v>5</v>
      </c>
    </row>
    <row r="46" spans="2:15" ht="14.25" customHeight="1" x14ac:dyDescent="0.35">
      <c r="I46" t="s">
        <v>68</v>
      </c>
      <c r="J46">
        <f>COUNTIFS(I4:I13,"credit card",K4:K13,"delivered")</f>
        <v>2</v>
      </c>
    </row>
    <row r="47" spans="2:15" ht="14.25" customHeight="1" x14ac:dyDescent="0.35">
      <c r="I47" t="s">
        <v>77</v>
      </c>
      <c r="K47" s="11" t="s">
        <v>80</v>
      </c>
    </row>
    <row r="48" spans="2:15" ht="14.25" customHeight="1" x14ac:dyDescent="0.35">
      <c r="I48" s="11" t="s">
        <v>78</v>
      </c>
    </row>
    <row r="49" spans="9:11" ht="14.25" customHeight="1" x14ac:dyDescent="0.35">
      <c r="I49" s="11" t="s">
        <v>79</v>
      </c>
      <c r="K49" s="5"/>
    </row>
    <row r="50" spans="9:11" ht="14.25" customHeight="1" x14ac:dyDescent="0.35"/>
    <row r="51" spans="9:11" ht="14.25" customHeight="1" x14ac:dyDescent="0.35"/>
    <row r="52" spans="9:11" ht="14.25" customHeight="1" x14ac:dyDescent="0.35"/>
    <row r="53" spans="9:11" ht="14.25" customHeight="1" x14ac:dyDescent="0.35"/>
    <row r="54" spans="9:11" ht="14.25" customHeight="1" x14ac:dyDescent="0.35"/>
    <row r="55" spans="9:11" ht="14.25" customHeight="1" x14ac:dyDescent="0.35"/>
    <row r="56" spans="9:11" ht="14.25" customHeight="1" x14ac:dyDescent="0.35"/>
    <row r="57" spans="9:11" ht="14.25" customHeight="1" x14ac:dyDescent="0.35"/>
    <row r="58" spans="9:11" ht="14.25" customHeight="1" x14ac:dyDescent="0.35"/>
    <row r="59" spans="9:11" ht="14.25" customHeight="1" x14ac:dyDescent="0.35"/>
    <row r="60" spans="9:11" ht="14.25" customHeight="1" x14ac:dyDescent="0.35"/>
    <row r="61" spans="9:11" ht="14.25" customHeight="1" x14ac:dyDescent="0.35"/>
    <row r="62" spans="9:11" ht="14.25" customHeight="1" x14ac:dyDescent="0.35"/>
    <row r="63" spans="9:11" ht="14.25" customHeight="1" x14ac:dyDescent="0.35"/>
    <row r="64" spans="9:1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2025-08-07T10:28:00Z</dcterms:modified>
</cp:coreProperties>
</file>