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<sst xmlns="http://schemas.openxmlformats.org/spreadsheetml/2006/main" count="727" uniqueCount="277">
  <si>
    <t>Job ID</t>
  </si>
  <si>
    <t>Title</t>
  </si>
  <si>
    <t>Company</t>
  </si>
  <si>
    <t>Experience Level</t>
  </si>
  <si>
    <t>Industry</t>
  </si>
  <si>
    <t>Easy Apply</t>
  </si>
  <si>
    <t>Applied?</t>
  </si>
  <si>
    <t>2636694247</t>
  </si>
  <si>
    <t>2631959063</t>
  </si>
  <si>
    <t>2636694501</t>
  </si>
  <si>
    <t>2631923781</t>
  </si>
  <si>
    <t>2636705411</t>
  </si>
  <si>
    <t>2636266920</t>
  </si>
  <si>
    <t>2589136497</t>
  </si>
  <si>
    <t>2626667217</t>
  </si>
  <si>
    <t>2625913727</t>
  </si>
  <si>
    <t>2627227774</t>
  </si>
  <si>
    <t>2636949481</t>
  </si>
  <si>
    <t>2598472634</t>
  </si>
  <si>
    <t>2616772307</t>
  </si>
  <si>
    <t>2612493011</t>
  </si>
  <si>
    <t>2615566636</t>
  </si>
  <si>
    <t>2621601478</t>
  </si>
  <si>
    <t>2539050591</t>
  </si>
  <si>
    <t>2630358139</t>
  </si>
  <si>
    <t>2572059304</t>
  </si>
  <si>
    <t>2464252765</t>
  </si>
  <si>
    <t>2490054873</t>
  </si>
  <si>
    <t>2632652376</t>
  </si>
  <si>
    <t>2620064288</t>
  </si>
  <si>
    <t>2589547951</t>
  </si>
  <si>
    <t>2605826629</t>
  </si>
  <si>
    <t>2633923334</t>
  </si>
  <si>
    <t>2588046071</t>
  </si>
  <si>
    <t>2615633021</t>
  </si>
  <si>
    <t>2604293539</t>
  </si>
  <si>
    <t>2612302250</t>
  </si>
  <si>
    <t>2621111215</t>
  </si>
  <si>
    <t>2630896429</t>
  </si>
  <si>
    <t>2615562317</t>
  </si>
  <si>
    <t>2609988899</t>
  </si>
  <si>
    <t>133254551</t>
  </si>
  <si>
    <t>2612496363</t>
  </si>
  <si>
    <t>2624093074</t>
  </si>
  <si>
    <t>2625101526</t>
  </si>
  <si>
    <t>2622821331</t>
  </si>
  <si>
    <t>2619534376</t>
  </si>
  <si>
    <t>2633981580</t>
  </si>
  <si>
    <t>2627083916</t>
  </si>
  <si>
    <t>2347328253</t>
  </si>
  <si>
    <t>2621624096</t>
  </si>
  <si>
    <t>2616189264</t>
  </si>
  <si>
    <t>2591184797</t>
  </si>
  <si>
    <t>2622825258</t>
  </si>
  <si>
    <t>2629508212</t>
  </si>
  <si>
    <t>2436746260</t>
  </si>
  <si>
    <t>2589516683</t>
  </si>
  <si>
    <t>2603172422</t>
  </si>
  <si>
    <t>2627337131</t>
  </si>
  <si>
    <t>2621798398</t>
  </si>
  <si>
    <t>2616087794</t>
  </si>
  <si>
    <t>2621839348</t>
  </si>
  <si>
    <t>2581154971</t>
  </si>
  <si>
    <t>2598545046</t>
  </si>
  <si>
    <t>2621841504</t>
  </si>
  <si>
    <t>2633872042</t>
  </si>
  <si>
    <t>2625662328</t>
  </si>
  <si>
    <t>2623614262</t>
  </si>
  <si>
    <t>2616604192</t>
  </si>
  <si>
    <t>2613558934</t>
  </si>
  <si>
    <t>2618421949</t>
  </si>
  <si>
    <t>2621061798</t>
  </si>
  <si>
    <t>2578667157</t>
  </si>
  <si>
    <t>2612693150</t>
  </si>
  <si>
    <t>2493181234</t>
  </si>
  <si>
    <t>2634554763</t>
  </si>
  <si>
    <t>2630875071</t>
  </si>
  <si>
    <t>2565144268</t>
  </si>
  <si>
    <t>2621088655</t>
  </si>
  <si>
    <t>2608671996</t>
  </si>
  <si>
    <t>2498047371</t>
  </si>
  <si>
    <t>2592604256</t>
  </si>
  <si>
    <t>2628645854</t>
  </si>
  <si>
    <t>2354672888</t>
  </si>
  <si>
    <t>2633865853</t>
  </si>
  <si>
    <t>2616439979</t>
  </si>
  <si>
    <t>2613761335</t>
  </si>
  <si>
    <t>2612931042</t>
  </si>
  <si>
    <t>2589558988</t>
  </si>
  <si>
    <t>2617410401</t>
  </si>
  <si>
    <t>2617779092</t>
  </si>
  <si>
    <t>2619776857</t>
  </si>
  <si>
    <t>2613591786</t>
  </si>
  <si>
    <t>2629194892</t>
  </si>
  <si>
    <t>2585294375</t>
  </si>
  <si>
    <t>2624089557</t>
  </si>
  <si>
    <t>2618631464</t>
  </si>
  <si>
    <t>2616411947</t>
  </si>
  <si>
    <t>2606715924</t>
  </si>
  <si>
    <t>2630012405</t>
  </si>
  <si>
    <t>2611262607</t>
  </si>
  <si>
    <t>2516771192</t>
  </si>
  <si>
    <t>2635088619</t>
  </si>
  <si>
    <t>2631293574</t>
  </si>
  <si>
    <t>2629183103</t>
  </si>
  <si>
    <t>2606953853</t>
  </si>
  <si>
    <t>2473445755</t>
  </si>
  <si>
    <t>2633224756</t>
  </si>
  <si>
    <t>2618786569</t>
  </si>
  <si>
    <t>2426146206</t>
  </si>
  <si>
    <t>2606369175</t>
  </si>
  <si>
    <t>2623886351</t>
  </si>
  <si>
    <t>2440612245</t>
  </si>
  <si>
    <t>2597959872</t>
  </si>
  <si>
    <t>2600674669</t>
  </si>
  <si>
    <t>2626735102</t>
  </si>
  <si>
    <t>2524269773</t>
  </si>
  <si>
    <t>2617034951</t>
  </si>
  <si>
    <t>2496383576</t>
  </si>
  <si>
    <t>2606427080</t>
  </si>
  <si>
    <t>2632127285</t>
  </si>
  <si>
    <t>2615098946</t>
  </si>
  <si>
    <t>2524901738</t>
  </si>
  <si>
    <t>2613390612</t>
  </si>
  <si>
    <t>2631064160</t>
  </si>
  <si>
    <t>2626709755</t>
  </si>
  <si>
    <t>2628461980</t>
  </si>
  <si>
    <t>2628466812</t>
  </si>
  <si>
    <t>2625891666</t>
  </si>
  <si>
    <t>Eliassen Group</t>
  </si>
  <si>
    <t>Info Services</t>
  </si>
  <si>
    <t>Express Medical Transporters</t>
  </si>
  <si>
    <t>SecurityScorecard</t>
  </si>
  <si>
    <t>National Conference of Insurance Guaranty Funds</t>
  </si>
  <si>
    <t>ConsultAdd Inc</t>
  </si>
  <si>
    <t>Amdocs</t>
  </si>
  <si>
    <t>Jobot</t>
  </si>
  <si>
    <t>Trailstone Group</t>
  </si>
  <si>
    <t>Self-employed</t>
  </si>
  <si>
    <t>Job Juncture</t>
  </si>
  <si>
    <t>Core Software Technologies Inc</t>
  </si>
  <si>
    <t>Optomi</t>
  </si>
  <si>
    <t>Precision Solutions</t>
  </si>
  <si>
    <t>Tata Consultancy Services</t>
  </si>
  <si>
    <t>Oxford Knight</t>
  </si>
  <si>
    <t>Serigor Inc</t>
  </si>
  <si>
    <t>Param Solutions</t>
  </si>
  <si>
    <t>Blue Horizon Tek Solutions, Inc.</t>
  </si>
  <si>
    <t>NYDIG</t>
  </si>
  <si>
    <t>Infinitive</t>
  </si>
  <si>
    <t>Enterprise Solutions Inc.</t>
  </si>
  <si>
    <t>Worthy Financial, Inc.</t>
  </si>
  <si>
    <t>The Magnet Group</t>
  </si>
  <si>
    <t>StayinFront</t>
  </si>
  <si>
    <t>Georgia IT, Inc.</t>
  </si>
  <si>
    <t>The RealReal</t>
  </si>
  <si>
    <t>Ramsey Solutions</t>
  </si>
  <si>
    <t>Career Search Partners</t>
  </si>
  <si>
    <t>KellyMitchell Group, Inc</t>
  </si>
  <si>
    <t>Telnyx</t>
  </si>
  <si>
    <t>GBIT (Global Bridge InfoTech Inc)</t>
  </si>
  <si>
    <t>VanderHouwen</t>
  </si>
  <si>
    <t>Parkar Digital</t>
  </si>
  <si>
    <t>Career Soft Solutions Inc</t>
  </si>
  <si>
    <t>SysMind LLC</t>
  </si>
  <si>
    <t>Apeiro Technologies</t>
  </si>
  <si>
    <t>LanceSoft, Inc.</t>
  </si>
  <si>
    <t>Tekva LLC</t>
  </si>
  <si>
    <t>Aspire Systems</t>
  </si>
  <si>
    <t>Interplay Learning</t>
  </si>
  <si>
    <t>NAVA Software Solutions</t>
  </si>
  <si>
    <t>H3O Labs, LLC</t>
  </si>
  <si>
    <t>Averna</t>
  </si>
  <si>
    <t>Vestwell</t>
  </si>
  <si>
    <t>Gallup</t>
  </si>
  <si>
    <t>Takeo</t>
  </si>
  <si>
    <t>DBA Web Technologies</t>
  </si>
  <si>
    <t>menschForce</t>
  </si>
  <si>
    <t>LeanTaaS</t>
  </si>
  <si>
    <t>Zentek Infosoft</t>
  </si>
  <si>
    <t>Horizontal Talent</t>
  </si>
  <si>
    <t>Newscape Consulting</t>
  </si>
  <si>
    <t>WordPress VIP</t>
  </si>
  <si>
    <t>Columbia Advisory Group</t>
  </si>
  <si>
    <t>SimpleLegal</t>
  </si>
  <si>
    <t>Bank of America</t>
  </si>
  <si>
    <t>Convergent Solutions, Inc</t>
  </si>
  <si>
    <t>InterSources Inc - SBA Certified,Minority &amp; Women Owned Certified Enterprise.</t>
  </si>
  <si>
    <t>Liberty Personnel Services, Inc.</t>
  </si>
  <si>
    <t>HUNTER Technical - htrjobs.com</t>
  </si>
  <si>
    <t>Precision Solutions, LLC</t>
  </si>
  <si>
    <t>Nivid Technologies</t>
  </si>
  <si>
    <t>HealthVerity</t>
  </si>
  <si>
    <t>StreamSets Inc.</t>
  </si>
  <si>
    <t>FinTech LLC</t>
  </si>
  <si>
    <t>epcot technologies inc</t>
  </si>
  <si>
    <t>MORSE Corp</t>
  </si>
  <si>
    <t>Placed, LLC.</t>
  </si>
  <si>
    <t>Info Origin Inc.</t>
  </si>
  <si>
    <t>Bloom Credit</t>
  </si>
  <si>
    <t>andros</t>
  </si>
  <si>
    <t>Every Mother</t>
  </si>
  <si>
    <t>Inmar Intelligence</t>
  </si>
  <si>
    <t>Carvana</t>
  </si>
  <si>
    <t>Experis</t>
  </si>
  <si>
    <t>Datadog</t>
  </si>
  <si>
    <t>1872 Consulting</t>
  </si>
  <si>
    <t>Intuit</t>
  </si>
  <si>
    <t>CPS, Inc.</t>
  </si>
  <si>
    <t>Signature Consultants</t>
  </si>
  <si>
    <t>TechProjects</t>
  </si>
  <si>
    <t>AKASA</t>
  </si>
  <si>
    <t>Wurl</t>
  </si>
  <si>
    <t>Henlow Recruitment Group</t>
  </si>
  <si>
    <t>Roy Talman &amp; Associates, Inc.</t>
  </si>
  <si>
    <t>NuWare</t>
  </si>
  <si>
    <t>AgreeYa Solutions</t>
  </si>
  <si>
    <t>Tanisha Systems, Inc</t>
  </si>
  <si>
    <t>TIAA</t>
  </si>
  <si>
    <t>Wipro Limited</t>
  </si>
  <si>
    <t>Beyondsoft</t>
  </si>
  <si>
    <t>eTeam</t>
  </si>
  <si>
    <t>ThreatQuotient</t>
  </si>
  <si>
    <t>CACI International Inc</t>
  </si>
  <si>
    <t>Intellisoft Technologies</t>
  </si>
  <si>
    <t>Our Work For Client</t>
  </si>
  <si>
    <t>Vimeo</t>
  </si>
  <si>
    <t>Zachary Piper Solutions</t>
  </si>
  <si>
    <t>E-Solutions</t>
  </si>
  <si>
    <t>Prima Assicurazioni</t>
  </si>
  <si>
    <t>Thresher</t>
  </si>
  <si>
    <t>Mutual Mobile</t>
  </si>
  <si>
    <t>Protingent</t>
  </si>
  <si>
    <t>Huxley</t>
  </si>
  <si>
    <t>ConsultNet</t>
  </si>
  <si>
    <t>Datapeople</t>
  </si>
  <si>
    <t>KORE1</t>
  </si>
  <si>
    <t>Invisible Technologies Inc.</t>
  </si>
  <si>
    <t>New Era Technology, US</t>
  </si>
  <si>
    <t>Outside Interactive</t>
  </si>
  <si>
    <t>General Dynamics Mission Systems</t>
  </si>
  <si>
    <t>W@tchtower</t>
  </si>
  <si>
    <t>Prudential Financial</t>
  </si>
  <si>
    <t>Ursus, Inc.</t>
  </si>
  <si>
    <t>NTT DATA Services</t>
  </si>
  <si>
    <t>Robert Half</t>
  </si>
  <si>
    <t>Fūsus</t>
  </si>
  <si>
    <t>RemX | The Workforce Experts</t>
  </si>
  <si>
    <t>Learning Equality</t>
  </si>
  <si>
    <t>InMarket</t>
  </si>
  <si>
    <t>CyberCoders</t>
  </si>
  <si>
    <t>Entry level</t>
  </si>
  <si>
    <t>Associate</t>
  </si>
  <si>
    <t>Full-time</t>
  </si>
  <si>
    <t>Staffing &amp; Recruiting</t>
  </si>
  <si>
    <t>Information Technology &amp; Services</t>
  </si>
  <si>
    <t>Hospital &amp; Health Care</t>
  </si>
  <si>
    <t>Insurance</t>
  </si>
  <si>
    <t>Telecommunications</t>
  </si>
  <si>
    <t>Financial Services</t>
  </si>
  <si>
    <t>Management Consulting</t>
  </si>
  <si>
    <t>Consumer Goods</t>
  </si>
  <si>
    <t>Computer Software</t>
  </si>
  <si>
    <t>Apparel &amp; Fashion</t>
  </si>
  <si>
    <t>E-learning</t>
  </si>
  <si>
    <t>Electrical &amp; Electronic Manufacturing</t>
  </si>
  <si>
    <t>Banking</t>
  </si>
  <si>
    <t>Defense &amp; Space</t>
  </si>
  <si>
    <t>Health, Wellness &amp; Fitness</t>
  </si>
  <si>
    <t>Internet</t>
  </si>
  <si>
    <t>Computer &amp; Network Security</t>
  </si>
  <si>
    <t>Human Resources</t>
  </si>
  <si>
    <t>Publishing</t>
  </si>
  <si>
    <t>Marketing &amp; Advertising</t>
  </si>
  <si>
    <t>Yes</t>
  </si>
  <si>
    <t>No</t>
  </si>
  <si>
    <t>Applied 1 week ago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</si>
</sst>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23"/>
  <sheetViews>
    <sheetView tabSelected="1" workbookViewId="0"/>
  </sheetViews>
  <sheetFormatPr defaultRowHeight="15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>
        <f>HYPERLINK("https://www.linkedin.com/jobs/view/2636694247/?alternateChannel=search&amp;refId=mtp6OrQDLYxjXRYAzB87Uw%3D%3D&amp;trackingId=UTNR3%2FyE3vPjZe%2BEUfg%2F8Q%3D%3D&amp;trk=d_flagship3_search_srp_jobs", "Python Developer")</f>
        <v>0</v>
      </c>
      <c r="C2" t="s">
        <v>129</v>
      </c>
      <c r="D2" t="s">
        <v>251</v>
      </c>
      <c r="E2" t="s">
        <v>254</v>
      </c>
      <c r="F2" t="s">
        <v>274</v>
      </c>
      <c r="G2" t="s">
        <v>275</v>
      </c>
    </row>
    <row r="3" spans="1:7">
      <c r="A3" t="s">
        <v>8</v>
      </c>
      <c r="B3">
        <f>HYPERLINK("https://www.linkedin.com/jobs/view/2631959063/?alternateChannel=search&amp;refId=mtp6OrQDLYxjXRYAzB87Uw%3D%3D&amp;trackingId=ZRFlAbBiRltOA9lNtjmnuQ%3D%3D&amp;trk=d_flagship3_search_srp_jobs", "Python Developer")</f>
        <v>0</v>
      </c>
      <c r="C3" t="s">
        <v>130</v>
      </c>
      <c r="D3" t="s">
        <v>252</v>
      </c>
      <c r="E3" t="s">
        <v>255</v>
      </c>
      <c r="F3" t="s">
        <v>274</v>
      </c>
      <c r="G3" t="s">
        <v>275</v>
      </c>
    </row>
    <row r="4" spans="1:7">
      <c r="A4" t="s">
        <v>9</v>
      </c>
      <c r="B4">
        <f>HYPERLINK("https://www.linkedin.com/jobs/view/2636694501/?alternateChannel=search&amp;refId=mtp6OrQDLYxjXRYAzB87Uw%3D%3D&amp;trackingId=jI3rDbiUfaWJ5C4MELvWIw%3D%3D&amp;trk=d_flagship3_search_srp_jobs", "Python Developer")</f>
        <v>0</v>
      </c>
      <c r="C4" t="s">
        <v>131</v>
      </c>
      <c r="D4" t="s">
        <v>251</v>
      </c>
      <c r="E4" t="s">
        <v>256</v>
      </c>
      <c r="F4" t="s">
        <v>274</v>
      </c>
      <c r="G4" t="s">
        <v>275</v>
      </c>
    </row>
    <row r="5" spans="1:7">
      <c r="A5" t="s">
        <v>10</v>
      </c>
      <c r="B5">
        <f>HYPERLINK("https://www.linkedin.com/jobs/view/2631923781/?alternateChannel=search&amp;refId=IHEMWfwsGVd%2Fai5XBWoNng%3D%3D&amp;trackingId=NplsULXcHMp60mRw6Vex1Q%3D%3D&amp;trk=d_flagship3_search_srp_jobs", "Software Engineer (Python)")</f>
        <v>0</v>
      </c>
      <c r="C5" t="s">
        <v>132</v>
      </c>
      <c r="D5" t="s">
        <v>251</v>
      </c>
      <c r="E5" t="s">
        <v>255</v>
      </c>
      <c r="F5" t="s">
        <v>275</v>
      </c>
      <c r="G5" t="s">
        <v>275</v>
      </c>
    </row>
    <row r="6" spans="1:7">
      <c r="A6" t="s">
        <v>11</v>
      </c>
      <c r="B6">
        <f>HYPERLINK("https://www.linkedin.com/jobs/view/2636705411/?alternateChannel=search&amp;refId=IHEMWfwsGVd%2Fai5XBWoNng%3D%3D&amp;trackingId=%2Bj96voiWemb2sK1m9v%2BIZA%3D%3D&amp;trk=d_flagship3_search_srp_jobs", "Full Stack Python Developer")</f>
        <v>0</v>
      </c>
      <c r="C6" t="s">
        <v>133</v>
      </c>
      <c r="D6" t="s">
        <v>251</v>
      </c>
      <c r="E6" t="s">
        <v>257</v>
      </c>
      <c r="F6" t="s">
        <v>275</v>
      </c>
      <c r="G6" t="s">
        <v>275</v>
      </c>
    </row>
    <row r="7" spans="1:7">
      <c r="A7" t="s">
        <v>12</v>
      </c>
      <c r="B7">
        <f>HYPERLINK("https://www.linkedin.com/jobs/view/2636266920/?alternateChannel=search&amp;refId=IHEMWfwsGVd%2Fai5XBWoNng%3D%3D&amp;trackingId=zvLIpPcUkQhmDF0p%2FmUlWw%3D%3D&amp;trk=d_flagship3_search_srp_jobs", "python developer")</f>
        <v>0</v>
      </c>
      <c r="C7" t="s">
        <v>134</v>
      </c>
      <c r="D7" t="s">
        <v>252</v>
      </c>
      <c r="E7" t="s">
        <v>255</v>
      </c>
      <c r="F7" t="s">
        <v>275</v>
      </c>
      <c r="G7" t="s">
        <v>275</v>
      </c>
    </row>
    <row r="8" spans="1:7">
      <c r="A8" t="s">
        <v>13</v>
      </c>
      <c r="B8">
        <f>HYPERLINK("https://www.linkedin.com/jobs/view/2589136497/?alternateChannel=search&amp;refId=IHEMWfwsGVd%2Fai5XBWoNng%3D%3D&amp;trackingId=MAIk6bjqDSyxM6ZPi1tgQA%3D%3D&amp;trk=d_flagship3_search_srp_jobs", "Python Developer- Lead")</f>
        <v>0</v>
      </c>
      <c r="C8" t="s">
        <v>135</v>
      </c>
      <c r="D8" t="s">
        <v>251</v>
      </c>
      <c r="E8" t="s">
        <v>258</v>
      </c>
      <c r="F8" t="s">
        <v>274</v>
      </c>
      <c r="G8" t="s">
        <v>275</v>
      </c>
    </row>
    <row r="9" spans="1:7">
      <c r="A9" t="s">
        <v>14</v>
      </c>
      <c r="B9">
        <f>HYPERLINK("https://www.linkedin.com/jobs/view/2626667217/?alternateChannel=search&amp;refId=IHEMWfwsGVd%2Fai5XBWoNng%3D%3D&amp;trackingId=wpPx%2BJEz2OT9giFwjAICkA%3D%3D&amp;trk=d_flagship3_search_srp_jobs", "Python Developer")</f>
        <v>0</v>
      </c>
      <c r="C9" t="s">
        <v>136</v>
      </c>
      <c r="D9" t="s">
        <v>252</v>
      </c>
      <c r="E9" t="s">
        <v>254</v>
      </c>
      <c r="F9" t="s">
        <v>274</v>
      </c>
      <c r="G9" t="s">
        <v>275</v>
      </c>
    </row>
    <row r="10" spans="1:7">
      <c r="A10" t="s">
        <v>15</v>
      </c>
      <c r="B10">
        <f>HYPERLINK("https://www.linkedin.com/jobs/view/2625913727/?alternateChannel=search&amp;refId=Z%2FBlXM6%2FJFC%2BGZu2FiSYeQ%3D%3D&amp;trackingId=IBYF0%2B10jKUWoC5flo7Cpg%3D%3D&amp;trk=d_flagship3_search_srp_jobs", "Python Engineer")</f>
        <v>0</v>
      </c>
      <c r="C10" t="s">
        <v>137</v>
      </c>
      <c r="D10" t="s">
        <v>251</v>
      </c>
      <c r="E10" t="s">
        <v>259</v>
      </c>
      <c r="F10" t="s">
        <v>275</v>
      </c>
      <c r="G10" t="s">
        <v>275</v>
      </c>
    </row>
    <row r="11" spans="1:7">
      <c r="A11" t="s">
        <v>16</v>
      </c>
      <c r="B11">
        <f>HYPERLINK("https://www.linkedin.com/jobs/view/2627227774/?alternateChannel=search&amp;refId=Z%2FBlXM6%2FJFC%2BGZu2FiSYeQ%3D%3D&amp;trackingId=T%2BpOu%2F%2ByKkAtzL9vxr%2FI6w%3D%3D&amp;trk=d_flagship3_search_srp_jobs", "Python Engineer")</f>
        <v>0</v>
      </c>
      <c r="C11" t="s">
        <v>138</v>
      </c>
      <c r="F11" t="s">
        <v>274</v>
      </c>
      <c r="G11" t="s">
        <v>275</v>
      </c>
    </row>
    <row r="12" spans="1:7">
      <c r="A12" t="s">
        <v>17</v>
      </c>
      <c r="B12">
        <f>HYPERLINK("https://www.linkedin.com/jobs/view/2636949481/?alternateChannel=search&amp;refId=GKP9rSuyjNbieCRaEPXNmw%3D%3D&amp;trackingId=L3rE%2FMZpGic9%2B52WQSZkrw%3D%3D&amp;trk=d_flagship3_search_srp_jobs", "Python SDK Developer")</f>
        <v>0</v>
      </c>
      <c r="C12" t="s">
        <v>139</v>
      </c>
      <c r="D12" t="s">
        <v>251</v>
      </c>
      <c r="E12" t="s">
        <v>254</v>
      </c>
      <c r="F12" t="s">
        <v>275</v>
      </c>
      <c r="G12" t="s">
        <v>275</v>
      </c>
    </row>
    <row r="13" spans="1:7">
      <c r="A13" t="s">
        <v>18</v>
      </c>
      <c r="B13">
        <f>HYPERLINK("https://www.linkedin.com/jobs/view/2598472634/?alternateChannel=search&amp;refId=QXptrxxdLW5VKy7k3kQxkw%3D%3D&amp;trackingId=0eO6IK17Kz2t92ayIh8Uig%3D%3D&amp;trk=d_flagship3_search_srp_jobs", "Junior Python Developer")</f>
        <v>0</v>
      </c>
      <c r="C13" t="s">
        <v>140</v>
      </c>
      <c r="D13" t="s">
        <v>251</v>
      </c>
      <c r="E13" t="s">
        <v>255</v>
      </c>
      <c r="F13" t="s">
        <v>275</v>
      </c>
      <c r="G13" t="s">
        <v>275</v>
      </c>
    </row>
    <row r="14" spans="1:7">
      <c r="A14" t="s">
        <v>19</v>
      </c>
      <c r="B14">
        <f>HYPERLINK("https://www.linkedin.com/jobs/view/2616772307/?alternateChannel=search&amp;refId=QXptrxxdLW5VKy7k3kQxkw%3D%3D&amp;trackingId=Vf2AZrvD%2FpJfWIUamfvIjg%3D%3D&amp;trk=d_flagship3_search_srp_jobs", "Python Developer")</f>
        <v>0</v>
      </c>
      <c r="C14" t="s">
        <v>141</v>
      </c>
      <c r="D14" t="s">
        <v>251</v>
      </c>
      <c r="E14" t="s">
        <v>255</v>
      </c>
      <c r="F14" t="s">
        <v>275</v>
      </c>
      <c r="G14" t="s">
        <v>275</v>
      </c>
    </row>
    <row r="15" spans="1:7">
      <c r="A15" t="s">
        <v>20</v>
      </c>
      <c r="B15">
        <f>HYPERLINK("https://www.linkedin.com/jobs/view/2612493011/?alternateChannel=search&amp;refId=QXptrxxdLW5VKy7k3kQxkw%3D%3D&amp;trackingId=OWfmne%2Fl3AM%2BuLP1q1BtwA%3D%3D&amp;trk=d_flagship3_search_srp_jobs", "Python Developer")</f>
        <v>0</v>
      </c>
      <c r="C15" t="s">
        <v>142</v>
      </c>
      <c r="D15" t="s">
        <v>251</v>
      </c>
      <c r="E15" t="s">
        <v>255</v>
      </c>
      <c r="F15" t="s">
        <v>275</v>
      </c>
      <c r="G15" t="s">
        <v>275</v>
      </c>
    </row>
    <row r="16" spans="1:7">
      <c r="A16" t="s">
        <v>21</v>
      </c>
      <c r="B16">
        <f>HYPERLINK("https://www.linkedin.com/jobs/view/2615566636/?alternateChannel=search&amp;refId=QXptrxxdLW5VKy7k3kQxkw%3D%3D&amp;trackingId=KSn%2FpDiEnK4bwFZieGtKjw%3D%3D&amp;trk=d_flagship3_search_srp_jobs", "Python Backend Developer")</f>
        <v>0</v>
      </c>
      <c r="C16" t="s">
        <v>143</v>
      </c>
      <c r="D16" t="s">
        <v>251</v>
      </c>
      <c r="E16" t="s">
        <v>255</v>
      </c>
      <c r="F16" t="s">
        <v>275</v>
      </c>
      <c r="G16" t="s">
        <v>275</v>
      </c>
    </row>
    <row r="17" spans="1:7">
      <c r="A17" t="s">
        <v>22</v>
      </c>
      <c r="B17">
        <f>HYPERLINK("https://www.linkedin.com/jobs/view/2621601478/?alternateChannel=search&amp;refId=QXptrxxdLW5VKy7k3kQxkw%3D%3D&amp;trackingId=zDEievDrGP4XC26QVpWcZA%3D%3D&amp;trk=d_flagship3_search_srp_jobs", "Python Engineer")</f>
        <v>0</v>
      </c>
      <c r="C17" t="s">
        <v>144</v>
      </c>
      <c r="D17" t="s">
        <v>251</v>
      </c>
      <c r="E17" t="s">
        <v>254</v>
      </c>
      <c r="F17" t="s">
        <v>275</v>
      </c>
      <c r="G17" t="s">
        <v>275</v>
      </c>
    </row>
    <row r="18" spans="1:7">
      <c r="A18" t="s">
        <v>23</v>
      </c>
      <c r="B18">
        <f>HYPERLINK("https://www.linkedin.com/jobs/view/2539050591/?alternateChannel=search&amp;refId=QXptrxxdLW5VKy7k3kQxkw%3D%3D&amp;trackingId=0a83OVCO4MAFOza6I%2FjE3g%3D%3D&amp;trk=d_flagship3_search_srp_jobs", "Python Developer")</f>
        <v>0</v>
      </c>
      <c r="C18" t="s">
        <v>145</v>
      </c>
      <c r="D18" t="s">
        <v>251</v>
      </c>
      <c r="E18" t="s">
        <v>255</v>
      </c>
      <c r="F18" t="s">
        <v>275</v>
      </c>
      <c r="G18" t="s">
        <v>275</v>
      </c>
    </row>
    <row r="19" spans="1:7">
      <c r="A19" t="s">
        <v>24</v>
      </c>
      <c r="B19">
        <f>HYPERLINK("https://www.linkedin.com/jobs/view/2630358139/?alternateChannel=search&amp;refId=QXptrxxdLW5VKy7k3kQxkw%3D%3D&amp;trackingId=Vih34A7VNIidIYkI9Qh6%2FQ%3D%3D&amp;trk=d_flagship3_search_srp_jobs", "Python Developer")</f>
        <v>0</v>
      </c>
      <c r="C19" t="s">
        <v>146</v>
      </c>
      <c r="D19" t="s">
        <v>251</v>
      </c>
      <c r="E19" t="s">
        <v>254</v>
      </c>
      <c r="F19" t="s">
        <v>275</v>
      </c>
      <c r="G19" t="s">
        <v>275</v>
      </c>
    </row>
    <row r="20" spans="1:7">
      <c r="A20" t="s">
        <v>25</v>
      </c>
      <c r="B20">
        <f>HYPERLINK("https://www.linkedin.com/jobs/view/2572059304/?alternateChannel=search&amp;refId=QXptrxxdLW5VKy7k3kQxkw%3D%3D&amp;trackingId=nqgEoTFrkSQWr%2FIGjlf0tg%3D%3D&amp;trk=d_flagship3_search_srp_jobs", "Python Developer")</f>
        <v>0</v>
      </c>
      <c r="C20" t="s">
        <v>147</v>
      </c>
      <c r="D20" t="s">
        <v>251</v>
      </c>
      <c r="E20" t="s">
        <v>255</v>
      </c>
      <c r="F20" t="s">
        <v>275</v>
      </c>
      <c r="G20" t="s">
        <v>275</v>
      </c>
    </row>
    <row r="21" spans="1:7">
      <c r="A21" t="s">
        <v>26</v>
      </c>
      <c r="B21">
        <f>HYPERLINK("https://www.linkedin.com/jobs/view/2464252765/?alternateChannel=search&amp;refId=QXptrxxdLW5VKy7k3kQxkw%3D%3D&amp;trackingId=8TatLNcb2vLDXlXG4kHiIw%3D%3D&amp;trk=d_flagship3_search_srp_jobs", "Java / Python Developer")</f>
        <v>0</v>
      </c>
      <c r="C21" t="s">
        <v>148</v>
      </c>
      <c r="D21" t="s">
        <v>252</v>
      </c>
      <c r="E21" t="s">
        <v>259</v>
      </c>
      <c r="F21" t="s">
        <v>276</v>
      </c>
      <c r="G21" t="s">
        <v>274</v>
      </c>
    </row>
    <row r="22" spans="1:7">
      <c r="A22" t="s">
        <v>27</v>
      </c>
      <c r="B22">
        <f>HYPERLINK("https://www.linkedin.com/jobs/view/2490054873/?alternateChannel=search&amp;refId=QXptrxxdLW5VKy7k3kQxkw%3D%3D&amp;trackingId=W7KKpLA1CEsGEG3UW1OvOw%3D%3D&amp;trk=d_flagship3_search_srp_jobs", "Python Developer")</f>
        <v>0</v>
      </c>
      <c r="C22" t="s">
        <v>149</v>
      </c>
      <c r="D22" t="s">
        <v>251</v>
      </c>
      <c r="E22" t="s">
        <v>260</v>
      </c>
      <c r="F22" t="s">
        <v>275</v>
      </c>
      <c r="G22" t="s">
        <v>275</v>
      </c>
    </row>
    <row r="23" spans="1:7">
      <c r="A23" t="s">
        <v>28</v>
      </c>
      <c r="B23">
        <f>HYPERLINK("https://www.linkedin.com/jobs/view/2632652376/?alternateChannel=search&amp;refId=QXptrxxdLW5VKy7k3kQxkw%3D%3D&amp;trackingId=Fau8ad%2FbAV9K5%2BhMzDrW2g%3D%3D&amp;trk=d_flagship3_search_srp_jobs", "Python Developer")</f>
        <v>0</v>
      </c>
      <c r="C23" t="s">
        <v>150</v>
      </c>
      <c r="D23" t="s">
        <v>251</v>
      </c>
      <c r="E23" t="s">
        <v>255</v>
      </c>
      <c r="F23" t="s">
        <v>275</v>
      </c>
      <c r="G23" t="s">
        <v>275</v>
      </c>
    </row>
    <row r="24" spans="1:7">
      <c r="A24" t="s">
        <v>29</v>
      </c>
      <c r="B24">
        <f>HYPERLINK("https://www.linkedin.com/jobs/view/2620064288/?alternateChannel=search&amp;refId=QXptrxxdLW5VKy7k3kQxkw%3D%3D&amp;trackingId=prg3fjz8LAc4u72obqIa1Q%3D%3D&amp;trk=d_flagship3_search_srp_jobs", "Python Developer")</f>
        <v>0</v>
      </c>
      <c r="C24" t="s">
        <v>151</v>
      </c>
      <c r="D24" t="s">
        <v>251</v>
      </c>
      <c r="E24" t="s">
        <v>259</v>
      </c>
      <c r="F24" t="s">
        <v>275</v>
      </c>
      <c r="G24" t="s">
        <v>275</v>
      </c>
    </row>
    <row r="25" spans="1:7">
      <c r="A25" t="s">
        <v>30</v>
      </c>
      <c r="B25">
        <f>HYPERLINK("https://www.linkedin.com/jobs/view/2589547951/?alternateChannel=search&amp;refId=QXptrxxdLW5VKy7k3kQxkw%3D%3D&amp;trackingId=UPiBPQgvT%2FZgfcsUUSxWog%3D%3D&amp;trk=d_flagship3_search_srp_jobs", "Python Developer")</f>
        <v>0</v>
      </c>
      <c r="C25" t="s">
        <v>152</v>
      </c>
      <c r="D25" t="s">
        <v>251</v>
      </c>
      <c r="E25" t="s">
        <v>261</v>
      </c>
      <c r="F25" t="s">
        <v>276</v>
      </c>
      <c r="G25" t="s">
        <v>274</v>
      </c>
    </row>
    <row r="26" spans="1:7">
      <c r="A26" t="s">
        <v>31</v>
      </c>
      <c r="B26">
        <f>HYPERLINK("https://www.linkedin.com/jobs/view/2605826629/?alternateChannel=search&amp;refId=QXptrxxdLW5VKy7k3kQxkw%3D%3D&amp;trackingId=QBMKtHDOGQey2RAnXaoyoQ%3D%3D&amp;trk=d_flagship3_search_srp_jobs", "Python Developer")</f>
        <v>0</v>
      </c>
      <c r="C26" t="s">
        <v>153</v>
      </c>
      <c r="D26" t="s">
        <v>251</v>
      </c>
      <c r="E26" t="s">
        <v>262</v>
      </c>
      <c r="F26" t="s">
        <v>275</v>
      </c>
      <c r="G26" t="s">
        <v>275</v>
      </c>
    </row>
    <row r="27" spans="1:7">
      <c r="A27" t="s">
        <v>32</v>
      </c>
      <c r="B27">
        <f>HYPERLINK("https://www.linkedin.com/jobs/view/2633923334/?alternateChannel=search&amp;refId=QXptrxxdLW5VKy7k3kQxkw%3D%3D&amp;trackingId=GU5YpBEN5sTb1j6LuLVBhA%3D%3D&amp;trk=d_flagship3_search_srp_jobs", "Python Developer-Charlotte,NC")</f>
        <v>0</v>
      </c>
      <c r="C27" t="s">
        <v>154</v>
      </c>
      <c r="D27" t="s">
        <v>251</v>
      </c>
      <c r="E27" t="s">
        <v>255</v>
      </c>
      <c r="F27" t="s">
        <v>275</v>
      </c>
      <c r="G27" t="s">
        <v>275</v>
      </c>
    </row>
    <row r="28" spans="1:7">
      <c r="A28" t="s">
        <v>33</v>
      </c>
      <c r="B28">
        <f>HYPERLINK("https://www.linkedin.com/jobs/view/2588046071/?alternateChannel=search&amp;refId=JrpW%2BgeY4VmsAi9kdgyhCg%3D%3D&amp;trackingId=LXPlnGaZ7K2cFGFNcX%2F7qg%3D%3D&amp;trk=d_flagship3_search_srp_jobs", "Python Engineer, Security Automation")</f>
        <v>0</v>
      </c>
      <c r="C28" t="s">
        <v>155</v>
      </c>
      <c r="D28" t="s">
        <v>251</v>
      </c>
      <c r="E28" t="s">
        <v>263</v>
      </c>
      <c r="F28" t="s">
        <v>274</v>
      </c>
      <c r="G28" t="s">
        <v>275</v>
      </c>
    </row>
    <row r="29" spans="1:7">
      <c r="A29" t="s">
        <v>34</v>
      </c>
      <c r="B29">
        <f>HYPERLINK("https://www.linkedin.com/jobs/view/2615633021/?alternateChannel=search&amp;refId=JrpW%2BgeY4VmsAi9kdgyhCg%3D%3D&amp;trackingId=KHUs60LnuT%2B7A7ZR9flSjg%3D%3D&amp;trk=d_flagship3_search_srp_jobs", "Python Developer")</f>
        <v>0</v>
      </c>
      <c r="C29" t="s">
        <v>156</v>
      </c>
      <c r="D29" t="s">
        <v>251</v>
      </c>
      <c r="E29" t="s">
        <v>259</v>
      </c>
      <c r="F29" t="s">
        <v>275</v>
      </c>
      <c r="G29" t="s">
        <v>275</v>
      </c>
    </row>
    <row r="30" spans="1:7">
      <c r="A30" t="s">
        <v>35</v>
      </c>
      <c r="B30">
        <f>HYPERLINK("https://www.linkedin.com/jobs/view/2604293539/?alternateChannel=search&amp;refId=JrpW%2BgeY4VmsAi9kdgyhCg%3D%3D&amp;trackingId=hXPTyrYmNIdEBMZ7nps0Jw%3D%3D&amp;trk=d_flagship3_search_srp_jobs", "Python Developer")</f>
        <v>0</v>
      </c>
      <c r="C30" t="s">
        <v>157</v>
      </c>
      <c r="D30" t="s">
        <v>252</v>
      </c>
      <c r="E30" t="s">
        <v>254</v>
      </c>
      <c r="F30" t="s">
        <v>274</v>
      </c>
      <c r="G30" t="s">
        <v>275</v>
      </c>
    </row>
    <row r="31" spans="1:7">
      <c r="A31" t="s">
        <v>36</v>
      </c>
      <c r="B31">
        <f>HYPERLINK("https://www.linkedin.com/jobs/view/2612302250/?alternateChannel=search&amp;refId=JrpW%2BgeY4VmsAi9kdgyhCg%3D%3D&amp;trackingId=zBcrMX5PTzgaYLfl34Cj0A%3D%3D&amp;trk=d_flagship3_search_srp_jobs", "Python Programmer")</f>
        <v>0</v>
      </c>
      <c r="C31" t="s">
        <v>158</v>
      </c>
      <c r="D31" t="s">
        <v>251</v>
      </c>
      <c r="E31" t="s">
        <v>255</v>
      </c>
      <c r="F31" t="s">
        <v>274</v>
      </c>
      <c r="G31" t="s">
        <v>275</v>
      </c>
    </row>
    <row r="32" spans="1:7">
      <c r="A32" t="s">
        <v>37</v>
      </c>
      <c r="B32">
        <f>HYPERLINK("https://www.linkedin.com/jobs/view/2621111215/?alternateChannel=search&amp;refId=JrpW%2BgeY4VmsAi9kdgyhCg%3D%3D&amp;trackingId=l6VdMwZcIchw6I4Hku2uMA%3D%3D&amp;trk=d_flagship3_search_srp_jobs", "Software Engineer, Python (Remote)")</f>
        <v>0</v>
      </c>
      <c r="C32" t="s">
        <v>159</v>
      </c>
      <c r="D32" t="s">
        <v>251</v>
      </c>
      <c r="E32" t="s">
        <v>258</v>
      </c>
      <c r="F32" t="s">
        <v>275</v>
      </c>
      <c r="G32" t="s">
        <v>275</v>
      </c>
    </row>
    <row r="33" spans="1:7">
      <c r="A33" t="s">
        <v>38</v>
      </c>
      <c r="B33">
        <f>HYPERLINK("https://www.linkedin.com/jobs/view/2630896429/?alternateChannel=search&amp;refId=JrpW%2BgeY4VmsAi9kdgyhCg%3D%3D&amp;trackingId=%2F0679OhfIT7%2Bukxf73ytkQ%3D%3D&amp;trk=d_flagship3_search_srp_jobs", "Python Developer")</f>
        <v>0</v>
      </c>
      <c r="C33" t="s">
        <v>160</v>
      </c>
      <c r="D33" t="s">
        <v>251</v>
      </c>
      <c r="E33" t="s">
        <v>255</v>
      </c>
      <c r="F33" t="s">
        <v>275</v>
      </c>
      <c r="G33" t="s">
        <v>275</v>
      </c>
    </row>
    <row r="34" spans="1:7">
      <c r="A34" t="s">
        <v>39</v>
      </c>
      <c r="B34">
        <f>HYPERLINK("https://www.linkedin.com/jobs/view/2615562317/?alternateChannel=search&amp;refId=JrpW%2BgeY4VmsAi9kdgyhCg%3D%3D&amp;trackingId=eQ2uojZtSTyodMOmIlgJBw%3D%3D&amp;trk=d_flagship3_search_srp_jobs", "Python Engineer")</f>
        <v>0</v>
      </c>
      <c r="C34" t="s">
        <v>161</v>
      </c>
      <c r="D34" t="s">
        <v>251</v>
      </c>
      <c r="E34" t="s">
        <v>254</v>
      </c>
      <c r="F34" t="s">
        <v>274</v>
      </c>
      <c r="G34" t="s">
        <v>275</v>
      </c>
    </row>
    <row r="35" spans="1:7">
      <c r="A35" t="s">
        <v>40</v>
      </c>
      <c r="B35">
        <f>HYPERLINK("https://www.linkedin.com/jobs/view/2609988899/?alternateChannel=search&amp;refId=JrpW%2BgeY4VmsAi9kdgyhCg%3D%3D&amp;trackingId=IgN%2B8KSDrsC3lxUtX1%2FQlA%3D%3D&amp;trk=d_flagship3_search_srp_jobs", "Python Developer - Shell Scripting")</f>
        <v>0</v>
      </c>
      <c r="C35" t="s">
        <v>162</v>
      </c>
      <c r="D35" t="s">
        <v>251</v>
      </c>
      <c r="E35" t="s">
        <v>255</v>
      </c>
      <c r="F35" t="s">
        <v>275</v>
      </c>
      <c r="G35" t="s">
        <v>275</v>
      </c>
    </row>
    <row r="36" spans="1:7">
      <c r="A36" t="s">
        <v>41</v>
      </c>
      <c r="B36">
        <f>HYPERLINK("https://www.linkedin.com/jobs/view/133254551/?alternateChannel=search&amp;refId=JrpW%2BgeY4VmsAi9kdgyhCg%3D%3D&amp;trackingId=V2QuESAyVAHMGOEBib4WXw%3D%3D&amp;trk=d_flagship3_search_srp_jobs", "Python Developer")</f>
        <v>0</v>
      </c>
      <c r="C36" t="s">
        <v>163</v>
      </c>
      <c r="F36" t="s">
        <v>274</v>
      </c>
      <c r="G36" t="s">
        <v>275</v>
      </c>
    </row>
    <row r="37" spans="1:7">
      <c r="A37" t="s">
        <v>42</v>
      </c>
      <c r="B37">
        <f>HYPERLINK("https://www.linkedin.com/jobs/view/2612496363/?alternateChannel=search&amp;refId=JrpW%2BgeY4VmsAi9kdgyhCg%3D%3D&amp;trackingId=OHekq3U2rWGsxAO7WW40hA%3D%3D&amp;trk=d_flagship3_search_srp_jobs", "Python Developer")</f>
        <v>0</v>
      </c>
      <c r="C37" t="s">
        <v>164</v>
      </c>
      <c r="D37" t="s">
        <v>251</v>
      </c>
      <c r="E37" t="s">
        <v>255</v>
      </c>
      <c r="F37" t="s">
        <v>275</v>
      </c>
      <c r="G37" t="s">
        <v>275</v>
      </c>
    </row>
    <row r="38" spans="1:7">
      <c r="A38" t="s">
        <v>43</v>
      </c>
      <c r="B38">
        <f>HYPERLINK("https://www.linkedin.com/jobs/view/2624093074/?alternateChannel=search&amp;refId=JrpW%2BgeY4VmsAi9kdgyhCg%3D%3D&amp;trackingId=A5IQ%2Fgm66BHum%2BrCjkCwaQ%3D%3D&amp;trk=d_flagship3_search_srp_jobs", "python developer")</f>
        <v>0</v>
      </c>
      <c r="C38" t="s">
        <v>165</v>
      </c>
      <c r="D38" t="s">
        <v>251</v>
      </c>
      <c r="E38" t="s">
        <v>255</v>
      </c>
      <c r="F38" t="s">
        <v>275</v>
      </c>
      <c r="G38" t="s">
        <v>275</v>
      </c>
    </row>
    <row r="39" spans="1:7">
      <c r="A39" t="s">
        <v>44</v>
      </c>
      <c r="B39">
        <f>HYPERLINK("https://www.linkedin.com/jobs/view/2625101526/?alternateChannel=search&amp;refId=JrpW%2BgeY4VmsAi9kdgyhCg%3D%3D&amp;trackingId=pAHd6H%2BnjlGjfwShgdw47Q%3D%3D&amp;trk=d_flagship3_search_srp_jobs", "Python Developer")</f>
        <v>0</v>
      </c>
      <c r="C39" t="s">
        <v>166</v>
      </c>
      <c r="D39" t="s">
        <v>251</v>
      </c>
      <c r="E39" t="s">
        <v>255</v>
      </c>
      <c r="F39" t="s">
        <v>275</v>
      </c>
      <c r="G39" t="s">
        <v>275</v>
      </c>
    </row>
    <row r="40" spans="1:7">
      <c r="A40" t="s">
        <v>45</v>
      </c>
      <c r="B40">
        <f>HYPERLINK("https://www.linkedin.com/jobs/view/2622821331/?alternateChannel=search&amp;refId=JrpW%2BgeY4VmsAi9kdgyhCg%3D%3D&amp;trackingId=M4SFt0dURFc2NuV8F58d8A%3D%3D&amp;trk=d_flagship3_search_srp_jobs", "Python Developer @ NY/REMOTE")</f>
        <v>0</v>
      </c>
      <c r="C40" t="s">
        <v>167</v>
      </c>
      <c r="D40" t="s">
        <v>251</v>
      </c>
      <c r="E40" t="s">
        <v>255</v>
      </c>
      <c r="F40" t="s">
        <v>275</v>
      </c>
      <c r="G40" t="s">
        <v>275</v>
      </c>
    </row>
    <row r="41" spans="1:7">
      <c r="A41" t="s">
        <v>46</v>
      </c>
      <c r="B41">
        <f>HYPERLINK("https://www.linkedin.com/jobs/view/2619534376/?alternateChannel=search&amp;refId=JrpW%2BgeY4VmsAi9kdgyhCg%3D%3D&amp;trackingId=IOMLAxFaAZgGoqdA6UjDOA%3D%3D&amp;trk=d_flagship3_search_srp_jobs", "Python Developer")</f>
        <v>0</v>
      </c>
      <c r="C41" t="s">
        <v>168</v>
      </c>
      <c r="D41" t="s">
        <v>251</v>
      </c>
      <c r="E41" t="s">
        <v>255</v>
      </c>
      <c r="F41" t="s">
        <v>275</v>
      </c>
      <c r="G41" t="s">
        <v>275</v>
      </c>
    </row>
    <row r="42" spans="1:7">
      <c r="A42" t="s">
        <v>47</v>
      </c>
      <c r="B42">
        <f>HYPERLINK("https://www.linkedin.com/jobs/view/2633981580/?alternateChannel=search&amp;refId=JrpW%2BgeY4VmsAi9kdgyhCg%3D%3D&amp;trackingId=X9iMha6DYfau%2Bkk%2FA27xLQ%3D%3D&amp;trk=d_flagship3_search_srp_jobs", "Back-End Developer (Python)")</f>
        <v>0</v>
      </c>
      <c r="C42" t="s">
        <v>169</v>
      </c>
      <c r="D42" t="s">
        <v>251</v>
      </c>
      <c r="E42" t="s">
        <v>264</v>
      </c>
      <c r="F42" t="s">
        <v>275</v>
      </c>
      <c r="G42" t="s">
        <v>275</v>
      </c>
    </row>
    <row r="43" spans="1:7">
      <c r="A43" t="s">
        <v>48</v>
      </c>
      <c r="B43">
        <f>HYPERLINK("https://www.linkedin.com/jobs/view/2627083916/?alternateChannel=search&amp;refId=JrpW%2BgeY4VmsAi9kdgyhCg%3D%3D&amp;trackingId=YYTt3ATNgs2pQAHDiZxW8g%3D%3D&amp;trk=d_flagship3_search_srp_jobs", "Python Developer")</f>
        <v>0</v>
      </c>
      <c r="C43" t="s">
        <v>170</v>
      </c>
      <c r="D43" t="s">
        <v>251</v>
      </c>
      <c r="E43" t="s">
        <v>255</v>
      </c>
      <c r="F43" t="s">
        <v>275</v>
      </c>
      <c r="G43" t="s">
        <v>275</v>
      </c>
    </row>
    <row r="44" spans="1:7">
      <c r="A44" t="s">
        <v>49</v>
      </c>
      <c r="B44">
        <f>HYPERLINK("https://www.linkedin.com/jobs/view/2347328253/?alternateChannel=search&amp;refId=JrpW%2BgeY4VmsAi9kdgyhCg%3D%3D&amp;trackingId=c5AQwwWWfwVMPKhTjuduaA%3D%3D&amp;trk=d_flagship3_search_srp_jobs", "Python Developer")</f>
        <v>0</v>
      </c>
      <c r="C44" t="s">
        <v>171</v>
      </c>
      <c r="D44" t="s">
        <v>252</v>
      </c>
      <c r="E44" t="s">
        <v>255</v>
      </c>
      <c r="F44" t="s">
        <v>275</v>
      </c>
      <c r="G44" t="s">
        <v>275</v>
      </c>
    </row>
    <row r="45" spans="1:7">
      <c r="A45" t="s">
        <v>50</v>
      </c>
      <c r="B45">
        <f>HYPERLINK("https://www.linkedin.com/jobs/view/2621624096/?alternateChannel=search&amp;refId=JrpW%2BgeY4VmsAi9kdgyhCg%3D%3D&amp;trackingId=wYOV%2FLwjPjaNCDQzZiJCZw%3D%3D&amp;trk=d_flagship3_search_srp_jobs", "Software Developer (Python)")</f>
        <v>0</v>
      </c>
      <c r="C45" t="s">
        <v>172</v>
      </c>
      <c r="D45" t="s">
        <v>252</v>
      </c>
      <c r="E45" t="s">
        <v>265</v>
      </c>
      <c r="F45" t="s">
        <v>274</v>
      </c>
      <c r="G45" t="s">
        <v>275</v>
      </c>
    </row>
    <row r="46" spans="1:7">
      <c r="A46" t="s">
        <v>51</v>
      </c>
      <c r="B46">
        <f>HYPERLINK("https://www.linkedin.com/jobs/view/2616189264/?alternateChannel=search&amp;refId=JrpW%2BgeY4VmsAi9kdgyhCg%3D%3D&amp;trackingId=oX2nKH2n8IWzY339T5f2CQ%3D%3D&amp;trk=d_flagship3_search_srp_jobs", "Software Engineer (Python)")</f>
        <v>0</v>
      </c>
      <c r="C46" t="s">
        <v>173</v>
      </c>
      <c r="D46" t="s">
        <v>251</v>
      </c>
      <c r="E46" t="s">
        <v>259</v>
      </c>
      <c r="F46" t="s">
        <v>275</v>
      </c>
      <c r="G46" t="s">
        <v>275</v>
      </c>
    </row>
    <row r="47" spans="1:7">
      <c r="A47" t="s">
        <v>52</v>
      </c>
      <c r="B47">
        <f>HYPERLINK("https://www.linkedin.com/jobs/view/2591184797/?alternateChannel=search&amp;refId=JrpW%2BgeY4VmsAi9kdgyhCg%3D%3D&amp;trackingId=p%2BZpu%2BjXZVqACG9k3AelUQ%3D%3D&amp;trk=d_flagship3_search_srp_jobs", "Python Developer")</f>
        <v>0</v>
      </c>
      <c r="C47" t="s">
        <v>174</v>
      </c>
      <c r="D47" t="s">
        <v>251</v>
      </c>
      <c r="E47" t="s">
        <v>260</v>
      </c>
      <c r="F47" t="s">
        <v>275</v>
      </c>
      <c r="G47" t="s">
        <v>275</v>
      </c>
    </row>
    <row r="48" spans="1:7">
      <c r="A48" t="s">
        <v>53</v>
      </c>
      <c r="B48">
        <f>HYPERLINK("https://www.linkedin.com/jobs/view/2622825258/?alternateChannel=search&amp;refId=JrpW%2BgeY4VmsAi9kdgyhCg%3D%3D&amp;trackingId=BPrLmXpMZgZ2xgUYRgox0g%3D%3D&amp;trk=d_flagship3_search_srp_jobs", "Python Developer")</f>
        <v>0</v>
      </c>
      <c r="C48" t="s">
        <v>175</v>
      </c>
      <c r="D48" t="s">
        <v>251</v>
      </c>
      <c r="E48" t="s">
        <v>255</v>
      </c>
      <c r="F48" t="s">
        <v>275</v>
      </c>
      <c r="G48" t="s">
        <v>275</v>
      </c>
    </row>
    <row r="49" spans="1:7">
      <c r="A49" t="s">
        <v>54</v>
      </c>
      <c r="B49">
        <f>HYPERLINK("https://www.linkedin.com/jobs/view/2629508212/?alternateChannel=search&amp;refId=JrpW%2BgeY4VmsAi9kdgyhCg%3D%3D&amp;trackingId=aCaJbuk4FVbpxdwAGv8e6Q%3D%3D&amp;trk=d_flagship3_search_srp_jobs", "Python Developer")</f>
        <v>0</v>
      </c>
      <c r="C49" t="s">
        <v>176</v>
      </c>
      <c r="D49" t="s">
        <v>251</v>
      </c>
      <c r="E49" t="s">
        <v>255</v>
      </c>
      <c r="F49" t="s">
        <v>275</v>
      </c>
      <c r="G49" t="s">
        <v>275</v>
      </c>
    </row>
    <row r="50" spans="1:7">
      <c r="A50" t="s">
        <v>55</v>
      </c>
      <c r="B50">
        <f>HYPERLINK("https://www.linkedin.com/jobs/view/2436746260/?alternateChannel=search&amp;refId=JrpW%2BgeY4VmsAi9kdgyhCg%3D%3D&amp;trackingId=QZH80JQZnQn6N83GDF6EQw%3D%3D&amp;trk=d_flagship3_search_srp_jobs", "Python Spark Developer/ H1B Transfers")</f>
        <v>0</v>
      </c>
      <c r="C50" t="s">
        <v>177</v>
      </c>
      <c r="D50" t="s">
        <v>253</v>
      </c>
      <c r="F50" t="s">
        <v>274</v>
      </c>
      <c r="G50" t="s">
        <v>275</v>
      </c>
    </row>
    <row r="51" spans="1:7">
      <c r="A51" t="s">
        <v>56</v>
      </c>
      <c r="B51">
        <f>HYPERLINK("https://www.linkedin.com/jobs/view/2589516683/?alternateChannel=search&amp;refId=JrpW%2BgeY4VmsAi9kdgyhCg%3D%3D&amp;trackingId=%2BmpkTHGt9U3i58NQzdQIMg%3D%3D&amp;trk=d_flagship3_search_srp_jobs", "Backend Software Engineer - Python")</f>
        <v>0</v>
      </c>
      <c r="C51" t="s">
        <v>178</v>
      </c>
      <c r="D51" t="s">
        <v>251</v>
      </c>
      <c r="E51" t="s">
        <v>255</v>
      </c>
      <c r="F51" t="s">
        <v>275</v>
      </c>
      <c r="G51" t="s">
        <v>275</v>
      </c>
    </row>
    <row r="52" spans="1:7">
      <c r="A52" t="s">
        <v>57</v>
      </c>
      <c r="B52">
        <f>HYPERLINK("https://www.linkedin.com/jobs/view/2603172422/?alternateChannel=search&amp;refId=W286ZCpZu5KaGOum8ZCRng%3D%3D&amp;trackingId=qUULSD0KVVQtTFkXPY3bUw%3D%3D&amp;trk=d_flagship3_search_srp_jobs", "Python Developer")</f>
        <v>0</v>
      </c>
      <c r="C52" t="s">
        <v>179</v>
      </c>
      <c r="D52" t="s">
        <v>251</v>
      </c>
      <c r="E52" t="s">
        <v>255</v>
      </c>
      <c r="F52" t="s">
        <v>275</v>
      </c>
      <c r="G52" t="s">
        <v>275</v>
      </c>
    </row>
    <row r="53" spans="1:7">
      <c r="A53" t="s">
        <v>58</v>
      </c>
      <c r="B53">
        <f>HYPERLINK("https://www.linkedin.com/jobs/view/2627337131/?alternateChannel=search&amp;refId=W286ZCpZu5KaGOum8ZCRng%3D%3D&amp;trackingId=rcPOFzPAwgSZRGJbTpPWmg%3D%3D&amp;trk=d_flagship3_search_srp_jobs", "Python Developer")</f>
        <v>0</v>
      </c>
      <c r="C53" t="s">
        <v>180</v>
      </c>
      <c r="D53" t="s">
        <v>251</v>
      </c>
      <c r="E53" t="s">
        <v>254</v>
      </c>
      <c r="F53" t="s">
        <v>274</v>
      </c>
      <c r="G53" t="s">
        <v>275</v>
      </c>
    </row>
    <row r="54" spans="1:7">
      <c r="A54" t="s">
        <v>59</v>
      </c>
      <c r="B54">
        <f>HYPERLINK("https://www.linkedin.com/jobs/view/2621798398/?alternateChannel=search&amp;refId=W286ZCpZu5KaGOum8ZCRng%3D%3D&amp;trackingId=z8%2BEmwgJtHUjyP%2BE9Xr5nw%3D%3D&amp;trk=d_flagship3_search_srp_jobs", "Python/ML Developer")</f>
        <v>0</v>
      </c>
      <c r="C54" t="s">
        <v>181</v>
      </c>
      <c r="D54" t="s">
        <v>251</v>
      </c>
      <c r="E54" t="s">
        <v>255</v>
      </c>
      <c r="F54" t="s">
        <v>275</v>
      </c>
      <c r="G54" t="s">
        <v>275</v>
      </c>
    </row>
    <row r="55" spans="1:7">
      <c r="A55" t="s">
        <v>60</v>
      </c>
      <c r="B55">
        <f>HYPERLINK("https://www.linkedin.com/jobs/view/2616087794/?alternateChannel=search&amp;refId=W286ZCpZu5KaGOum8ZCRng%3D%3D&amp;trackingId=hxPyCaKSdV4RbX6SxcguZg%3D%3D&amp;trk=d_flagship3_search_srp_jobs", "Backend / Python Data Engineer")</f>
        <v>0</v>
      </c>
      <c r="C55" t="s">
        <v>182</v>
      </c>
      <c r="D55" t="s">
        <v>251</v>
      </c>
      <c r="E55" t="s">
        <v>262</v>
      </c>
      <c r="F55" t="s">
        <v>275</v>
      </c>
      <c r="G55" t="s">
        <v>275</v>
      </c>
    </row>
    <row r="56" spans="1:7">
      <c r="A56" t="s">
        <v>61</v>
      </c>
      <c r="B56">
        <f>HYPERLINK("https://www.linkedin.com/jobs/view/2621839348/?alternateChannel=search&amp;refId=W286ZCpZu5KaGOum8ZCRng%3D%3D&amp;trackingId=UBARA47cn25sHgtks2TXOQ%3D%3D&amp;trk=d_flagship3_search_srp_jobs", "Python Developer")</f>
        <v>0</v>
      </c>
      <c r="C56" t="s">
        <v>183</v>
      </c>
      <c r="D56" t="s">
        <v>251</v>
      </c>
      <c r="E56" t="s">
        <v>255</v>
      </c>
      <c r="F56" t="s">
        <v>275</v>
      </c>
      <c r="G56" t="s">
        <v>275</v>
      </c>
    </row>
    <row r="57" spans="1:7">
      <c r="A57" t="s">
        <v>62</v>
      </c>
      <c r="B57">
        <f>HYPERLINK("https://www.linkedin.com/jobs/view/2581154971/?alternateChannel=search&amp;refId=W286ZCpZu5KaGOum8ZCRng%3D%3D&amp;trackingId=VZLebkutKUZ6gs9z8u0S7A%3D%3D&amp;trk=d_flagship3_search_srp_jobs", "Python Developer")</f>
        <v>0</v>
      </c>
      <c r="C57" t="s">
        <v>184</v>
      </c>
      <c r="D57" t="s">
        <v>251</v>
      </c>
      <c r="E57" t="s">
        <v>262</v>
      </c>
      <c r="F57" t="s">
        <v>275</v>
      </c>
      <c r="G57" t="s">
        <v>275</v>
      </c>
    </row>
    <row r="58" spans="1:7">
      <c r="A58" t="s">
        <v>63</v>
      </c>
      <c r="B58">
        <f>HYPERLINK("https://www.linkedin.com/jobs/view/2598545046/?alternateChannel=search&amp;refId=W286ZCpZu5KaGOum8ZCRng%3D%3D&amp;trackingId=21wa%2BoIgAq8NjvtqUlQ6Tw%3D%3D&amp;trk=d_flagship3_search_srp_jobs", "Software Engineer-Python")</f>
        <v>0</v>
      </c>
      <c r="C58" t="s">
        <v>185</v>
      </c>
      <c r="D58" t="s">
        <v>251</v>
      </c>
      <c r="E58" t="s">
        <v>266</v>
      </c>
      <c r="F58" t="s">
        <v>275</v>
      </c>
      <c r="G58" t="s">
        <v>275</v>
      </c>
    </row>
    <row r="59" spans="1:7">
      <c r="A59" t="s">
        <v>64</v>
      </c>
      <c r="B59">
        <f>HYPERLINK("https://www.linkedin.com/jobs/view/2621841504/?alternateChannel=search&amp;refId=W286ZCpZu5KaGOum8ZCRng%3D%3D&amp;trackingId=ITrHHwR5mqLj4dEIJLgW0g%3D%3D&amp;trk=d_flagship3_search_srp_jobs", "Python Developer")</f>
        <v>0</v>
      </c>
      <c r="C59" t="s">
        <v>186</v>
      </c>
      <c r="D59" t="s">
        <v>251</v>
      </c>
      <c r="E59" t="s">
        <v>255</v>
      </c>
      <c r="F59" t="s">
        <v>275</v>
      </c>
      <c r="G59" t="s">
        <v>275</v>
      </c>
    </row>
    <row r="60" spans="1:7">
      <c r="A60" t="s">
        <v>65</v>
      </c>
      <c r="B60">
        <f>HYPERLINK("https://www.linkedin.com/jobs/view/2633872042/?alternateChannel=search&amp;refId=W286ZCpZu5KaGOum8ZCRng%3D%3D&amp;trackingId=FJ4g2bRkdjgcI%2BNtGBIHIA%3D%3D&amp;trk=d_flagship3_search_srp_jobs", "Python Developer")</f>
        <v>0</v>
      </c>
      <c r="C60" t="s">
        <v>187</v>
      </c>
      <c r="D60" t="s">
        <v>251</v>
      </c>
      <c r="E60" t="s">
        <v>255</v>
      </c>
      <c r="F60" t="s">
        <v>275</v>
      </c>
      <c r="G60" t="s">
        <v>275</v>
      </c>
    </row>
    <row r="61" spans="1:7">
      <c r="A61" t="s">
        <v>66</v>
      </c>
      <c r="B61">
        <f>HYPERLINK("https://www.linkedin.com/jobs/view/2625662328/?alternateChannel=search&amp;refId=W286ZCpZu5KaGOum8ZCRng%3D%3D&amp;trackingId=Bx6scEzFwHnCIfvv6d6lCQ%3D%3D&amp;trk=d_flagship3_search_srp_jobs", "Python Developer")</f>
        <v>0</v>
      </c>
      <c r="C61" t="s">
        <v>188</v>
      </c>
      <c r="D61" t="s">
        <v>251</v>
      </c>
      <c r="E61" t="s">
        <v>254</v>
      </c>
      <c r="F61" t="s">
        <v>274</v>
      </c>
      <c r="G61" t="s">
        <v>275</v>
      </c>
    </row>
    <row r="62" spans="1:7">
      <c r="A62" t="s">
        <v>67</v>
      </c>
      <c r="B62">
        <f>HYPERLINK("https://www.linkedin.com/jobs/view/2623614262/?alternateChannel=search&amp;refId=W286ZCpZu5KaGOum8ZCRng%3D%3D&amp;trackingId=c8nSfDMM%2FynqYCUF2u15dA%3D%3D&amp;trk=d_flagship3_search_srp_jobs", "Python Developer")</f>
        <v>0</v>
      </c>
      <c r="C62" t="s">
        <v>189</v>
      </c>
      <c r="D62" t="s">
        <v>251</v>
      </c>
      <c r="E62" t="s">
        <v>255</v>
      </c>
      <c r="F62" t="s">
        <v>275</v>
      </c>
      <c r="G62" t="s">
        <v>275</v>
      </c>
    </row>
    <row r="63" spans="1:7">
      <c r="A63" t="s">
        <v>68</v>
      </c>
      <c r="B63">
        <f>HYPERLINK("https://www.linkedin.com/jobs/view/2616604192/?alternateChannel=search&amp;refId=W286ZCpZu5KaGOum8ZCRng%3D%3D&amp;trackingId=%2BOnK0EJdXYl6iVbzb%2FhTiw%3D%3D&amp;trk=d_flagship3_search_srp_jobs", "Python Developer")</f>
        <v>0</v>
      </c>
      <c r="C63" t="s">
        <v>190</v>
      </c>
      <c r="D63" t="s">
        <v>251</v>
      </c>
      <c r="E63" t="s">
        <v>255</v>
      </c>
      <c r="F63" t="s">
        <v>275</v>
      </c>
      <c r="G63" t="s">
        <v>275</v>
      </c>
    </row>
    <row r="64" spans="1:7">
      <c r="A64" t="s">
        <v>69</v>
      </c>
      <c r="B64">
        <f>HYPERLINK("https://www.linkedin.com/jobs/view/2613558934/?alternateChannel=search&amp;refId=W286ZCpZu5KaGOum8ZCRng%3D%3D&amp;trackingId=%2FpCTckJGOCCq%2FgHybmSOxg%3D%3D&amp;trk=d_flagship3_search_srp_jobs", "Python Developer")</f>
        <v>0</v>
      </c>
      <c r="C64" t="s">
        <v>191</v>
      </c>
      <c r="D64" t="s">
        <v>251</v>
      </c>
      <c r="E64" t="s">
        <v>255</v>
      </c>
      <c r="F64" t="s">
        <v>275</v>
      </c>
      <c r="G64" t="s">
        <v>275</v>
      </c>
    </row>
    <row r="65" spans="1:7">
      <c r="A65" t="s">
        <v>70</v>
      </c>
      <c r="B65">
        <f>HYPERLINK("https://www.linkedin.com/jobs/view/2618421949/?alternateChannel=search&amp;refId=W286ZCpZu5KaGOum8ZCRng%3D%3D&amp;trackingId=nwpoKq8E3gS9Teur2KsqAA%3D%3D&amp;trk=d_flagship3_search_srp_jobs", "Python Engineer")</f>
        <v>0</v>
      </c>
      <c r="C65" t="s">
        <v>192</v>
      </c>
      <c r="D65" t="s">
        <v>251</v>
      </c>
      <c r="E65" t="s">
        <v>255</v>
      </c>
      <c r="F65" t="s">
        <v>275</v>
      </c>
      <c r="G65" t="s">
        <v>275</v>
      </c>
    </row>
    <row r="66" spans="1:7">
      <c r="A66" t="s">
        <v>71</v>
      </c>
      <c r="B66">
        <f>HYPERLINK("https://www.linkedin.com/jobs/view/2621061798/?alternateChannel=search&amp;refId=W286ZCpZu5KaGOum8ZCRng%3D%3D&amp;trackingId=0mJT3JBbH1FLcJRbiwNUXA%3D%3D&amp;trk=d_flagship3_search_srp_jobs", "Software Engineer (Python, Docker)")</f>
        <v>0</v>
      </c>
      <c r="C66" t="s">
        <v>193</v>
      </c>
      <c r="D66" t="s">
        <v>252</v>
      </c>
      <c r="E66" t="s">
        <v>262</v>
      </c>
      <c r="F66" t="s">
        <v>274</v>
      </c>
      <c r="G66" t="s">
        <v>275</v>
      </c>
    </row>
    <row r="67" spans="1:7">
      <c r="A67" t="s">
        <v>72</v>
      </c>
      <c r="B67">
        <f>HYPERLINK("https://www.linkedin.com/jobs/view/2578667157/?alternateChannel=search&amp;refId=W286ZCpZu5KaGOum8ZCRng%3D%3D&amp;trackingId=IvzN8zymhqD5lSehugygkw%3D%3D&amp;trk=d_flagship3_search_srp_jobs", "DB+Python Developer")</f>
        <v>0</v>
      </c>
      <c r="C67" t="s">
        <v>194</v>
      </c>
      <c r="D67" t="s">
        <v>251</v>
      </c>
      <c r="E67" t="s">
        <v>255</v>
      </c>
      <c r="F67" t="s">
        <v>275</v>
      </c>
      <c r="G67" t="s">
        <v>275</v>
      </c>
    </row>
    <row r="68" spans="1:7">
      <c r="A68" t="s">
        <v>73</v>
      </c>
      <c r="B68">
        <f>HYPERLINK("https://www.linkedin.com/jobs/view/2612693150/?alternateChannel=search&amp;refId=W286ZCpZu5KaGOum8ZCRng%3D%3D&amp;trackingId=i91FCIB2Fv3sBGoEHvkLEA%3D%3D&amp;trk=d_flagship3_search_srp_jobs", "Python Developer")</f>
        <v>0</v>
      </c>
      <c r="C68" t="s">
        <v>195</v>
      </c>
      <c r="F68" t="s">
        <v>274</v>
      </c>
      <c r="G68" t="s">
        <v>275</v>
      </c>
    </row>
    <row r="69" spans="1:7">
      <c r="A69" t="s">
        <v>74</v>
      </c>
      <c r="B69">
        <f>HYPERLINK("https://www.linkedin.com/jobs/view/2493181234/?alternateChannel=search&amp;refId=W286ZCpZu5KaGOum8ZCRng%3D%3D&amp;trackingId=DmZSE1trTvAJuSlQsvDHtA%3D%3D&amp;trk=d_flagship3_search_srp_jobs", "Python Software Engineer")</f>
        <v>0</v>
      </c>
      <c r="C69" t="s">
        <v>196</v>
      </c>
      <c r="D69" t="s">
        <v>251</v>
      </c>
      <c r="E69" t="s">
        <v>267</v>
      </c>
      <c r="F69" t="s">
        <v>275</v>
      </c>
      <c r="G69" t="s">
        <v>275</v>
      </c>
    </row>
    <row r="70" spans="1:7">
      <c r="A70" t="s">
        <v>75</v>
      </c>
      <c r="B70">
        <f>HYPERLINK("https://www.linkedin.com/jobs/view/2634554763/?alternateChannel=search&amp;refId=W286ZCpZu5KaGOum8ZCRng%3D%3D&amp;trackingId=PfBJiSl1LiGFY4pe8QPCtQ%3D%3D&amp;trk=d_flagship3_search_srp_jobs", "Backend Developer (Python)")</f>
        <v>0</v>
      </c>
      <c r="C70" t="s">
        <v>197</v>
      </c>
      <c r="D70" t="s">
        <v>251</v>
      </c>
      <c r="E70" t="s">
        <v>254</v>
      </c>
      <c r="F70" t="s">
        <v>274</v>
      </c>
      <c r="G70" t="s">
        <v>275</v>
      </c>
    </row>
    <row r="71" spans="1:7">
      <c r="A71" t="s">
        <v>76</v>
      </c>
      <c r="B71">
        <f>HYPERLINK("https://www.linkedin.com/jobs/view/2630875071/?alternateChannel=search&amp;refId=W286ZCpZu5KaGOum8ZCRng%3D%3D&amp;trackingId=BAIti0EILyiEZjJTCZzg2Q%3D%3D&amp;trk=d_flagship3_search_srp_jobs", "Python Developer")</f>
        <v>0</v>
      </c>
      <c r="C71" t="s">
        <v>198</v>
      </c>
      <c r="D71" t="s">
        <v>251</v>
      </c>
      <c r="E71" t="s">
        <v>255</v>
      </c>
      <c r="F71" t="s">
        <v>275</v>
      </c>
      <c r="G71" t="s">
        <v>275</v>
      </c>
    </row>
    <row r="72" spans="1:7">
      <c r="A72" t="s">
        <v>77</v>
      </c>
      <c r="B72">
        <f>HYPERLINK("https://www.linkedin.com/jobs/view/2565144268/?alternateChannel=search&amp;refId=W286ZCpZu5KaGOum8ZCRng%3D%3D&amp;trackingId=SuqYUtm5bWUflZKMdtN5sQ%3D%3D&amp;trk=d_flagship3_search_srp_jobs", "Backend Engineer, Python (Remote)")</f>
        <v>0</v>
      </c>
      <c r="C72" t="s">
        <v>199</v>
      </c>
      <c r="D72" t="s">
        <v>251</v>
      </c>
      <c r="E72" t="s">
        <v>259</v>
      </c>
      <c r="F72" t="s">
        <v>275</v>
      </c>
      <c r="G72" t="s">
        <v>275</v>
      </c>
    </row>
    <row r="73" spans="1:7">
      <c r="A73" t="s">
        <v>78</v>
      </c>
      <c r="B73">
        <f>HYPERLINK("https://www.linkedin.com/jobs/view/2621088655/?alternateChannel=search&amp;refId=W286ZCpZu5KaGOum8ZCRng%3D%3D&amp;trackingId=QeMoSCgxutcpkDEGvREy7w%3D%3D&amp;trk=d_flagship3_search_srp_jobs", "Python Developer")</f>
        <v>0</v>
      </c>
      <c r="C73" t="s">
        <v>200</v>
      </c>
      <c r="D73" t="s">
        <v>251</v>
      </c>
      <c r="E73" t="s">
        <v>256</v>
      </c>
      <c r="F73" t="s">
        <v>275</v>
      </c>
      <c r="G73" t="s">
        <v>275</v>
      </c>
    </row>
    <row r="74" spans="1:7">
      <c r="A74" t="s">
        <v>79</v>
      </c>
      <c r="B74">
        <f>HYPERLINK("https://www.linkedin.com/jobs/view/2608671996/?alternateChannel=search&amp;refId=W286ZCpZu5KaGOum8ZCRng%3D%3D&amp;trackingId=I%2B1h42HmulJwT8YomBBIdQ%3D%3D&amp;trk=d_flagship3_search_srp_jobs", "Backend Developer (Python)")</f>
        <v>0</v>
      </c>
      <c r="C74" t="s">
        <v>201</v>
      </c>
      <c r="D74" t="s">
        <v>251</v>
      </c>
      <c r="E74" t="s">
        <v>268</v>
      </c>
      <c r="F74" t="s">
        <v>275</v>
      </c>
      <c r="G74" t="s">
        <v>275</v>
      </c>
    </row>
    <row r="75" spans="1:7">
      <c r="A75" t="s">
        <v>80</v>
      </c>
      <c r="B75">
        <f>HYPERLINK("https://www.linkedin.com/jobs/view/2498047371/?alternateChannel=search&amp;refId=dWK7rz0ZI5LS4UAJDUc4nA%3D%3D&amp;trackingId=8qja%2B8Gw0FGeN5O7H1Sb3w%3D%3D&amp;trk=d_flagship3_search_srp_jobs", "Python Software Engineer")</f>
        <v>0</v>
      </c>
      <c r="C75" t="s">
        <v>202</v>
      </c>
      <c r="D75" t="s">
        <v>251</v>
      </c>
      <c r="E75" t="s">
        <v>255</v>
      </c>
      <c r="F75" t="s">
        <v>275</v>
      </c>
      <c r="G75" t="s">
        <v>275</v>
      </c>
    </row>
    <row r="76" spans="1:7">
      <c r="A76" t="s">
        <v>81</v>
      </c>
      <c r="B76">
        <f>HYPERLINK("https://www.linkedin.com/jobs/view/2592604256/?alternateChannel=search&amp;refId=dWK7rz0ZI5LS4UAJDUc4nA%3D%3D&amp;trackingId=4gb%2BjIMhl4CzkVsrKf7Hlw%3D%3D&amp;trk=d_flagship3_search_srp_jobs", "Python Engineer II")</f>
        <v>0</v>
      </c>
      <c r="C76" t="s">
        <v>203</v>
      </c>
      <c r="D76" t="s">
        <v>251</v>
      </c>
      <c r="E76" t="s">
        <v>269</v>
      </c>
      <c r="F76" t="s">
        <v>275</v>
      </c>
      <c r="G76" t="s">
        <v>275</v>
      </c>
    </row>
    <row r="77" spans="1:7">
      <c r="A77" t="s">
        <v>82</v>
      </c>
      <c r="B77">
        <f>HYPERLINK("https://www.linkedin.com/jobs/view/2628645854/?alternateChannel=search&amp;refId=dWK7rz0ZI5LS4UAJDUc4nA%3D%3D&amp;trackingId=93y%2F0VKs1VvwnOpzs6uYPw%3D%3D&amp;trk=d_flagship3_search_srp_jobs", "Java/Python Application Developer")</f>
        <v>0</v>
      </c>
      <c r="C77" t="s">
        <v>204</v>
      </c>
      <c r="D77" t="s">
        <v>251</v>
      </c>
      <c r="E77" t="s">
        <v>254</v>
      </c>
      <c r="F77" t="s">
        <v>275</v>
      </c>
      <c r="G77" t="s">
        <v>275</v>
      </c>
    </row>
    <row r="78" spans="1:7">
      <c r="A78" t="s">
        <v>83</v>
      </c>
      <c r="B78">
        <f>HYPERLINK("https://www.linkedin.com/jobs/view/2354672888/?alternateChannel=search&amp;refId=dWK7rz0ZI5LS4UAJDUc4nA%3D%3D&amp;trackingId=FJzHwe64xp2U9sLoZfVUyw%3D%3D&amp;trk=d_flagship3_search_srp_jobs", "Software Engineer - Web Platform (Python)")</f>
        <v>0</v>
      </c>
      <c r="C78" t="s">
        <v>205</v>
      </c>
      <c r="D78" t="s">
        <v>251</v>
      </c>
      <c r="E78" t="s">
        <v>262</v>
      </c>
      <c r="F78" t="s">
        <v>275</v>
      </c>
      <c r="G78" t="s">
        <v>275</v>
      </c>
    </row>
    <row r="79" spans="1:7">
      <c r="A79" t="s">
        <v>84</v>
      </c>
      <c r="B79">
        <f>HYPERLINK("https://www.linkedin.com/jobs/view/2633865853/?alternateChannel=search&amp;refId=dWK7rz0ZI5LS4UAJDUc4nA%3D%3D&amp;trackingId=pkBugvzLvHY5lSKk3LOibg%3D%3D&amp;trk=d_flagship3_search_srp_jobs", "Python Developer")</f>
        <v>0</v>
      </c>
      <c r="C79" t="s">
        <v>206</v>
      </c>
      <c r="D79" t="s">
        <v>251</v>
      </c>
      <c r="E79" t="s">
        <v>255</v>
      </c>
      <c r="F79" t="s">
        <v>275</v>
      </c>
      <c r="G79" t="s">
        <v>275</v>
      </c>
    </row>
    <row r="80" spans="1:7">
      <c r="A80" t="s">
        <v>85</v>
      </c>
      <c r="B80">
        <f>HYPERLINK("https://www.linkedin.com/jobs/view/2616439979/?alternateChannel=search&amp;refId=dWK7rz0ZI5LS4UAJDUc4nA%3D%3D&amp;trackingId=2FELsoHnVfmg%2B1rPJiIdHQ%3D%3D&amp;trk=d_flagship3_search_srp_jobs", "Python Developer")</f>
        <v>0</v>
      </c>
      <c r="C80" t="s">
        <v>207</v>
      </c>
      <c r="D80" t="s">
        <v>251</v>
      </c>
      <c r="E80" t="s">
        <v>262</v>
      </c>
      <c r="F80" t="s">
        <v>275</v>
      </c>
      <c r="G80" t="s">
        <v>275</v>
      </c>
    </row>
    <row r="81" spans="1:7">
      <c r="A81" t="s">
        <v>86</v>
      </c>
      <c r="B81">
        <f>HYPERLINK("https://www.linkedin.com/jobs/view/2613761335/?alternateChannel=search&amp;refId=dWK7rz0ZI5LS4UAJDUc4nA%3D%3D&amp;trackingId=jABgLd0Luyg29PpApM2Jrg%3D%3D&amp;trk=d_flagship3_search_srp_jobs", "Python Software Engineer (Backend)")</f>
        <v>0</v>
      </c>
      <c r="C81" t="s">
        <v>208</v>
      </c>
      <c r="D81" t="s">
        <v>251</v>
      </c>
      <c r="E81" t="s">
        <v>254</v>
      </c>
      <c r="F81" t="s">
        <v>274</v>
      </c>
      <c r="G81" t="s">
        <v>275</v>
      </c>
    </row>
    <row r="82" spans="1:7">
      <c r="A82" t="s">
        <v>87</v>
      </c>
      <c r="B82">
        <f>HYPERLINK("https://www.linkedin.com/jobs/view/2612931042/?alternateChannel=search&amp;refId=dWK7rz0ZI5LS4UAJDUc4nA%3D%3D&amp;trackingId=x7EQe20hLujTYE6ibohmRg%3D%3D&amp;trk=d_flagship3_search_srp_jobs", "Python Developer")</f>
        <v>0</v>
      </c>
      <c r="C82" t="s">
        <v>209</v>
      </c>
      <c r="D82" t="s">
        <v>251</v>
      </c>
      <c r="E82" t="s">
        <v>254</v>
      </c>
      <c r="F82" t="s">
        <v>274</v>
      </c>
      <c r="G82" t="s">
        <v>275</v>
      </c>
    </row>
    <row r="83" spans="1:7">
      <c r="A83" t="s">
        <v>88</v>
      </c>
      <c r="B83">
        <f>HYPERLINK("https://www.linkedin.com/jobs/view/2589558988/?alternateChannel=search&amp;refId=dWK7rz0ZI5LS4UAJDUc4nA%3D%3D&amp;trackingId=ZBrxnTdZcJYT9xHxHZpSAw%3D%3D&amp;trk=d_flagship3_search_srp_jobs", "Fresher PYTHON DEVELOPER")</f>
        <v>0</v>
      </c>
      <c r="C83" t="s">
        <v>210</v>
      </c>
      <c r="D83" t="s">
        <v>251</v>
      </c>
      <c r="E83" t="s">
        <v>255</v>
      </c>
      <c r="F83" t="s">
        <v>274</v>
      </c>
      <c r="G83" t="s">
        <v>275</v>
      </c>
    </row>
    <row r="84" spans="1:7">
      <c r="A84" t="s">
        <v>89</v>
      </c>
      <c r="B84">
        <f>HYPERLINK("https://www.linkedin.com/jobs/view/2617410401/?alternateChannel=search&amp;refId=dWK7rz0ZI5LS4UAJDUc4nA%3D%3D&amp;trackingId=4kxm4WEB7Z0GUXnhQWBU1w%3D%3D&amp;trk=d_flagship3_search_srp_jobs", "Software Engineer, Implementation (Python)")</f>
        <v>0</v>
      </c>
      <c r="C84" t="s">
        <v>211</v>
      </c>
      <c r="D84" t="s">
        <v>251</v>
      </c>
      <c r="E84" t="s">
        <v>255</v>
      </c>
      <c r="F84" t="s">
        <v>275</v>
      </c>
      <c r="G84" t="s">
        <v>275</v>
      </c>
    </row>
    <row r="85" spans="1:7">
      <c r="A85" t="s">
        <v>90</v>
      </c>
      <c r="B85">
        <f>HYPERLINK("https://www.linkedin.com/jobs/view/2617779092/?alternateChannel=search&amp;refId=dWK7rz0ZI5LS4UAJDUc4nA%3D%3D&amp;trackingId=rh9u6%2BRcbS6mCZesJIysVQ%3D%3D&amp;trk=d_flagship3_search_srp_jobs", "Python/SQL Software Engineer")</f>
        <v>0</v>
      </c>
      <c r="C85" t="s">
        <v>212</v>
      </c>
      <c r="D85" t="s">
        <v>251</v>
      </c>
      <c r="E85" t="s">
        <v>269</v>
      </c>
      <c r="F85" t="s">
        <v>275</v>
      </c>
      <c r="G85" t="s">
        <v>275</v>
      </c>
    </row>
    <row r="86" spans="1:7">
      <c r="A86" t="s">
        <v>91</v>
      </c>
      <c r="B86">
        <f>HYPERLINK("https://www.linkedin.com/jobs/view/2619776857/?alternateChannel=search&amp;refId=dWK7rz0ZI5LS4UAJDUc4nA%3D%3D&amp;trackingId=dbGPXW8dO3eoOKwbUXCSLQ%3D%3D&amp;trk=d_flagship3_search_srp_jobs", "Python Software Developer")</f>
        <v>0</v>
      </c>
      <c r="C86" t="s">
        <v>213</v>
      </c>
      <c r="D86" t="s">
        <v>251</v>
      </c>
      <c r="E86" t="s">
        <v>254</v>
      </c>
      <c r="F86" t="s">
        <v>275</v>
      </c>
      <c r="G86" t="s">
        <v>275</v>
      </c>
    </row>
    <row r="87" spans="1:7">
      <c r="A87" t="s">
        <v>92</v>
      </c>
      <c r="B87">
        <f>HYPERLINK("https://www.linkedin.com/jobs/view/2613591786/?alternateChannel=search&amp;refId=dWK7rz0ZI5LS4UAJDUc4nA%3D%3D&amp;trackingId=RQP85X%2BtR%2FG7AcMMoGrugg%3D%3D&amp;trk=d_flagship3_search_srp_jobs", "Quant Python developer")</f>
        <v>0</v>
      </c>
      <c r="C87" t="s">
        <v>214</v>
      </c>
      <c r="D87" t="s">
        <v>251</v>
      </c>
      <c r="E87" t="s">
        <v>254</v>
      </c>
      <c r="F87" t="s">
        <v>275</v>
      </c>
      <c r="G87" t="s">
        <v>275</v>
      </c>
    </row>
    <row r="88" spans="1:7">
      <c r="A88" t="s">
        <v>93</v>
      </c>
      <c r="B88">
        <f>HYPERLINK("https://www.linkedin.com/jobs/view/2629194892/?alternateChannel=search&amp;refId=dWK7rz0ZI5LS4UAJDUc4nA%3D%3D&amp;trackingId=SflDM6377CLgVwHgrXxGzg%3D%3D&amp;trk=d_flagship3_search_srp_jobs", "Python Developer")</f>
        <v>0</v>
      </c>
      <c r="C88" t="s">
        <v>215</v>
      </c>
      <c r="D88" t="s">
        <v>251</v>
      </c>
      <c r="E88" t="s">
        <v>262</v>
      </c>
      <c r="F88" t="s">
        <v>275</v>
      </c>
      <c r="G88" t="s">
        <v>275</v>
      </c>
    </row>
    <row r="89" spans="1:7">
      <c r="A89" t="s">
        <v>94</v>
      </c>
      <c r="B89">
        <f>HYPERLINK("https://www.linkedin.com/jobs/view/2585294375/?alternateChannel=search&amp;refId=dWK7rz0ZI5LS4UAJDUc4nA%3D%3D&amp;trackingId=wOYoZX%2BZkNDpDkGknf2YHA%3D%3D&amp;trk=d_flagship3_search_srp_jobs", "Python Application Developer")</f>
        <v>0</v>
      </c>
      <c r="C89" t="s">
        <v>216</v>
      </c>
      <c r="F89" t="s">
        <v>274</v>
      </c>
      <c r="G89" t="s">
        <v>275</v>
      </c>
    </row>
    <row r="90" spans="1:7">
      <c r="A90" t="s">
        <v>95</v>
      </c>
      <c r="B90">
        <f>HYPERLINK("https://www.linkedin.com/jobs/view/2624089557/?alternateChannel=search&amp;refId=dWK7rz0ZI5LS4UAJDUc4nA%3D%3D&amp;trackingId=fY8%2FVp1AS8LImxxwA2Dx7Q%3D%3D&amp;trk=d_flagship3_search_srp_jobs", "Python Developer")</f>
        <v>0</v>
      </c>
      <c r="C90" t="s">
        <v>217</v>
      </c>
      <c r="D90" t="s">
        <v>251</v>
      </c>
      <c r="E90" t="s">
        <v>255</v>
      </c>
      <c r="F90" t="s">
        <v>275</v>
      </c>
      <c r="G90" t="s">
        <v>275</v>
      </c>
    </row>
    <row r="91" spans="1:7">
      <c r="A91" t="s">
        <v>96</v>
      </c>
      <c r="B91">
        <f>HYPERLINK("https://www.linkedin.com/jobs/view/2618631464/?alternateChannel=search&amp;refId=dWK7rz0ZI5LS4UAJDUc4nA%3D%3D&amp;trackingId=6Jqyxc%2BDnf56quiTkW2gqg%3D%3D&amp;trk=d_flagship3_search_srp_jobs", "Python Developer-1")</f>
        <v>0</v>
      </c>
      <c r="C91" t="s">
        <v>218</v>
      </c>
      <c r="D91" t="s">
        <v>252</v>
      </c>
      <c r="E91" t="s">
        <v>259</v>
      </c>
      <c r="F91" t="s">
        <v>275</v>
      </c>
      <c r="G91" t="s">
        <v>275</v>
      </c>
    </row>
    <row r="92" spans="1:7">
      <c r="A92" t="s">
        <v>97</v>
      </c>
      <c r="B92">
        <f>HYPERLINK("https://www.linkedin.com/jobs/view/2616411947/?alternateChannel=search&amp;refId=dWK7rz0ZI5LS4UAJDUc4nA%3D%3D&amp;trackingId=W3Z%2F5lLhVLOqKGMdynVzmQ%3D%3D&amp;trk=d_flagship3_search_srp_jobs", "Python Data Science Developer")</f>
        <v>0</v>
      </c>
      <c r="C92" t="s">
        <v>219</v>
      </c>
      <c r="D92" t="s">
        <v>252</v>
      </c>
      <c r="E92" t="s">
        <v>255</v>
      </c>
      <c r="F92" t="s">
        <v>274</v>
      </c>
      <c r="G92" t="s">
        <v>275</v>
      </c>
    </row>
    <row r="93" spans="1:7">
      <c r="A93" t="s">
        <v>98</v>
      </c>
      <c r="B93">
        <f>HYPERLINK("https://www.linkedin.com/jobs/view/2606715924/?alternateChannel=search&amp;refId=dWK7rz0ZI5LS4UAJDUc4nA%3D%3D&amp;trackingId=fqe4ulXpTBC1X0ebOZMcBw%3D%3D&amp;trk=d_flagship3_search_srp_jobs", "Python SW Developer")</f>
        <v>0</v>
      </c>
      <c r="C93" t="s">
        <v>220</v>
      </c>
      <c r="D93" t="s">
        <v>251</v>
      </c>
      <c r="E93" t="s">
        <v>255</v>
      </c>
      <c r="F93" t="s">
        <v>275</v>
      </c>
      <c r="G93" t="s">
        <v>275</v>
      </c>
    </row>
    <row r="94" spans="1:7">
      <c r="A94" t="s">
        <v>99</v>
      </c>
      <c r="B94">
        <f>HYPERLINK("https://www.linkedin.com/jobs/view/2630012405/?alternateChannel=search&amp;refId=dWK7rz0ZI5LS4UAJDUc4nA%3D%3D&amp;trackingId=Czw609LUBhLRHDw5%2Fi5QbQ%3D%3D&amp;trk=d_flagship3_search_srp_jobs", "Python Developer-1 @ Remote")</f>
        <v>0</v>
      </c>
      <c r="C94" t="s">
        <v>221</v>
      </c>
      <c r="D94" t="s">
        <v>252</v>
      </c>
      <c r="E94" t="s">
        <v>255</v>
      </c>
      <c r="F94" t="s">
        <v>275</v>
      </c>
      <c r="G94" t="s">
        <v>275</v>
      </c>
    </row>
    <row r="95" spans="1:7">
      <c r="A95" t="s">
        <v>100</v>
      </c>
      <c r="B95">
        <f>HYPERLINK("https://www.linkedin.com/jobs/view/2611262607/?alternateChannel=search&amp;refId=dWK7rz0ZI5LS4UAJDUc4nA%3D%3D&amp;trackingId=pQn1FiMiZsPyKpkzYzFIYQ%3D%3D&amp;trk=d_flagship3_search_srp_jobs", "Software Engineer - Python (Work from Home)")</f>
        <v>0</v>
      </c>
      <c r="C95" t="s">
        <v>222</v>
      </c>
      <c r="D95" t="s">
        <v>251</v>
      </c>
      <c r="E95" t="s">
        <v>270</v>
      </c>
      <c r="F95" t="s">
        <v>275</v>
      </c>
      <c r="G95" t="s">
        <v>275</v>
      </c>
    </row>
    <row r="96" spans="1:7">
      <c r="A96" t="s">
        <v>101</v>
      </c>
      <c r="B96">
        <f>HYPERLINK("https://www.linkedin.com/jobs/view/2516771192/?alternateChannel=search&amp;refId=dWK7rz0ZI5LS4UAJDUc4nA%3D%3D&amp;trackingId=wt3X1NIEegmNOfS%2B%2FgMrIA%3D%3D&amp;trk=d_flagship3_search_srp_jobs", "Python Developer")</f>
        <v>0</v>
      </c>
      <c r="C96" t="s">
        <v>223</v>
      </c>
      <c r="D96" t="s">
        <v>251</v>
      </c>
      <c r="E96" t="s">
        <v>255</v>
      </c>
      <c r="F96" t="s">
        <v>275</v>
      </c>
      <c r="G96" t="s">
        <v>275</v>
      </c>
    </row>
    <row r="97" spans="1:7">
      <c r="A97" t="s">
        <v>102</v>
      </c>
      <c r="B97">
        <f>HYPERLINK("https://www.linkedin.com/jobs/view/2635088619/?alternateChannel=search&amp;refId=dWK7rz0ZI5LS4UAJDUc4nA%3D%3D&amp;trackingId=rWkoqfu4U3qEuQQcIBA8jQ%3D%3D&amp;trk=d_flagship3_search_srp_jobs", "Python Developer")</f>
        <v>0</v>
      </c>
      <c r="C97" t="s">
        <v>224</v>
      </c>
      <c r="D97" t="s">
        <v>251</v>
      </c>
      <c r="E97" t="s">
        <v>255</v>
      </c>
      <c r="F97" t="s">
        <v>275</v>
      </c>
      <c r="G97" t="s">
        <v>275</v>
      </c>
    </row>
    <row r="98" spans="1:7">
      <c r="A98" t="s">
        <v>103</v>
      </c>
      <c r="B98">
        <f>HYPERLINK("https://www.linkedin.com/jobs/view/2631293574/?alternateChannel=search&amp;refId=dWK7rz0ZI5LS4UAJDUc4nA%3D%3D&amp;trackingId=HFoT6ezDHwiykNA128YOqw%3D%3D&amp;trk=d_flagship3_search_srp_jobs", "Python Developer (AWS) - 100% REMOTE OPPORTUNITY")</f>
        <v>0</v>
      </c>
      <c r="C98" t="s">
        <v>225</v>
      </c>
      <c r="D98" t="s">
        <v>251</v>
      </c>
      <c r="F98" t="s">
        <v>275</v>
      </c>
      <c r="G98" t="s">
        <v>275</v>
      </c>
    </row>
    <row r="99" spans="1:7">
      <c r="A99" t="s">
        <v>104</v>
      </c>
      <c r="B99">
        <f>HYPERLINK("https://www.linkedin.com/jobs/view/2629183103/?alternateChannel=search&amp;refId=dWK7rz0ZI5LS4UAJDUc4nA%3D%3D&amp;trackingId=EWjizZsCTxtY2ZevxA85zw%3D%3D&amp;trk=d_flagship3_search_srp_jobs", "Full-stack Python Engineer, Experiments and A/B testing")</f>
        <v>0</v>
      </c>
      <c r="C99" t="s">
        <v>226</v>
      </c>
      <c r="D99" t="s">
        <v>251</v>
      </c>
      <c r="E99" t="s">
        <v>269</v>
      </c>
      <c r="F99" t="s">
        <v>275</v>
      </c>
      <c r="G99" t="s">
        <v>275</v>
      </c>
    </row>
    <row r="100" spans="1:7">
      <c r="A100" t="s">
        <v>105</v>
      </c>
      <c r="B100">
        <f>HYPERLINK("https://www.linkedin.com/jobs/view/2606953853/?alternateChannel=search&amp;refId=Ykny%2FRiWhnCU6v0eIWogtw%3D%3D&amp;trackingId=CwTb8c8iyDYCAck7yGvaCw%3D%3D&amp;trk=d_flagship3_search_srp_jobs", "Python Software Developer")</f>
        <v>0</v>
      </c>
      <c r="C100" t="s">
        <v>227</v>
      </c>
      <c r="D100" t="s">
        <v>251</v>
      </c>
      <c r="E100" t="s">
        <v>255</v>
      </c>
      <c r="F100" t="s">
        <v>275</v>
      </c>
      <c r="G100" t="s">
        <v>275</v>
      </c>
    </row>
    <row r="101" spans="1:7">
      <c r="A101" t="s">
        <v>106</v>
      </c>
      <c r="B101">
        <f>HYPERLINK("https://www.linkedin.com/jobs/view/2473445755/?alternateChannel=search&amp;refId=Ykny%2FRiWhnCU6v0eIWogtw%3D%3D&amp;trackingId=3dNWUlaJbFWrHZ8ACW%2ByLg%3D%3D&amp;trk=d_flagship3_search_srp_jobs", "Python Developer")</f>
        <v>0</v>
      </c>
      <c r="C101" t="s">
        <v>228</v>
      </c>
      <c r="D101" t="s">
        <v>251</v>
      </c>
      <c r="E101" t="s">
        <v>254</v>
      </c>
      <c r="F101" t="s">
        <v>275</v>
      </c>
      <c r="G101" t="s">
        <v>275</v>
      </c>
    </row>
    <row r="102" spans="1:7">
      <c r="A102" t="s">
        <v>107</v>
      </c>
      <c r="B102">
        <f>HYPERLINK("https://www.linkedin.com/jobs/view/2633224756/?alternateChannel=search&amp;refId=Ykny%2FRiWhnCU6v0eIWogtw%3D%3D&amp;trackingId=BetUuukeBVcJp8GEMow4uA%3D%3D&amp;trk=d_flagship3_search_srp_jobs", "Python Developer")</f>
        <v>0</v>
      </c>
      <c r="C102" t="s">
        <v>229</v>
      </c>
      <c r="D102" t="s">
        <v>251</v>
      </c>
      <c r="E102" t="s">
        <v>257</v>
      </c>
      <c r="F102" t="s">
        <v>275</v>
      </c>
      <c r="G102" t="s">
        <v>275</v>
      </c>
    </row>
    <row r="103" spans="1:7">
      <c r="A103" t="s">
        <v>108</v>
      </c>
      <c r="B103">
        <f>HYPERLINK("https://www.linkedin.com/jobs/view/2618786569/?alternateChannel=search&amp;refId=Ykny%2FRiWhnCU6v0eIWogtw%3D%3D&amp;trackingId=PB7kug5vG9kSRJ4SDk4DhA%3D%3D&amp;trk=d_flagship3_search_srp_jobs", "Python Engineer (Remote in US)")</f>
        <v>0</v>
      </c>
      <c r="C103" t="s">
        <v>230</v>
      </c>
      <c r="D103" t="s">
        <v>251</v>
      </c>
      <c r="E103" t="s">
        <v>262</v>
      </c>
      <c r="F103" t="s">
        <v>275</v>
      </c>
      <c r="G103" t="s">
        <v>275</v>
      </c>
    </row>
    <row r="104" spans="1:7">
      <c r="A104" t="s">
        <v>109</v>
      </c>
      <c r="B104">
        <f>HYPERLINK("https://www.linkedin.com/jobs/view/2426146206/?alternateChannel=search&amp;refId=Ykny%2FRiWhnCU6v0eIWogtw%3D%3D&amp;trackingId=ORelswiAaRILDv3Jfyk%2F3Q%3D%3D&amp;trk=d_flagship3_search_srp_jobs", "Python Developer with Django Rest Framework")</f>
        <v>0</v>
      </c>
      <c r="C104" t="s">
        <v>231</v>
      </c>
      <c r="D104" t="s">
        <v>252</v>
      </c>
      <c r="E104" t="s">
        <v>262</v>
      </c>
      <c r="F104" t="s">
        <v>274</v>
      </c>
      <c r="G104" t="s">
        <v>275</v>
      </c>
    </row>
    <row r="105" spans="1:7">
      <c r="A105" t="s">
        <v>110</v>
      </c>
      <c r="B105">
        <f>HYPERLINK("https://www.linkedin.com/jobs/view/2606369175/?alternateChannel=search&amp;refId=Ykny%2FRiWhnCU6v0eIWogtw%3D%3D&amp;trackingId=yYHvwnGrP%2FcNGRDta1D1vw%3D%3D&amp;trk=d_flagship3_search_srp_jobs", "Python Developer")</f>
        <v>0</v>
      </c>
      <c r="C105" t="s">
        <v>232</v>
      </c>
      <c r="D105" t="s">
        <v>251</v>
      </c>
      <c r="E105" t="s">
        <v>254</v>
      </c>
      <c r="F105" t="s">
        <v>275</v>
      </c>
      <c r="G105" t="s">
        <v>275</v>
      </c>
    </row>
    <row r="106" spans="1:7">
      <c r="A106" t="s">
        <v>111</v>
      </c>
      <c r="B106">
        <f>HYPERLINK("https://www.linkedin.com/jobs/view/2623886351/?alternateChannel=search&amp;refId=Ykny%2FRiWhnCU6v0eIWogtw%3D%3D&amp;trackingId=j5hFQiVnZqdBUTQp934cEg%3D%3D&amp;trk=d_flagship3_search_srp_jobs", "Software Engineer - Python -Backend Services")</f>
        <v>0</v>
      </c>
      <c r="C106" t="s">
        <v>233</v>
      </c>
      <c r="D106" t="s">
        <v>251</v>
      </c>
      <c r="E106" t="s">
        <v>254</v>
      </c>
      <c r="F106" t="s">
        <v>275</v>
      </c>
      <c r="G106" t="s">
        <v>275</v>
      </c>
    </row>
    <row r="107" spans="1:7">
      <c r="A107" t="s">
        <v>112</v>
      </c>
      <c r="B107">
        <f>HYPERLINK("https://www.linkedin.com/jobs/view/2440612245/?alternateChannel=search&amp;refId=Ykny%2FRiWhnCU6v0eIWogtw%3D%3D&amp;trackingId=%2BV86STupitoso5OO16iDZA%3D%3D&amp;trk=d_flagship3_search_srp_jobs", "Python Developer")</f>
        <v>0</v>
      </c>
      <c r="C107" t="s">
        <v>234</v>
      </c>
      <c r="D107" t="s">
        <v>251</v>
      </c>
      <c r="E107" t="s">
        <v>254</v>
      </c>
      <c r="F107" t="s">
        <v>275</v>
      </c>
      <c r="G107" t="s">
        <v>275</v>
      </c>
    </row>
    <row r="108" spans="1:7">
      <c r="A108" t="s">
        <v>113</v>
      </c>
      <c r="B108">
        <f>HYPERLINK("https://www.linkedin.com/jobs/view/2597959872/?alternateChannel=search&amp;refId=Ykny%2FRiWhnCU6v0eIWogtw%3D%3D&amp;trackingId=IreIXo93gnaeUeH5d7V4XA%3D%3D&amp;trk=d_flagship3_search_srp_jobs", "Backend Software Engineer (Python)")</f>
        <v>0</v>
      </c>
      <c r="C108" t="s">
        <v>235</v>
      </c>
      <c r="D108" t="s">
        <v>251</v>
      </c>
      <c r="E108" t="s">
        <v>271</v>
      </c>
      <c r="F108" t="s">
        <v>275</v>
      </c>
      <c r="G108" t="s">
        <v>275</v>
      </c>
    </row>
    <row r="109" spans="1:7">
      <c r="A109" t="s">
        <v>114</v>
      </c>
      <c r="B109">
        <f>HYPERLINK("https://www.linkedin.com/jobs/view/2600674669/?alternateChannel=search&amp;refId=Ykny%2FRiWhnCU6v0eIWogtw%3D%3D&amp;trackingId=HZj6B8mBPGryBZPzmo0VDQ%3D%3D&amp;trk=d_flagship3_search_srp_jobs", "Python/Pandas Developer (Data Science Department)")</f>
        <v>0</v>
      </c>
      <c r="C109" t="s">
        <v>236</v>
      </c>
      <c r="D109" t="s">
        <v>251</v>
      </c>
      <c r="E109" t="s">
        <v>254</v>
      </c>
      <c r="F109" t="s">
        <v>275</v>
      </c>
      <c r="G109" t="s">
        <v>275</v>
      </c>
    </row>
    <row r="110" spans="1:7">
      <c r="A110" t="s">
        <v>115</v>
      </c>
      <c r="B110">
        <f>HYPERLINK("https://www.linkedin.com/jobs/view/2626735102/?alternateChannel=search&amp;refId=Ykny%2FRiWhnCU6v0eIWogtw%3D%3D&amp;trackingId=nkWHnq9bsxKuhcw9XokKgg%3D%3D&amp;trk=d_flagship3_search_srp_jobs", "Agent : Python Software Engineer")</f>
        <v>0</v>
      </c>
      <c r="C110" t="s">
        <v>237</v>
      </c>
      <c r="D110" t="s">
        <v>251</v>
      </c>
      <c r="E110" t="s">
        <v>255</v>
      </c>
      <c r="F110" t="s">
        <v>275</v>
      </c>
      <c r="G110" t="s">
        <v>275</v>
      </c>
    </row>
    <row r="111" spans="1:7">
      <c r="A111" t="s">
        <v>116</v>
      </c>
      <c r="B111">
        <f>HYPERLINK("https://www.linkedin.com/jobs/view/2524269773/?alternateChannel=search&amp;refId=Ykny%2FRiWhnCU6v0eIWogtw%3D%3D&amp;trackingId=vR%2F55EjltfGSuDjfgRUCMQ%3D%3D&amp;trk=d_flagship3_search_srp_jobs", "Python Developer")</f>
        <v>0</v>
      </c>
      <c r="C111" t="s">
        <v>238</v>
      </c>
      <c r="D111" t="s">
        <v>251</v>
      </c>
      <c r="E111" t="s">
        <v>255</v>
      </c>
      <c r="F111" t="s">
        <v>275</v>
      </c>
      <c r="G111" t="s">
        <v>275</v>
      </c>
    </row>
    <row r="112" spans="1:7">
      <c r="A112" t="s">
        <v>117</v>
      </c>
      <c r="B112">
        <f>HYPERLINK("https://www.linkedin.com/jobs/view/2617034951/?alternateChannel=search&amp;refId=Ykny%2FRiWhnCU6v0eIWogtw%3D%3D&amp;trackingId=0jNOuTEj8iKBDxk%2F8Znbaw%3D%3D&amp;trk=d_flagship3_search_srp_jobs", "Python Engineer - Discovery")</f>
        <v>0</v>
      </c>
      <c r="C112" t="s">
        <v>239</v>
      </c>
      <c r="D112" t="s">
        <v>251</v>
      </c>
      <c r="E112" t="s">
        <v>272</v>
      </c>
      <c r="F112" t="s">
        <v>275</v>
      </c>
      <c r="G112" t="s">
        <v>275</v>
      </c>
    </row>
    <row r="113" spans="1:7">
      <c r="A113" t="s">
        <v>118</v>
      </c>
      <c r="B113">
        <f>HYPERLINK("https://www.linkedin.com/jobs/view/2496383576/?alternateChannel=search&amp;refId=Ykny%2FRiWhnCU6v0eIWogtw%3D%3D&amp;trackingId=4cdx5XfFoSpb809cqkRZtA%3D%3D&amp;trk=d_flagship3_search_srp_jobs", "Python Developer")</f>
        <v>0</v>
      </c>
      <c r="C113" t="s">
        <v>240</v>
      </c>
      <c r="D113" t="s">
        <v>251</v>
      </c>
      <c r="E113" t="s">
        <v>267</v>
      </c>
      <c r="F113" t="s">
        <v>275</v>
      </c>
      <c r="G113" t="s">
        <v>275</v>
      </c>
    </row>
    <row r="114" spans="1:7">
      <c r="A114" t="s">
        <v>119</v>
      </c>
      <c r="B114">
        <f>HYPERLINK("https://www.linkedin.com/jobs/view/2606427080/?alternateChannel=search&amp;refId=Ykny%2FRiWhnCU6v0eIWogtw%3D%3D&amp;trackingId=y07OWCMkzaXoJNnsSHndmA%3D%3D&amp;trk=d_flagship3_search_srp_jobs", "Python Software Engineer**Remote**")</f>
        <v>0</v>
      </c>
      <c r="C114" t="s">
        <v>241</v>
      </c>
      <c r="D114" t="s">
        <v>251</v>
      </c>
      <c r="E114" t="s">
        <v>270</v>
      </c>
      <c r="F114" t="s">
        <v>274</v>
      </c>
      <c r="G114" t="s">
        <v>275</v>
      </c>
    </row>
    <row r="115" spans="1:7">
      <c r="A115" t="s">
        <v>120</v>
      </c>
      <c r="B115">
        <f>HYPERLINK("https://www.linkedin.com/jobs/view/2632127285/?alternateChannel=search&amp;refId=Ykny%2FRiWhnCU6v0eIWogtw%3D%3D&amp;trackingId=EvZ5E%2B%2BycUHNoxLZvcBSMw%3D%3D&amp;trk=d_flagship3_search_srp_jobs", "QMA | Python Developer")</f>
        <v>0</v>
      </c>
      <c r="C115" t="s">
        <v>242</v>
      </c>
      <c r="D115" t="s">
        <v>251</v>
      </c>
      <c r="E115" t="s">
        <v>259</v>
      </c>
      <c r="F115" t="s">
        <v>275</v>
      </c>
      <c r="G115" t="s">
        <v>275</v>
      </c>
    </row>
    <row r="116" spans="1:7">
      <c r="A116" t="s">
        <v>121</v>
      </c>
      <c r="B116">
        <f>HYPERLINK("https://www.linkedin.com/jobs/view/2615098946/?alternateChannel=search&amp;refId=Ykny%2FRiWhnCU6v0eIWogtw%3D%3D&amp;trackingId=3eXEVFh%2FPZycOomrjpWyZw%3D%3D&amp;trk=d_flagship3_search_srp_jobs", "Python and Infrastructure Software Engineer")</f>
        <v>0</v>
      </c>
      <c r="C116" t="s">
        <v>243</v>
      </c>
      <c r="D116" t="s">
        <v>251</v>
      </c>
      <c r="E116" t="s">
        <v>254</v>
      </c>
      <c r="F116" t="s">
        <v>275</v>
      </c>
      <c r="G116" t="s">
        <v>275</v>
      </c>
    </row>
    <row r="117" spans="1:7">
      <c r="A117" t="s">
        <v>122</v>
      </c>
      <c r="B117">
        <f>HYPERLINK("https://www.linkedin.com/jobs/view/2524901738/?alternateChannel=search&amp;refId=Ykny%2FRiWhnCU6v0eIWogtw%3D%3D&amp;trackingId=N58%2F54KOppj5GqvlUMWdiw%3D%3D&amp;trk=d_flagship3_search_srp_jobs", "Python Scripting Developer")</f>
        <v>0</v>
      </c>
      <c r="C117" t="s">
        <v>244</v>
      </c>
      <c r="D117" t="s">
        <v>251</v>
      </c>
      <c r="E117" t="s">
        <v>255</v>
      </c>
      <c r="F117" t="s">
        <v>275</v>
      </c>
      <c r="G117" t="s">
        <v>275</v>
      </c>
    </row>
    <row r="118" spans="1:7">
      <c r="A118" t="s">
        <v>123</v>
      </c>
      <c r="B118">
        <f>HYPERLINK("https://www.linkedin.com/jobs/view/2613390612/?alternateChannel=search&amp;refId=Ykny%2FRiWhnCU6v0eIWogtw%3D%3D&amp;trackingId=YfS7PeuvLo0s2uRysdeXQQ%3D%3D&amp;trk=d_flagship3_search_srp_jobs", "Python Developer")</f>
        <v>0</v>
      </c>
      <c r="C118" t="s">
        <v>245</v>
      </c>
      <c r="D118" t="s">
        <v>251</v>
      </c>
      <c r="E118" t="s">
        <v>254</v>
      </c>
      <c r="F118" t="s">
        <v>275</v>
      </c>
      <c r="G118" t="s">
        <v>275</v>
      </c>
    </row>
    <row r="119" spans="1:7">
      <c r="A119" t="s">
        <v>124</v>
      </c>
      <c r="B119">
        <f>HYPERLINK("https://www.linkedin.com/jobs/view/2631064160/?alternateChannel=search&amp;refId=Ykny%2FRiWhnCU6v0eIWogtw%3D%3D&amp;trackingId=ShKwQnU9wVbPW4W1JkxvUA%3D%3D&amp;trk=d_flagship3_search_srp_jobs", "Backend Engineer")</f>
        <v>0</v>
      </c>
      <c r="C119" t="s">
        <v>246</v>
      </c>
      <c r="F119" t="s">
        <v>274</v>
      </c>
      <c r="G119" t="s">
        <v>275</v>
      </c>
    </row>
    <row r="120" spans="1:7">
      <c r="A120" t="s">
        <v>125</v>
      </c>
      <c r="B120">
        <f>HYPERLINK("https://www.linkedin.com/jobs/view/2626709755/?alternateChannel=search&amp;refId=Ykny%2FRiWhnCU6v0eIWogtw%3D%3D&amp;trackingId=DHURyh34Gtm0ccfI8utxVw%3D%3D&amp;trk=d_flagship3_search_srp_jobs", "Python Developer")</f>
        <v>0</v>
      </c>
      <c r="C120" t="s">
        <v>247</v>
      </c>
      <c r="D120" t="s">
        <v>251</v>
      </c>
      <c r="E120" t="s">
        <v>254</v>
      </c>
      <c r="F120" t="s">
        <v>275</v>
      </c>
      <c r="G120" t="s">
        <v>275</v>
      </c>
    </row>
    <row r="121" spans="1:7">
      <c r="A121" t="s">
        <v>126</v>
      </c>
      <c r="B121">
        <f>HYPERLINK("https://www.linkedin.com/jobs/view/2628461980/?alternateChannel=search&amp;refId=Ykny%2FRiWhnCU6v0eIWogtw%3D%3D&amp;trackingId=VjazG7ZUCJja8GC9W%2BZwHQ%3D%3D&amp;trk=d_flagship3_search_srp_jobs", "Python Back End Engineer")</f>
        <v>0</v>
      </c>
      <c r="C121" t="s">
        <v>248</v>
      </c>
      <c r="D121" t="s">
        <v>251</v>
      </c>
      <c r="E121" t="s">
        <v>264</v>
      </c>
      <c r="F121" t="s">
        <v>275</v>
      </c>
      <c r="G121" t="s">
        <v>275</v>
      </c>
    </row>
    <row r="122" spans="1:7">
      <c r="A122" t="s">
        <v>127</v>
      </c>
      <c r="B122">
        <f>HYPERLINK("https://www.linkedin.com/jobs/view/2628466812/?alternateChannel=search&amp;refId=Ykny%2FRiWhnCU6v0eIWogtw%3D%3D&amp;trackingId=Rc9Up%2FbEwJx6g0kkDBcIqQ%3D%3D&amp;trk=d_flagship3_search_srp_jobs", "Python Engineer")</f>
        <v>0</v>
      </c>
      <c r="C122" t="s">
        <v>249</v>
      </c>
      <c r="D122" t="s">
        <v>251</v>
      </c>
      <c r="E122" t="s">
        <v>273</v>
      </c>
      <c r="F122" t="s">
        <v>275</v>
      </c>
      <c r="G122" t="s">
        <v>275</v>
      </c>
    </row>
    <row r="123" spans="1:7">
      <c r="A123" t="s">
        <v>128</v>
      </c>
      <c r="B123">
        <f>HYPERLINK("https://www.linkedin.com/jobs/view/2625891666/?alternateChannel=search&amp;refId=Ykny%2FRiWhnCU6v0eIWogtw%3D%3D&amp;trackingId=83O%2Bjs2ZB%2BThmkDAgFlz2Q%3D%3D&amp;trk=d_flagship3_search_srp_jobs", "Software Engineer (Python)")</f>
        <v>0</v>
      </c>
      <c r="C123" t="s">
        <v>250</v>
      </c>
      <c r="D123" t="s">
        <v>251</v>
      </c>
      <c r="E123" t="s">
        <v>254</v>
      </c>
      <c r="F123" t="s">
        <v>274</v>
      </c>
      <c r="G123" t="s">
        <v>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2021-07-06T22:17:44Z</dcterms:created>
  <dcterms:modified xsi:type="dcterms:W3CDTF">2021-07-06T22:17:44Z</dcterms:modified>
</cp:coreProperties>
</file>