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NishthaSinghal\Desktop\Tushar\Task 3\"/>
    </mc:Choice>
  </mc:AlternateContent>
  <xr:revisionPtr revIDLastSave="0" documentId="13_ncr:1_{1A641E79-FBE6-474B-95B8-9F73CE54E897}" xr6:coauthVersionLast="47" xr6:coauthVersionMax="47" xr10:uidLastSave="{00000000-0000-0000-0000-000000000000}"/>
  <bookViews>
    <workbookView xWindow="-110" yWindow="-110" windowWidth="19420" windowHeight="10420" activeTab="2" xr2:uid="{951194C4-9D61-46BE-B0AE-7170A8ED2BCE}"/>
  </bookViews>
  <sheets>
    <sheet name="Glossary" sheetId="2" r:id="rId1"/>
    <sheet name="Forecast Assumptions" sheetId="1" r:id="rId2"/>
    <sheet name="=" sheetId="3" r:id="rId3"/>
  </sheets>
  <definedNames>
    <definedName name="_xlnm.Print_Area" localSheetId="2">'='!$A$1:$J$40</definedName>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7" i="3" l="1"/>
  <c r="H37" i="3"/>
  <c r="G37" i="3"/>
  <c r="F37" i="3"/>
  <c r="E37" i="3"/>
  <c r="I34" i="3"/>
  <c r="H34" i="3"/>
  <c r="G34" i="3"/>
  <c r="F34" i="3"/>
  <c r="E34" i="3"/>
  <c r="I33" i="3"/>
  <c r="H33" i="3"/>
  <c r="G33" i="3"/>
  <c r="F33" i="3"/>
  <c r="E33" i="3"/>
  <c r="I31" i="3"/>
  <c r="H31" i="3"/>
  <c r="G31" i="3"/>
  <c r="F31" i="3"/>
  <c r="E31" i="3"/>
  <c r="I26" i="3"/>
  <c r="H26" i="3"/>
  <c r="G26" i="3"/>
  <c r="F26" i="3"/>
  <c r="E26" i="3"/>
  <c r="I25" i="3"/>
  <c r="H25" i="3"/>
  <c r="G25" i="3"/>
  <c r="F25" i="3"/>
  <c r="E25" i="3"/>
  <c r="H22" i="3"/>
  <c r="G22" i="3"/>
  <c r="F22" i="3"/>
  <c r="E22" i="3"/>
  <c r="I21" i="3"/>
  <c r="H21" i="3"/>
  <c r="G21" i="3"/>
  <c r="F21" i="3"/>
  <c r="E21" i="3"/>
  <c r="I15" i="3"/>
  <c r="H15" i="3"/>
  <c r="G15" i="3"/>
  <c r="F15" i="3"/>
  <c r="E15" i="3"/>
  <c r="I14" i="3"/>
  <c r="H14" i="3"/>
  <c r="G14" i="3"/>
  <c r="F14" i="3"/>
  <c r="E14" i="3"/>
  <c r="I13" i="3"/>
  <c r="H13" i="3"/>
  <c r="G13" i="3"/>
  <c r="F13" i="3"/>
  <c r="E13" i="3"/>
  <c r="I12" i="3"/>
  <c r="H12" i="3"/>
  <c r="G12" i="3"/>
  <c r="F12" i="3"/>
  <c r="E12" i="3"/>
  <c r="I11" i="3"/>
  <c r="H11" i="3"/>
  <c r="G11" i="3"/>
  <c r="F11" i="3"/>
  <c r="E11" i="3"/>
  <c r="I9" i="3"/>
  <c r="H9" i="3"/>
  <c r="G9" i="3"/>
  <c r="F9" i="3"/>
  <c r="I8" i="3"/>
  <c r="H8" i="3"/>
  <c r="G8" i="3"/>
  <c r="F8" i="3"/>
  <c r="E8" i="3"/>
  <c r="I7" i="3"/>
  <c r="H7" i="3"/>
  <c r="G7" i="3"/>
  <c r="F7" i="3"/>
  <c r="I6" i="3"/>
  <c r="H6" i="3"/>
  <c r="G6" i="3"/>
  <c r="F6" i="3"/>
  <c r="E7" i="3"/>
  <c r="E6" i="3"/>
  <c r="I5" i="3"/>
  <c r="H5" i="3"/>
  <c r="G5" i="3"/>
  <c r="F5" i="3"/>
  <c r="E5" i="3"/>
  <c r="G33" i="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<sst xmlns="http://schemas.openxmlformats.org/spreadsheetml/2006/main" count="147" uniqueCount="80">
  <si>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</si>
  <si>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</si>
  <si>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</si>
  <si>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</si>
  <si>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</si>
  <si>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</si>
  <si>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</si>
  <si>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</si>
  <si>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</si>
  <si>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</si>
  <si>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</si>
  <si>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</si>
  <si>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</si>
  <si>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</si>
  <si>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</si>
  <si>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</si>
  <si>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</si>
  <si>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</si>
  <si>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</si>
  <si>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</si>
  <si>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</si>
  <si>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</si>
  <si>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</si>
  <si>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</si>
  <si>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</si>
  <si>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</si>
  <si>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</si>
  <si>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</si>
  <si>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</si>
  <si>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</si>
  <si>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</si>
  <si>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</si>
  <si>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</si>
  <si>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</si>
  <si>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</si>
  <si>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</si>
  <si>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</si>
  <si>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</si>
  <si>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</si>
  <si>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</si>
  <si>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</si>
  <si>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</si>
  <si>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</si>
  <si>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</si>
  <si>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</si>
  <si>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</si>
  <si>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</si>
  <si>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</si>
  <si>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</si>
  <si>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</si>
  <si>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</si>
  <si>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</si>
  <si>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</si>
  <si>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</si>
  <si>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</si>
  <si>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</si>
  <si>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</si>
  <si>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</si>
  <si>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</si>
  <si>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</si>
  <si>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</si>
  <si>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</si>
  <si>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</si>
  <si>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</si>
  <si>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</si>
  <si>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</si>
  <si>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</si>
  <si>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</si>
  <si>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</si>
  <si>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</si>
  <si>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</si>
  <si>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revenue</t>
  </si>
  <si>
    <t xml:space="preserve">Icecream revenue </t>
  </si>
  <si>
    <t>Drinks revenue</t>
  </si>
  <si>
    <t>Cupcakes COGS</t>
  </si>
  <si>
    <t>Ice cream COGS</t>
  </si>
  <si>
    <t>Drinks COGS</t>
  </si>
  <si>
    <t>D&amp;A</t>
  </si>
  <si>
    <t>Annual Tax</t>
  </si>
  <si>
    <t>Dividend payout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</si>
</sst>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9">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0" fontId="3" fillId="0" borderId="0" xfId="0" applyFont="1" applyAlignment="1">
      <alignment horizontal="center" vertical="center"/>
    </xf>
    <xf numFmtId="1" fontId="3" fillId="0" borderId="0" xfId="0" applyNumberFormat="1" applyFont="1"/>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35" t="s">
        <v>32</v>
      </c>
      <c r="C4" s="36" t="s">
        <v>47</v>
      </c>
    </row>
    <row r="5" spans="2:3" ht="25" x14ac:dyDescent="0.25">
      <c r="B5" s="35" t="s">
        <v>34</v>
      </c>
      <c r="C5" s="36" t="s">
        <v>46</v>
      </c>
    </row>
    <row r="6" spans="2:3" ht="50.5" x14ac:dyDescent="0.25">
      <c r="B6" s="35" t="s">
        <v>13</v>
      </c>
      <c r="C6" s="36" t="s">
        <v>68</v>
      </c>
    </row>
    <row r="7" spans="2:3" ht="25" x14ac:dyDescent="0.25">
      <c r="B7" s="35" t="s">
        <v>31</v>
      </c>
      <c r="C7" s="36" t="s">
        <v>48</v>
      </c>
    </row>
    <row r="8" spans="2:3" ht="62.5" x14ac:dyDescent="0.25">
      <c r="B8" s="35" t="s">
        <v>38</v>
      </c>
      <c r="C8" s="36" t="s">
        <v>40</v>
      </c>
    </row>
    <row r="9" spans="2:3" ht="87.5" x14ac:dyDescent="0.25">
      <c r="B9" s="35" t="s">
        <v>4</v>
      </c>
      <c r="C9" s="36" t="s">
        <v>50</v>
      </c>
    </row>
    <row r="10" spans="2:3" ht="50" x14ac:dyDescent="0.25">
      <c r="B10" s="35" t="s">
        <v>5</v>
      </c>
      <c r="C10" s="36" t="s">
        <v>49</v>
      </c>
    </row>
    <row r="11" spans="2:3" ht="50" x14ac:dyDescent="0.25">
      <c r="B11" s="35" t="s">
        <v>69</v>
      </c>
      <c r="C11" s="36" t="s">
        <v>41</v>
      </c>
    </row>
    <row r="12" spans="2:3" ht="37.5" x14ac:dyDescent="0.25">
      <c r="B12" s="35" t="s">
        <v>26</v>
      </c>
      <c r="C12" s="36" t="s">
        <v>42</v>
      </c>
    </row>
    <row r="13" spans="2:3" ht="200" x14ac:dyDescent="0.25">
      <c r="B13" s="35" t="s">
        <v>35</v>
      </c>
      <c r="C13" s="36" t="s">
        <v>45</v>
      </c>
    </row>
    <row r="14" spans="2:3" ht="50" x14ac:dyDescent="0.25">
      <c r="B14" s="35" t="s">
        <v>21</v>
      </c>
      <c r="C14" s="36" t="s">
        <v>70</v>
      </c>
    </row>
    <row r="15" spans="2:3" ht="50" x14ac:dyDescent="0.25">
      <c r="B15" s="35" t="s">
        <v>25</v>
      </c>
      <c r="C15" s="36" t="s">
        <v>43</v>
      </c>
    </row>
    <row r="16" spans="2:3" ht="50" x14ac:dyDescent="0.25">
      <c r="B16" s="35" t="s">
        <v>39</v>
      </c>
      <c r="C16" s="36"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F34" activePane="bottomRight" state="frozenSplit"/>
      <selection pane="topRight" activeCell="C1" sqref="C1"/>
      <selection pane="bottomLeft" activeCell="A3" sqref="A3"/>
      <selection pane="bottomRight" activeCell="E39" sqref="E39:I39"/>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3">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23">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30" activePane="bottomRight" state="frozenSplit"/>
      <selection pane="topRight" activeCell="C1" sqref="C1"/>
      <selection pane="bottomLeft" activeCell="A3" sqref="A3"/>
      <selection pane="bottomRight" activeCell="B38" sqref="B38"/>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58</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71</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72</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73</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59</v>
      </c>
      <c r="C8" s="25" t="s">
        <v>11</v>
      </c>
      <c r="D8" s="26"/>
      <c r="E8" s="31">
        <f>SUM(E5:E7)</f>
        <v>705000</v>
      </c>
      <c r="F8" s="31">
        <f t="shared" ref="F8:I8" si="1">SUM(F5:F7)</f>
        <v>806520</v>
      </c>
      <c r="G8" s="31">
        <f t="shared" si="1"/>
        <v>914271.07200000016</v>
      </c>
      <c r="H8" s="31">
        <f t="shared" si="1"/>
        <v>1026909.2680704003</v>
      </c>
      <c r="I8" s="31">
        <f t="shared" si="1"/>
        <v>1142744.6335087419</v>
      </c>
    </row>
    <row r="9" spans="2:9" ht="15" customHeight="1" x14ac:dyDescent="0.3">
      <c r="B9" s="27" t="s">
        <v>60</v>
      </c>
      <c r="C9" s="15" t="s">
        <v>1</v>
      </c>
      <c r="E9" s="28"/>
      <c r="F9" s="29">
        <f>F8/E8-1</f>
        <v>0.14399999999999991</v>
      </c>
      <c r="G9" s="29">
        <f t="shared" ref="G9:I9" si="2">G8/F8-1</f>
        <v>0.13360000000000016</v>
      </c>
      <c r="H9" s="29">
        <f t="shared" si="2"/>
        <v>0.1232000000000002</v>
      </c>
      <c r="I9" s="29">
        <f t="shared" si="2"/>
        <v>0.11280000000000023</v>
      </c>
    </row>
    <row r="11" spans="2:9" ht="15" customHeight="1" x14ac:dyDescent="0.25">
      <c r="B11" s="32" t="s">
        <v>74</v>
      </c>
      <c r="C11" s="33" t="s">
        <v>11</v>
      </c>
      <c r="E11" s="30">
        <f>'Forecast Assumptions'!E22*'Forecast Assumptions'!E8</f>
        <v>150000</v>
      </c>
      <c r="F11" s="30">
        <f>'Forecast Assumptions'!F22*'Forecast Assumptions'!F8</f>
        <v>168300.00000000003</v>
      </c>
      <c r="G11" s="30">
        <f>'Forecast Assumptions'!G22*'Forecast Assumptions'!G8</f>
        <v>187115.94000000003</v>
      </c>
      <c r="H11" s="30">
        <f>'Forecast Assumptions'!H22*'Forecast Assumptions'!H8</f>
        <v>206126.91950400008</v>
      </c>
      <c r="I11" s="30">
        <f>'Forecast Assumptions'!I22*'Forecast Assumptions'!I8</f>
        <v>224966.9199466657</v>
      </c>
    </row>
    <row r="12" spans="2:9" ht="15" customHeight="1" x14ac:dyDescent="0.25">
      <c r="B12" s="32" t="s">
        <v>75</v>
      </c>
      <c r="C12" s="33" t="s">
        <v>11</v>
      </c>
      <c r="E12" s="30">
        <f>'Forecast Assumptions'!E23*'Forecast Assumptions'!E12</f>
        <v>48000</v>
      </c>
      <c r="F12" s="30">
        <f>'Forecast Assumptions'!F23*'Forecast Assumptions'!F12</f>
        <v>53856.000000000007</v>
      </c>
      <c r="G12" s="30">
        <f>'Forecast Assumptions'!G23*'Forecast Assumptions'!G12</f>
        <v>59877.100800000007</v>
      </c>
      <c r="H12" s="30">
        <f>'Forecast Assumptions'!H23*'Forecast Assumptions'!H12</f>
        <v>65960.614241280025</v>
      </c>
      <c r="I12" s="30">
        <f>'Forecast Assumptions'!I23*'Forecast Assumptions'!I12</f>
        <v>71989.414382933013</v>
      </c>
    </row>
    <row r="13" spans="2:9" ht="15" customHeight="1" x14ac:dyDescent="0.25">
      <c r="B13" s="32" t="s">
        <v>76</v>
      </c>
      <c r="C13" s="33" t="s">
        <v>11</v>
      </c>
      <c r="E13" s="30">
        <f>'Forecast Assumptions'!E24*'Forecast Assumptions'!E16</f>
        <v>55000.000000000007</v>
      </c>
      <c r="F13" s="30">
        <f>'Forecast Assumptions'!F24*'Forecast Assumptions'!F16</f>
        <v>61710.000000000015</v>
      </c>
      <c r="G13" s="30">
        <f>'Forecast Assumptions'!G24*'Forecast Assumptions'!G16</f>
        <v>68609.178000000029</v>
      </c>
      <c r="H13" s="30">
        <f>'Forecast Assumptions'!H24*'Forecast Assumptions'!H16</f>
        <v>75579.870484800034</v>
      </c>
      <c r="I13" s="30">
        <f>'Forecast Assumptions'!I24*'Forecast Assumptions'!I16</f>
        <v>82487.870647110773</v>
      </c>
    </row>
    <row r="14" spans="2:9" ht="15" customHeight="1" x14ac:dyDescent="0.3">
      <c r="B14" s="24" t="s">
        <v>61</v>
      </c>
      <c r="C14" s="25" t="s">
        <v>11</v>
      </c>
      <c r="D14" s="26"/>
      <c r="E14" s="31">
        <f>E8-(SUM(E11:E13))</f>
        <v>452000</v>
      </c>
      <c r="F14" s="31">
        <f t="shared" ref="F14:I14" si="3">F8-(SUM(F11:F13))</f>
        <v>522653.99999999994</v>
      </c>
      <c r="G14" s="31">
        <f t="shared" si="3"/>
        <v>598668.85320000001</v>
      </c>
      <c r="H14" s="31">
        <f t="shared" si="3"/>
        <v>679241.86384032015</v>
      </c>
      <c r="I14" s="31">
        <f t="shared" si="3"/>
        <v>763300.42853203241</v>
      </c>
    </row>
    <row r="15" spans="2:9" ht="15" customHeight="1" x14ac:dyDescent="0.3">
      <c r="B15" s="27" t="s">
        <v>62</v>
      </c>
      <c r="C15" s="15" t="s">
        <v>1</v>
      </c>
      <c r="E15" s="29">
        <f>E14/E8</f>
        <v>0.64113475177304968</v>
      </c>
      <c r="F15" s="29">
        <f t="shared" ref="F15:I15" si="4">F14/F8</f>
        <v>0.64803600654664473</v>
      </c>
      <c r="G15" s="29">
        <f t="shared" si="4"/>
        <v>0.65480454488228623</v>
      </c>
      <c r="H15" s="29">
        <f t="shared" si="4"/>
        <v>0.6614429190191653</v>
      </c>
      <c r="I15" s="29">
        <f t="shared" si="4"/>
        <v>0.66795363211495073</v>
      </c>
    </row>
    <row r="17" spans="2:10" ht="15" customHeight="1" x14ac:dyDescent="0.25">
      <c r="B17" s="4" t="s">
        <v>17</v>
      </c>
      <c r="C17" s="15" t="s">
        <v>11</v>
      </c>
      <c r="E17" s="30">
        <v>150000</v>
      </c>
      <c r="F17" s="30">
        <v>157500</v>
      </c>
      <c r="G17" s="30">
        <v>165375</v>
      </c>
      <c r="H17" s="30">
        <v>173643.75</v>
      </c>
      <c r="I17" s="30">
        <v>182325.9375</v>
      </c>
    </row>
    <row r="18" spans="2:10" ht="15" customHeight="1" x14ac:dyDescent="0.25">
      <c r="B18" s="4" t="s">
        <v>19</v>
      </c>
      <c r="C18" s="15" t="s">
        <v>11</v>
      </c>
      <c r="E18" s="30">
        <v>60000</v>
      </c>
      <c r="F18" s="30">
        <v>61800</v>
      </c>
      <c r="G18" s="30">
        <v>63654</v>
      </c>
      <c r="H18" s="30">
        <v>65563.62</v>
      </c>
      <c r="I18" s="30">
        <v>67530.528599999991</v>
      </c>
    </row>
    <row r="19" spans="2:10" ht="15" customHeight="1" x14ac:dyDescent="0.25">
      <c r="B19" s="4" t="s">
        <v>18</v>
      </c>
      <c r="C19" s="15" t="s">
        <v>11</v>
      </c>
      <c r="E19" s="30">
        <v>10000</v>
      </c>
      <c r="F19" s="30">
        <v>10500</v>
      </c>
      <c r="G19" s="30">
        <v>11025</v>
      </c>
      <c r="H19" s="30">
        <v>11576.25</v>
      </c>
      <c r="I19" s="30">
        <v>12155.0625</v>
      </c>
    </row>
    <row r="20" spans="2:10" ht="15" customHeight="1" x14ac:dyDescent="0.25">
      <c r="B20" s="4" t="s">
        <v>20</v>
      </c>
      <c r="C20" s="15" t="s">
        <v>11</v>
      </c>
      <c r="E20" s="30">
        <v>5000</v>
      </c>
      <c r="F20" s="30">
        <v>5250</v>
      </c>
      <c r="G20" s="30">
        <v>5512.5</v>
      </c>
      <c r="H20" s="30">
        <v>5788.125</v>
      </c>
      <c r="I20" s="30">
        <v>6077.53125</v>
      </c>
    </row>
    <row r="21" spans="2:10" ht="15" customHeight="1" x14ac:dyDescent="0.3">
      <c r="B21" s="24" t="s">
        <v>4</v>
      </c>
      <c r="C21" s="25" t="s">
        <v>11</v>
      </c>
      <c r="D21" s="26"/>
      <c r="E21" s="31">
        <f>E14-(SUM(E17:E20))</f>
        <v>227000</v>
      </c>
      <c r="F21" s="31">
        <f t="shared" ref="F21:I21" si="5">F14-(SUM(F17:F20))</f>
        <v>287603.99999999994</v>
      </c>
      <c r="G21" s="31">
        <f t="shared" si="5"/>
        <v>353102.35320000001</v>
      </c>
      <c r="H21" s="31">
        <f t="shared" si="5"/>
        <v>422670.11884032015</v>
      </c>
      <c r="I21" s="31">
        <f t="shared" si="5"/>
        <v>495211.36868203245</v>
      </c>
    </row>
    <row r="22" spans="2:10" ht="15" customHeight="1" x14ac:dyDescent="0.3">
      <c r="B22" s="27" t="s">
        <v>62</v>
      </c>
      <c r="C22" s="15" t="s">
        <v>1</v>
      </c>
      <c r="E22" s="29">
        <f>E21/E8</f>
        <v>0.3219858156028369</v>
      </c>
      <c r="F22" s="29">
        <f t="shared" ref="F22:H22" si="6">F21/F8</f>
        <v>0.3565987204285076</v>
      </c>
      <c r="G22" s="29">
        <f t="shared" si="6"/>
        <v>0.38621188399582213</v>
      </c>
      <c r="H22" s="29">
        <f t="shared" si="6"/>
        <v>0.41159441440676897</v>
      </c>
      <c r="I22" s="29"/>
    </row>
    <row r="24" spans="2:10" ht="15" customHeight="1" x14ac:dyDescent="0.25">
      <c r="B24" s="32" t="s">
        <v>77</v>
      </c>
      <c r="C24" s="33" t="s">
        <v>11</v>
      </c>
      <c r="E24" s="30">
        <v>35250</v>
      </c>
      <c r="F24" s="30">
        <v>38310</v>
      </c>
      <c r="G24" s="30">
        <v>41142</v>
      </c>
      <c r="H24" s="30">
        <v>43644</v>
      </c>
      <c r="I24" s="30">
        <v>45710</v>
      </c>
      <c r="J24" s="32"/>
    </row>
    <row r="25" spans="2:10" ht="15" customHeight="1" x14ac:dyDescent="0.3">
      <c r="B25" s="24" t="s">
        <v>63</v>
      </c>
      <c r="C25" s="25" t="s">
        <v>11</v>
      </c>
      <c r="D25" s="26"/>
      <c r="E25" s="31">
        <f>E21-E24</f>
        <v>191750</v>
      </c>
      <c r="F25" s="31">
        <f t="shared" ref="F25:I25" si="7">F21-F24</f>
        <v>249293.99999999994</v>
      </c>
      <c r="G25" s="31">
        <f t="shared" si="7"/>
        <v>311960.35320000001</v>
      </c>
      <c r="H25" s="31">
        <f t="shared" si="7"/>
        <v>379026.11884032015</v>
      </c>
      <c r="I25" s="31">
        <f t="shared" si="7"/>
        <v>449501.36868203245</v>
      </c>
      <c r="J25" s="32"/>
    </row>
    <row r="26" spans="2:10" ht="15" customHeight="1" x14ac:dyDescent="0.3">
      <c r="B26" s="27" t="s">
        <v>62</v>
      </c>
      <c r="C26" s="15" t="s">
        <v>1</v>
      </c>
      <c r="E26" s="29">
        <f>E25/E8</f>
        <v>0.27198581560283686</v>
      </c>
      <c r="F26" s="29">
        <f t="shared" ref="F26:I26" si="8">F25/F8</f>
        <v>0.30909834846005052</v>
      </c>
      <c r="G26" s="29">
        <f t="shared" si="8"/>
        <v>0.34121210082429465</v>
      </c>
      <c r="H26" s="29">
        <f t="shared" si="8"/>
        <v>0.36909406763123676</v>
      </c>
      <c r="I26" s="29">
        <f t="shared" si="8"/>
        <v>0.39335242144332838</v>
      </c>
      <c r="J26" s="32"/>
    </row>
    <row r="28" spans="2:10" ht="15" customHeight="1" x14ac:dyDescent="0.25">
      <c r="B28" s="4" t="s">
        <v>64</v>
      </c>
      <c r="C28" s="15" t="s">
        <v>11</v>
      </c>
      <c r="E28" s="34"/>
      <c r="F28" s="34"/>
      <c r="G28" s="34"/>
      <c r="H28" s="34"/>
      <c r="I28" s="34"/>
    </row>
    <row r="29" spans="2:10" ht="15" customHeight="1" x14ac:dyDescent="0.3">
      <c r="B29" s="24" t="s">
        <v>65</v>
      </c>
      <c r="C29" s="25" t="s">
        <v>11</v>
      </c>
      <c r="D29" s="26"/>
      <c r="E29" s="26">
        <f t="shared" ref="E29" si="9">SUM(E25,E28)</f>
        <v>191750</v>
      </c>
      <c r="F29" s="26">
        <f>SUM(F25,F28)</f>
        <v>249293.99999999994</v>
      </c>
      <c r="G29" s="26">
        <f t="shared" ref="G29:I29" si="10">SUM(G25,G28)</f>
        <v>311960.35320000001</v>
      </c>
      <c r="H29" s="26">
        <f t="shared" si="10"/>
        <v>379026.11884032015</v>
      </c>
      <c r="I29" s="26">
        <f t="shared" si="10"/>
        <v>449501.36868203245</v>
      </c>
    </row>
    <row r="30" spans="2:10" ht="15" customHeight="1" x14ac:dyDescent="0.3">
      <c r="B30" s="27" t="s">
        <v>62</v>
      </c>
      <c r="C30" s="15" t="s">
        <v>1</v>
      </c>
      <c r="E30" s="28">
        <f>E29/E$8</f>
        <v>0.27198581560283686</v>
      </c>
      <c r="F30" s="28">
        <f t="shared" ref="F30:I30" si="11">F29/F$8</f>
        <v>0.30909834846005052</v>
      </c>
      <c r="G30" s="28">
        <f t="shared" si="11"/>
        <v>0.34121210082429465</v>
      </c>
      <c r="H30" s="28">
        <f t="shared" si="11"/>
        <v>0.36909406763123676</v>
      </c>
      <c r="I30" s="28">
        <f t="shared" si="11"/>
        <v>0.39335242144332838</v>
      </c>
    </row>
    <row r="31" spans="2:10" ht="15" customHeight="1" x14ac:dyDescent="0.25">
      <c r="B31" s="4" t="s">
        <v>78</v>
      </c>
      <c r="C31" s="37" t="s">
        <v>11</v>
      </c>
      <c r="E31" s="38">
        <f>E29*'Forecast Assumptions'!E43</f>
        <v>40267.5</v>
      </c>
      <c r="F31" s="38">
        <f>F29*'Forecast Assumptions'!F43</f>
        <v>52351.739999999983</v>
      </c>
      <c r="G31" s="38">
        <f>G29*'Forecast Assumptions'!G43</f>
        <v>65511.674171999999</v>
      </c>
      <c r="H31" s="38">
        <f>H29*'Forecast Assumptions'!H43</f>
        <v>79595.484956467233</v>
      </c>
      <c r="I31" s="38">
        <f>I29*'Forecast Assumptions'!I43</f>
        <v>94395.287423226808</v>
      </c>
    </row>
    <row r="32" spans="2:10" ht="15" customHeight="1" x14ac:dyDescent="0.25">
      <c r="B32" s="32"/>
      <c r="C32" s="33"/>
      <c r="E32" s="30"/>
      <c r="F32" s="30"/>
      <c r="G32" s="30"/>
      <c r="H32" s="30"/>
      <c r="I32" s="30"/>
    </row>
    <row r="33" spans="1:9" ht="15" customHeight="1" x14ac:dyDescent="0.3">
      <c r="B33" s="24" t="s">
        <v>66</v>
      </c>
      <c r="C33" s="25" t="s">
        <v>11</v>
      </c>
      <c r="D33" s="26"/>
      <c r="E33" s="31">
        <f>E29-E31</f>
        <v>151482.5</v>
      </c>
      <c r="F33" s="31">
        <f t="shared" ref="F33:I33" si="12">F29-F31</f>
        <v>196942.25999999995</v>
      </c>
      <c r="G33" s="31">
        <f t="shared" si="12"/>
        <v>246448.67902800001</v>
      </c>
      <c r="H33" s="31">
        <f t="shared" si="12"/>
        <v>299430.63388385292</v>
      </c>
      <c r="I33" s="31">
        <f t="shared" si="12"/>
        <v>355106.08125880564</v>
      </c>
    </row>
    <row r="34" spans="1:9" ht="15" customHeight="1" x14ac:dyDescent="0.3">
      <c r="B34" s="27" t="s">
        <v>62</v>
      </c>
      <c r="C34" s="15" t="s">
        <v>1</v>
      </c>
      <c r="E34" s="29">
        <f>E33/E8</f>
        <v>0.21486879432624115</v>
      </c>
      <c r="F34" s="29">
        <f t="shared" ref="F34:I34" si="13">F33/F8</f>
        <v>0.24418769528343989</v>
      </c>
      <c r="G34" s="29">
        <f t="shared" si="13"/>
        <v>0.26955755965119277</v>
      </c>
      <c r="H34" s="29">
        <f t="shared" si="13"/>
        <v>0.29158431342867702</v>
      </c>
      <c r="I34" s="29">
        <f t="shared" si="13"/>
        <v>0.31074841294022942</v>
      </c>
    </row>
    <row r="36" spans="1:9" ht="15" customHeight="1" x14ac:dyDescent="0.25">
      <c r="B36" s="32" t="s">
        <v>79</v>
      </c>
      <c r="C36" s="33" t="s">
        <v>11</v>
      </c>
      <c r="E36" s="23">
        <v>0.6</v>
      </c>
      <c r="F36" s="23">
        <v>0.6</v>
      </c>
      <c r="G36" s="23">
        <v>0.6</v>
      </c>
      <c r="H36" s="23">
        <v>0.6</v>
      </c>
      <c r="I36" s="23">
        <v>0.6</v>
      </c>
    </row>
    <row r="37" spans="1:9" ht="15" customHeight="1" x14ac:dyDescent="0.3">
      <c r="B37" s="24" t="s">
        <v>67</v>
      </c>
      <c r="C37" s="25" t="s">
        <v>11</v>
      </c>
      <c r="D37" s="26"/>
      <c r="E37" s="31">
        <f>E36*E33</f>
        <v>90889.5</v>
      </c>
      <c r="F37" s="31">
        <f t="shared" ref="F37:I37" si="14">F36*F33</f>
        <v>118165.35599999997</v>
      </c>
      <c r="G37" s="31">
        <f t="shared" si="14"/>
        <v>147869.2074168</v>
      </c>
      <c r="H37" s="31">
        <f t="shared" si="14"/>
        <v>179658.38033031175</v>
      </c>
      <c r="I37" s="31">
        <f t="shared" si="14"/>
        <v>213063.64875528339</v>
      </c>
    </row>
    <row r="38" spans="1:9" ht="15" customHeight="1" x14ac:dyDescent="0.25">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vt:lpstr>
      <vt:lpstr>'='!Print_Area</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Nishtha Singhal</cp:lastModifiedBy>
  <dcterms:created xsi:type="dcterms:W3CDTF">2020-07-20T11:12:49Z</dcterms:created>
  <dcterms:modified xsi:type="dcterms:W3CDTF">2024-06-08T18:49:29Z</dcterms:modified>
</cp:coreProperties>
</file>