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60C524065F2EC/Documents/Excel Sheets/"/>
    </mc:Choice>
  </mc:AlternateContent>
  <xr:revisionPtr revIDLastSave="22" documentId="8_{15C67B56-4960-4525-A476-EB572226A8FC}" xr6:coauthVersionLast="47" xr6:coauthVersionMax="47" xr10:uidLastSave="{C962F3D0-3242-4747-AD14-9BA901D2B9AA}"/>
  <bookViews>
    <workbookView xWindow="-108" yWindow="-108" windowWidth="23256" windowHeight="12456" activeTab="1" xr2:uid="{8A20AC93-09DD-4D3F-B967-4E8D70339BBB}"/>
  </bookViews>
  <sheets>
    <sheet name="Old-New Regime" sheetId="1" r:id="rId1"/>
    <sheet name="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J12" i="2"/>
  <c r="J13" i="2"/>
  <c r="J14" i="2"/>
  <c r="J15" i="2"/>
  <c r="J11" i="2"/>
  <c r="E11" i="2"/>
  <c r="F22" i="2"/>
  <c r="F23" i="2"/>
  <c r="F24" i="2"/>
  <c r="G24" i="2" s="1"/>
  <c r="H24" i="2" s="1"/>
  <c r="F25" i="2"/>
  <c r="G25" i="2" s="1"/>
  <c r="H25" i="2" s="1"/>
  <c r="F21" i="2"/>
  <c r="F12" i="2"/>
  <c r="F15" i="2"/>
  <c r="E13" i="1"/>
  <c r="F13" i="1" s="1"/>
  <c r="G13" i="1" s="1"/>
  <c r="E22" i="2"/>
  <c r="E23" i="2"/>
  <c r="E24" i="2"/>
  <c r="E25" i="2"/>
  <c r="E21" i="2"/>
  <c r="C22" i="2"/>
  <c r="C23" i="2"/>
  <c r="C24" i="2"/>
  <c r="C25" i="2"/>
  <c r="C11" i="2"/>
  <c r="C21" i="2"/>
  <c r="C13" i="2"/>
  <c r="C14" i="2"/>
  <c r="C15" i="2"/>
  <c r="E12" i="2"/>
  <c r="E13" i="2"/>
  <c r="E14" i="2"/>
  <c r="E15" i="2"/>
  <c r="F11" i="2"/>
  <c r="G11" i="2" s="1"/>
  <c r="H11" i="2" s="1"/>
  <c r="C12" i="2"/>
  <c r="E3" i="1"/>
  <c r="F3" i="1" s="1"/>
  <c r="G3" i="1" s="1"/>
  <c r="E2" i="1"/>
  <c r="F2" i="1" s="1"/>
  <c r="G2" i="1" s="1"/>
  <c r="F13" i="2"/>
  <c r="F14" i="2"/>
  <c r="G14" i="2" s="1"/>
  <c r="H14" i="2" s="1"/>
  <c r="I3" i="2"/>
  <c r="I4" i="2"/>
  <c r="I5" i="2"/>
  <c r="I6" i="2"/>
  <c r="I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C6" i="2"/>
  <c r="C3" i="2"/>
  <c r="C4" i="2"/>
  <c r="C5" i="2"/>
  <c r="C2" i="2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4" i="1"/>
  <c r="F4" i="1" s="1"/>
  <c r="G4" i="1" s="1"/>
  <c r="E5" i="1"/>
  <c r="F5" i="1" s="1"/>
  <c r="G5" i="1" s="1"/>
  <c r="E6" i="1"/>
  <c r="F6" i="1" s="1"/>
  <c r="G6" i="1" s="1"/>
  <c r="D19" i="1"/>
  <c r="D18" i="1"/>
  <c r="D17" i="1"/>
  <c r="D16" i="1"/>
  <c r="D15" i="1"/>
  <c r="D14" i="1"/>
  <c r="D13" i="1"/>
  <c r="D3" i="1"/>
  <c r="D4" i="1"/>
  <c r="D5" i="1"/>
  <c r="D6" i="1"/>
  <c r="D2" i="1"/>
  <c r="G12" i="2" l="1"/>
  <c r="H12" i="2" s="1"/>
  <c r="G15" i="2"/>
  <c r="H15" i="2" s="1"/>
  <c r="G13" i="2"/>
  <c r="H13" i="2" s="1"/>
  <c r="G23" i="2"/>
  <c r="H23" i="2" s="1"/>
  <c r="G22" i="2"/>
  <c r="H22" i="2" s="1"/>
  <c r="G21" i="2"/>
  <c r="H21" i="2" s="1"/>
</calcChain>
</file>

<file path=xl/sharedStrings.xml><?xml version="1.0" encoding="utf-8"?>
<sst xmlns="http://schemas.openxmlformats.org/spreadsheetml/2006/main" count="53" uniqueCount="25">
  <si>
    <t>Income</t>
  </si>
  <si>
    <t>Deduction</t>
  </si>
  <si>
    <t>Exemption</t>
  </si>
  <si>
    <t>Taxable Income</t>
  </si>
  <si>
    <t>Percentage</t>
  </si>
  <si>
    <t>Total tax</t>
  </si>
  <si>
    <t>Income After Tax</t>
  </si>
  <si>
    <t>New Regime</t>
  </si>
  <si>
    <t>Old Regime</t>
  </si>
  <si>
    <t>Age</t>
  </si>
  <si>
    <t>Medical Premium</t>
  </si>
  <si>
    <t>Interest On Savings Account</t>
  </si>
  <si>
    <t>Interest</t>
  </si>
  <si>
    <t>Education Loan(Paid For 8 years Yes/No</t>
  </si>
  <si>
    <t>Yes</t>
  </si>
  <si>
    <t>No</t>
  </si>
  <si>
    <t>Donations</t>
  </si>
  <si>
    <t>NPS</t>
  </si>
  <si>
    <t>Total Deductions</t>
  </si>
  <si>
    <t>Exemptions</t>
  </si>
  <si>
    <t>Tax Percentage</t>
  </si>
  <si>
    <t>Total Tax</t>
  </si>
  <si>
    <t>NEW</t>
  </si>
  <si>
    <t>Surscharge Rates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</si>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</sst>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13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15FC6-5D7C-4ED7-B459-F38A5CCEC0CE}" name="Table1" displayName="Table1" ref="A1:G6" totalsRowShown="0">
  <autoFilter ref="A1:G6" xr:uid="{A2315FC6-5D7C-4ED7-B459-F38A5CCEC0CE}"/>
  <tableColumns count="7">
    <tableColumn id="1" xr3:uid="{47C7DEDA-E7F6-4ACD-B171-4754ECA8C139}" name="Income"/>
    <tableColumn id="2" xr3:uid="{3D26394D-BA7B-4F66-9B98-563029816238}" name="Deduction"/>
    <tableColumn id="3" xr3:uid="{2B1589B1-BBBB-4E71-A0C6-8B51C96B88FC}" name="Exemption"/>
    <tableColumn id="4" xr3:uid="{26AA4557-11C3-4087-8730-987862A70DF2}" name="Taxable Income">
      <calculatedColumnFormula>A2-B2-C2</calculatedColumnFormula>
    </tableColumn>
    <tableColumn id="5" xr3:uid="{CF866EF4-AD2B-4053-9AA0-6DE1559D782B}" name="Percentage" dataDxfId="12">
      <calculatedColumnFormula>IF($A$9="old",IF(D2&lt;250000,"0%",IF(D2&lt;500000,"5%",IF(D2&lt;1000000,"20%","30%"))),0)</calculatedColumnFormula>
    </tableColumn>
    <tableColumn id="6" xr3:uid="{F2392099-FC1E-4C00-A7A3-01E0A023967E}" name="Total tax">
      <calculatedColumnFormula>D2*E2</calculatedColumnFormula>
    </tableColumn>
    <tableColumn id="7" xr3:uid="{431CAA02-4D8A-4776-A6D2-66F6F36B3790}" name="Income After Tax">
      <calculatedColumnFormula>D2-F2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3A6ED-0796-4140-9DC5-98388C6B06D7}" name="Table2" displayName="Table2" ref="A12:G19" totalsRowShown="0">
  <autoFilter ref="A12:G19" xr:uid="{15A3A6ED-0796-4140-9DC5-98388C6B06D7}"/>
  <tableColumns count="7">
    <tableColumn id="1" xr3:uid="{E43F4227-3F12-42FC-B953-EA485DC9541F}" name="Income"/>
    <tableColumn id="2" xr3:uid="{ED18FBE2-DD05-4966-9143-3F70D2FE56D3}" name="Deduction"/>
    <tableColumn id="3" xr3:uid="{B9406889-DC68-4207-8E2F-09F77731210A}" name="Exemption"/>
    <tableColumn id="4" xr3:uid="{B7215612-C606-4D0D-8EB2-20CC2F7FAB41}" name="Taxable Income">
      <calculatedColumnFormula>A13-B13-C13</calculatedColumnFormula>
    </tableColumn>
    <tableColumn id="5" xr3:uid="{3D696AE3-A4EF-4A09-ADD1-C26630E7A172}" name="Percentage" dataDxfId="11">
      <calculatedColumnFormula>IF($A$9="new",IF(D13&lt;=300000,"0%",IF(D13&lt;=600000,"5%",IF(D13&lt;=900000,"10%",IF(D13&lt;= 1200000,"15%",IF(D13&lt;=1500000,"20%","30%"))))),0)</calculatedColumnFormula>
    </tableColumn>
    <tableColumn id="6" xr3:uid="{743B1896-C485-44B6-AC7B-39037A2D1A7A}" name="Total tax">
      <calculatedColumnFormula>D13*E13</calculatedColumnFormula>
    </tableColumn>
    <tableColumn id="7" xr3:uid="{CF14DA88-44EB-4058-A8F0-28D6053D6B16}" name="Income After Tax">
      <calculatedColumnFormula>D13-F13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A4BD6-847A-4DAD-8B52-3CBDA573A864}" name="Table4" displayName="Table4" ref="A10:H15" totalsRowShown="0" headerRowDxfId="9">
  <autoFilter ref="A10:H15" xr:uid="{148A4BD6-847A-4DAD-8B52-3CBDA573A864}"/>
  <tableColumns count="8">
    <tableColumn id="1" xr3:uid="{D40131E3-014E-4178-BB4D-5996749AD7EE}" name="Income"/>
    <tableColumn id="2" xr3:uid="{981046CC-0F40-4EF4-B262-EE2AA266ECBC}" name="Age"/>
    <tableColumn id="3" xr3:uid="{627A00AE-25C0-48B1-AAE3-8E2438258983}" name="Total Deductions" dataDxfId="8">
      <calculatedColumnFormula>C2+E2+F2+G2+H2</calculatedColumnFormula>
    </tableColumn>
    <tableColumn id="4" xr3:uid="{3ECED960-F201-41C3-8F32-72065EC2328E}" name="Exemptions" dataDxfId="7"/>
    <tableColumn id="5" xr3:uid="{308CA4C4-3ABF-4085-A06F-EB492E34F707}" name="Taxable Income">
      <calculatedColumnFormula>A2-I2-J2</calculatedColumnFormula>
    </tableColumn>
    <tableColumn id="6" xr3:uid="{167B1B88-B0BD-4C9F-A928-9AB48069B0C9}" name="Tax Percentage" dataDxfId="6" dataCellStyle="Percent">
      <calculatedColumnFormula>IF($A$17="Old",IF(K2&lt;=250000,0%,IF(K2&lt;=500000,5%,IF(K2&lt;=1000000,20%,30%))),0)</calculatedColumnFormula>
    </tableColumn>
    <tableColumn id="7" xr3:uid="{2E1FC208-1D88-4D59-AA9E-F049C64377B6}" name="Total Tax">
      <calculatedColumnFormula>E11*F11</calculatedColumnFormula>
    </tableColumn>
    <tableColumn id="8" xr3:uid="{9E852C78-2BB4-4EB7-975D-F6F7DC2097E5}" name="Income After Tax">
      <calculatedColumnFormula>E11-G11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D5F3D5-EC85-4ECF-95C0-471ED1FF09B3}" name="Table5" displayName="Table5" ref="A20:H25" totalsRowShown="0" headerRowDxfId="3">
  <autoFilter ref="A20:H25" xr:uid="{38D5F3D5-EC85-4ECF-95C0-471ED1FF09B3}"/>
  <tableColumns count="8">
    <tableColumn id="1" xr3:uid="{39E9A4B5-7A80-4E16-9AB6-37F8E19A9C7E}" name="Income"/>
    <tableColumn id="2" xr3:uid="{29D777E2-7363-4F7D-8B5E-CBA75F6CBF62}" name="Age"/>
    <tableColumn id="3" xr3:uid="{BF1C4BC8-B491-498D-B63E-8F799AE2D2F8}" name="Total Deductions" dataDxfId="2">
      <calculatedColumnFormula>C2+E2+F2+G2+H2</calculatedColumnFormula>
    </tableColumn>
    <tableColumn id="4" xr3:uid="{AC101052-7539-4CF7-A870-6C08793D0D34}" name="Exemptions" dataDxfId="1"/>
    <tableColumn id="5" xr3:uid="{9CEB96EF-0751-4143-8196-57161C0458B3}" name="Taxable Income">
      <calculatedColumnFormula>A2-I2-J2</calculatedColumnFormula>
    </tableColumn>
    <tableColumn id="6" xr3:uid="{168CE93B-6405-4DFA-ABED-AAA763E398F0}" name="Tax Percentage">
      <calculatedColumnFormula>IF($A$17="New",IF(E21&lt;=300000,"0%",IF(E21&lt;=600000,"5%",IF(E21&lt;=900000,"10%",IF(E21&lt;= 1200000,"15%",IF(E21&lt;=1500000,"20%","30%"))))),0)</calculatedColumnFormula>
    </tableColumn>
    <tableColumn id="7" xr3:uid="{C7B15CF8-61F4-4096-BE05-8FB857327CFA}" name="Total Tax">
      <calculatedColumnFormula>E21*F21</calculatedColumnFormula>
    </tableColumn>
    <tableColumn id="8" xr3:uid="{07C1317A-F442-4023-B948-9750B80F19BE}" name="Income After Tax">
      <calculatedColumnFormula>E21-G21</calculatedColumnFormula>
    </tableColumn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F68541-C46B-4837-8F26-75BD9C1DB5F3}" name="Table6" displayName="Table6" ref="A1:K6" totalsRowShown="0">
  <autoFilter ref="A1:K6" xr:uid="{8CF68541-C46B-4837-8F26-75BD9C1DB5F3}"/>
  <tableColumns count="11">
    <tableColumn id="1" xr3:uid="{C5D9B7E3-9328-4113-BC06-21AB14C90D1C}" name="Income"/>
    <tableColumn id="2" xr3:uid="{AE326FCA-AE5A-4C96-8FD9-8DABAB1C1B27}" name="Age"/>
    <tableColumn id="3" xr3:uid="{0384E67F-D41D-49DD-A2F2-20497B9FB14C}" name="Medical Premium">
      <calculatedColumnFormula>IF(B2&lt;60,25000,50000)</calculatedColumnFormula>
    </tableColumn>
    <tableColumn id="4" xr3:uid="{CC3206CB-C96A-4B3C-B4FF-0373EEDDF426}" name="Education Loan(Paid For 8 years Yes/No"/>
    <tableColumn id="5" xr3:uid="{FD2B15FB-06E1-492F-B8D3-B2BEB16F9C1F}" name="Donations" dataDxfId="10" dataCellStyle="Percent">
      <calculatedColumnFormula>IF(B2&lt;60,50%,100%)</calculatedColumnFormula>
    </tableColumn>
    <tableColumn id="6" xr3:uid="{0D942810-19FA-422C-82B3-756767F8058A}" name="Interest On Savings Account">
      <calculatedColumnFormula>IF(B2&lt;60,10000,0)</calculatedColumnFormula>
    </tableColumn>
    <tableColumn id="7" xr3:uid="{31B8B214-E024-4CF0-8384-8D58986A2452}" name="Interest">
      <calculatedColumnFormula>IF(B2&gt;60,50000,0)</calculatedColumnFormula>
    </tableColumn>
    <tableColumn id="8" xr3:uid="{446A3112-5BAE-4269-B32B-1CEE80C7A65A}" name="NPS"/>
    <tableColumn id="9" xr3:uid="{0489D420-3249-4CA8-AFCB-69AE817403A4}" name="Total Deductions">
      <calculatedColumnFormula>C2+E2+F2+G2+H2</calculatedColumnFormula>
    </tableColumn>
    <tableColumn id="10" xr3:uid="{39DFC12C-1F8C-4AA3-A582-0FEF8F41B98B}" name="Exemptions"/>
    <tableColumn id="11" xr3:uid="{E0514E9E-6DEB-4598-B448-50A335F67F33}" name="Taxable Income" dataDxfId="0">
      <calculatedColumnFormula>A2-I2-AJ2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85C29-A24E-4245-9EAA-9B1B03EDDF32}" name="Table3" displayName="Table3" ref="J10:J15" totalsRowShown="0" dataDxfId="4" dataCellStyle="Percent">
  <autoFilter ref="J10:J15" xr:uid="{97985C29-A24E-4245-9EAA-9B1B03EDDF32}"/>
  <tableColumns count="1">
    <tableColumn id="1" xr3:uid="{E2EFB141-FAE7-470D-B288-F22291D4E1D3}" name="Surscharge Rates" dataDxfId="5" dataCellStyle="Percent">
      <calculatedColumnFormula>IF(A2&lt;=10000000,10%,IF(A2&lt;=20000000,15%,IF(A2&lt;=50000000,25%,37%)))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F56-EF8D-4FEF-BCF5-7F6441FE571E}">
  <dimension ref="A1:G19"/>
  <sheetViews>
    <sheetView zoomScale="105" workbookViewId="0">
      <selection activeCell="E14" sqref="E14"/>
    </sheetView>
  </sheetViews>
  <sheetFormatPr defaultRowHeight="14.4" x14ac:dyDescent="0.3"/>
  <cols>
    <col min="1" max="1" width="12" customWidth="1"/>
    <col min="2" max="2" width="11.109375" customWidth="1"/>
    <col min="3" max="3" width="11.33203125" customWidth="1"/>
    <col min="4" max="4" width="17.77734375" customWidth="1"/>
    <col min="5" max="5" width="12.6640625" customWidth="1"/>
    <col min="6" max="6" width="14.109375" customWidth="1"/>
    <col min="7" max="7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250000</v>
      </c>
      <c r="B2">
        <v>10000</v>
      </c>
      <c r="C2">
        <v>50000</v>
      </c>
      <c r="D2">
        <f>A2-B2-C2</f>
        <v>190000</v>
      </c>
      <c r="E2">
        <f>IF($A$9="old",IF(D2&lt;250000,"0%",IF(D2&lt;500000,"5%",IF(D2&lt;1000000,"20%","30%"))),0)</f>
        <v>0</v>
      </c>
      <c r="F2">
        <f>D2*E2</f>
        <v>0</v>
      </c>
      <c r="G2">
        <f>D2-F2</f>
        <v>190000</v>
      </c>
    </row>
    <row r="3" spans="1:7" x14ac:dyDescent="0.3">
      <c r="A3">
        <v>400000</v>
      </c>
      <c r="B3">
        <v>15000</v>
      </c>
      <c r="C3">
        <v>50000</v>
      </c>
      <c r="D3">
        <f t="shared" ref="D3:D6" si="0">A3-B3-C3</f>
        <v>335000</v>
      </c>
      <c r="E3">
        <f>IF($A$9="old",IF(D3&lt;250000,"0%",IF(D3&lt;500000,"5%",IF(D3&lt;1000000,"20%","30%"))),0)</f>
        <v>0</v>
      </c>
      <c r="F3">
        <f>D3*E3</f>
        <v>0</v>
      </c>
      <c r="G3">
        <f t="shared" ref="G3:G6" si="1">D3-F3</f>
        <v>335000</v>
      </c>
    </row>
    <row r="4" spans="1:7" x14ac:dyDescent="0.3">
      <c r="A4">
        <v>850000</v>
      </c>
      <c r="B4">
        <v>30000</v>
      </c>
      <c r="C4">
        <v>50000</v>
      </c>
      <c r="D4">
        <f t="shared" si="0"/>
        <v>770000</v>
      </c>
      <c r="E4">
        <f t="shared" ref="E4:E6" si="2">IF($A$9="old",IF(D4&lt;250000,"0%",IF(D4&lt;500000,"5%",IF(D4&lt;1000000,"20%","30%"))),0)</f>
        <v>0</v>
      </c>
      <c r="F4">
        <f t="shared" ref="F4:F6" si="3">D4*E4</f>
        <v>0</v>
      </c>
      <c r="G4">
        <f t="shared" si="1"/>
        <v>770000</v>
      </c>
    </row>
    <row r="5" spans="1:7" x14ac:dyDescent="0.3">
      <c r="A5">
        <v>900000</v>
      </c>
      <c r="B5">
        <v>45000</v>
      </c>
      <c r="C5">
        <v>50000</v>
      </c>
      <c r="D5">
        <f t="shared" si="0"/>
        <v>805000</v>
      </c>
      <c r="E5">
        <f t="shared" si="2"/>
        <v>0</v>
      </c>
      <c r="F5">
        <f t="shared" si="3"/>
        <v>0</v>
      </c>
      <c r="G5">
        <f t="shared" si="1"/>
        <v>805000</v>
      </c>
    </row>
    <row r="6" spans="1:7" x14ac:dyDescent="0.3">
      <c r="A6">
        <v>1250000</v>
      </c>
      <c r="B6">
        <v>50000</v>
      </c>
      <c r="C6">
        <v>50000</v>
      </c>
      <c r="D6">
        <f t="shared" si="0"/>
        <v>1150000</v>
      </c>
      <c r="E6">
        <f t="shared" si="2"/>
        <v>0</v>
      </c>
      <c r="F6">
        <f t="shared" si="3"/>
        <v>0</v>
      </c>
      <c r="G6">
        <f t="shared" si="1"/>
        <v>1150000</v>
      </c>
    </row>
    <row r="7" spans="1:7" x14ac:dyDescent="0.3">
      <c r="A7" s="1" t="s">
        <v>8</v>
      </c>
    </row>
    <row r="9" spans="1:7" x14ac:dyDescent="0.3">
      <c r="A9" s="3" t="s">
        <v>22</v>
      </c>
    </row>
    <row r="10" spans="1:7" x14ac:dyDescent="0.3">
      <c r="A10" s="2"/>
    </row>
    <row r="11" spans="1:7" x14ac:dyDescent="0.3">
      <c r="A11" s="1" t="s">
        <v>7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>
        <v>250000</v>
      </c>
      <c r="B13">
        <v>10000</v>
      </c>
      <c r="C13">
        <v>50000</v>
      </c>
      <c r="D13">
        <f>A13-B13-C13</f>
        <v>190000</v>
      </c>
      <c r="E13" t="str">
        <f>IF($A$9="new",IF(D13&lt;=300000,"0%",IF(D13&lt;=600000,"5%",IF(D13&lt;=900000,"10%",IF(D13&lt;= 1200000,"15%",IF(D13&lt;=1500000,"20%","30%"))))),0)</f>
        <v>0%</v>
      </c>
      <c r="F13">
        <f>D13*E13</f>
        <v>0</v>
      </c>
      <c r="G13">
        <f>D13-F13</f>
        <v>190000</v>
      </c>
    </row>
    <row r="14" spans="1:7" x14ac:dyDescent="0.3">
      <c r="A14">
        <v>400000</v>
      </c>
      <c r="B14">
        <v>15000</v>
      </c>
      <c r="C14">
        <v>50000</v>
      </c>
      <c r="D14">
        <f t="shared" ref="D14:D19" si="4">A14-B14-C14</f>
        <v>335000</v>
      </c>
      <c r="E14" t="str">
        <f t="shared" ref="E14:E19" si="5">IF($A$9="new",IF(D14&lt;=300000,"0%",IF(D14&lt;=600000,"5%",IF(D14&lt;=900000,"10%",IF(D14&lt;= 1200000,"15%",IF(D14&lt;=1500000,"20%","30%"))))),0)</f>
        <v>5%</v>
      </c>
      <c r="F14">
        <f t="shared" ref="F14:F19" si="6">D14*E14</f>
        <v>16750</v>
      </c>
      <c r="G14">
        <f t="shared" ref="G14:G19" si="7">D14-F14</f>
        <v>318250</v>
      </c>
    </row>
    <row r="15" spans="1:7" x14ac:dyDescent="0.3">
      <c r="A15">
        <v>850000</v>
      </c>
      <c r="B15">
        <v>30000</v>
      </c>
      <c r="C15">
        <v>50000</v>
      </c>
      <c r="D15">
        <f t="shared" si="4"/>
        <v>770000</v>
      </c>
      <c r="E15" t="str">
        <f t="shared" si="5"/>
        <v>10%</v>
      </c>
      <c r="F15">
        <f t="shared" si="6"/>
        <v>77000</v>
      </c>
      <c r="G15">
        <f t="shared" si="7"/>
        <v>693000</v>
      </c>
    </row>
    <row r="16" spans="1:7" x14ac:dyDescent="0.3">
      <c r="A16">
        <v>900000</v>
      </c>
      <c r="B16">
        <v>45000</v>
      </c>
      <c r="C16">
        <v>50000</v>
      </c>
      <c r="D16">
        <f t="shared" si="4"/>
        <v>805000</v>
      </c>
      <c r="E16" t="str">
        <f t="shared" si="5"/>
        <v>10%</v>
      </c>
      <c r="F16">
        <f t="shared" si="6"/>
        <v>80500</v>
      </c>
      <c r="G16">
        <f t="shared" si="7"/>
        <v>724500</v>
      </c>
    </row>
    <row r="17" spans="1:7" x14ac:dyDescent="0.3">
      <c r="A17">
        <v>1250000</v>
      </c>
      <c r="B17">
        <v>50000</v>
      </c>
      <c r="C17">
        <v>50000</v>
      </c>
      <c r="D17">
        <f t="shared" si="4"/>
        <v>1150000</v>
      </c>
      <c r="E17" t="str">
        <f t="shared" si="5"/>
        <v>15%</v>
      </c>
      <c r="F17">
        <f t="shared" si="6"/>
        <v>172500</v>
      </c>
      <c r="G17">
        <f t="shared" si="7"/>
        <v>977500</v>
      </c>
    </row>
    <row r="18" spans="1:7" x14ac:dyDescent="0.3">
      <c r="A18">
        <v>1350000</v>
      </c>
      <c r="B18">
        <v>20000</v>
      </c>
      <c r="C18">
        <v>50000</v>
      </c>
      <c r="D18">
        <f t="shared" si="4"/>
        <v>1280000</v>
      </c>
      <c r="E18" t="str">
        <f t="shared" si="5"/>
        <v>20%</v>
      </c>
      <c r="F18">
        <f t="shared" si="6"/>
        <v>256000</v>
      </c>
      <c r="G18">
        <f t="shared" si="7"/>
        <v>1024000</v>
      </c>
    </row>
    <row r="19" spans="1:7" x14ac:dyDescent="0.3">
      <c r="A19">
        <v>1700000</v>
      </c>
      <c r="B19">
        <v>55000</v>
      </c>
      <c r="C19">
        <v>50000</v>
      </c>
      <c r="D19">
        <f t="shared" si="4"/>
        <v>1595000</v>
      </c>
      <c r="E19" t="str">
        <f t="shared" si="5"/>
        <v>30%</v>
      </c>
      <c r="F19">
        <f t="shared" si="6"/>
        <v>478500</v>
      </c>
      <c r="G19">
        <f t="shared" si="7"/>
        <v>1116500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0A68-8C52-499D-8AAE-28A07F7B131B}">
  <dimension ref="A1:L25"/>
  <sheetViews>
    <sheetView tabSelected="1" zoomScale="101" workbookViewId="0">
      <selection activeCell="A18" sqref="A18"/>
    </sheetView>
  </sheetViews>
  <sheetFormatPr defaultRowHeight="14.4" x14ac:dyDescent="0.3"/>
  <cols>
    <col min="1" max="1" width="14.21875" customWidth="1"/>
    <col min="2" max="2" width="6.109375" customWidth="1"/>
    <col min="3" max="3" width="17.5546875" customWidth="1"/>
    <col min="4" max="4" width="36.44140625" customWidth="1"/>
    <col min="5" max="5" width="16.5546875" bestFit="1" customWidth="1"/>
    <col min="6" max="6" width="26.77734375" customWidth="1"/>
    <col min="7" max="7" width="10.33203125" customWidth="1"/>
    <col min="8" max="8" width="17.21875" customWidth="1"/>
    <col min="9" max="9" width="17" customWidth="1"/>
    <col min="10" max="10" width="16.5546875" customWidth="1"/>
    <col min="11" max="11" width="16.109375" customWidth="1"/>
  </cols>
  <sheetData>
    <row r="1" spans="1:12" x14ac:dyDescent="0.3">
      <c r="A1" t="s">
        <v>0</v>
      </c>
      <c r="B1" s="4" t="s">
        <v>9</v>
      </c>
      <c r="C1" t="s">
        <v>10</v>
      </c>
      <c r="D1" t="s">
        <v>13</v>
      </c>
      <c r="E1" t="s">
        <v>16</v>
      </c>
      <c r="F1" t="s">
        <v>11</v>
      </c>
      <c r="G1" t="s">
        <v>12</v>
      </c>
      <c r="H1" t="s">
        <v>17</v>
      </c>
      <c r="I1" t="s">
        <v>18</v>
      </c>
      <c r="J1" t="s">
        <v>19</v>
      </c>
      <c r="K1" t="s">
        <v>3</v>
      </c>
    </row>
    <row r="2" spans="1:12" x14ac:dyDescent="0.3">
      <c r="A2">
        <v>5500000</v>
      </c>
      <c r="B2">
        <v>30</v>
      </c>
      <c r="C2">
        <f>IF(B2&lt;60,25000,50000)</f>
        <v>25000</v>
      </c>
      <c r="D2" t="s">
        <v>15</v>
      </c>
      <c r="E2" s="5">
        <f>IF(B2&lt;60,50%,100%)</f>
        <v>0.5</v>
      </c>
      <c r="F2">
        <f>IF(B2&lt;60,10000,0)</f>
        <v>10000</v>
      </c>
      <c r="G2">
        <f>IF(B2&gt;60,50000,0)</f>
        <v>0</v>
      </c>
      <c r="H2">
        <v>50000</v>
      </c>
      <c r="I2">
        <f>C2+E2+F2+G2+H2</f>
        <v>85000.5</v>
      </c>
      <c r="J2">
        <v>50000</v>
      </c>
      <c r="K2">
        <f t="shared" ref="K2:K6" si="0">A2-I2-AJ2</f>
        <v>5414999.5</v>
      </c>
      <c r="L2" s="5"/>
    </row>
    <row r="3" spans="1:12" x14ac:dyDescent="0.3">
      <c r="A3">
        <v>14500000</v>
      </c>
      <c r="B3">
        <v>35</v>
      </c>
      <c r="C3">
        <f t="shared" ref="C3:C5" si="1">IF(B3&lt;60,25000,50000)</f>
        <v>25000</v>
      </c>
      <c r="D3" t="s">
        <v>15</v>
      </c>
      <c r="E3" s="5">
        <f t="shared" ref="E3:E6" si="2">IF(B3&lt;60,50%,100%)</f>
        <v>0.5</v>
      </c>
      <c r="F3">
        <f t="shared" ref="F3:F6" si="3">IF(B3&lt;60,10000,0)</f>
        <v>10000</v>
      </c>
      <c r="G3">
        <f t="shared" ref="G3:G6" si="4">IF(B3&gt;60,50000,0)</f>
        <v>0</v>
      </c>
      <c r="H3">
        <v>50000</v>
      </c>
      <c r="I3">
        <f t="shared" ref="I3:I6" si="5">C3+E3+F3+G3+H3</f>
        <v>85000.5</v>
      </c>
      <c r="J3">
        <v>50000</v>
      </c>
      <c r="K3">
        <f t="shared" si="0"/>
        <v>14414999.5</v>
      </c>
      <c r="L3" s="5"/>
    </row>
    <row r="4" spans="1:12" x14ac:dyDescent="0.3">
      <c r="A4">
        <v>21000000</v>
      </c>
      <c r="B4">
        <v>68</v>
      </c>
      <c r="C4">
        <f t="shared" si="1"/>
        <v>50000</v>
      </c>
      <c r="D4" t="s">
        <v>14</v>
      </c>
      <c r="E4" s="5">
        <f t="shared" si="2"/>
        <v>1</v>
      </c>
      <c r="F4">
        <f t="shared" si="3"/>
        <v>0</v>
      </c>
      <c r="G4">
        <f t="shared" si="4"/>
        <v>50000</v>
      </c>
      <c r="H4">
        <v>50000</v>
      </c>
      <c r="I4">
        <f t="shared" si="5"/>
        <v>150001</v>
      </c>
      <c r="J4">
        <v>50000</v>
      </c>
      <c r="K4">
        <f t="shared" si="0"/>
        <v>20849999</v>
      </c>
      <c r="L4" s="5"/>
    </row>
    <row r="5" spans="1:12" x14ac:dyDescent="0.3">
      <c r="A5">
        <v>60000000</v>
      </c>
      <c r="B5">
        <v>42</v>
      </c>
      <c r="C5">
        <f t="shared" si="1"/>
        <v>25000</v>
      </c>
      <c r="D5" t="s">
        <v>14</v>
      </c>
      <c r="E5" s="5">
        <f t="shared" si="2"/>
        <v>0.5</v>
      </c>
      <c r="F5">
        <f t="shared" si="3"/>
        <v>10000</v>
      </c>
      <c r="G5">
        <f t="shared" si="4"/>
        <v>0</v>
      </c>
      <c r="H5">
        <v>50000</v>
      </c>
      <c r="I5">
        <f t="shared" si="5"/>
        <v>85000.5</v>
      </c>
      <c r="J5">
        <v>50000</v>
      </c>
      <c r="K5">
        <f t="shared" si="0"/>
        <v>59914999.5</v>
      </c>
      <c r="L5" s="5"/>
    </row>
    <row r="6" spans="1:12" x14ac:dyDescent="0.3">
      <c r="A6">
        <v>34500000</v>
      </c>
      <c r="B6">
        <v>65</v>
      </c>
      <c r="C6">
        <f>IF(B6&lt;60,25000,50000)</f>
        <v>50000</v>
      </c>
      <c r="D6" t="s">
        <v>14</v>
      </c>
      <c r="E6" s="5">
        <f t="shared" si="2"/>
        <v>1</v>
      </c>
      <c r="F6">
        <f t="shared" si="3"/>
        <v>0</v>
      </c>
      <c r="G6">
        <f t="shared" si="4"/>
        <v>50000</v>
      </c>
      <c r="H6">
        <v>50000</v>
      </c>
      <c r="I6">
        <f t="shared" si="5"/>
        <v>150001</v>
      </c>
      <c r="J6">
        <v>50000</v>
      </c>
      <c r="K6">
        <f t="shared" si="0"/>
        <v>34349999</v>
      </c>
      <c r="L6" s="5"/>
    </row>
    <row r="9" spans="1:12" ht="15.6" x14ac:dyDescent="0.3">
      <c r="A9" s="6" t="s">
        <v>8</v>
      </c>
    </row>
    <row r="10" spans="1:12" x14ac:dyDescent="0.3">
      <c r="A10" t="s">
        <v>0</v>
      </c>
      <c r="B10" s="4" t="s">
        <v>9</v>
      </c>
      <c r="C10" t="s">
        <v>18</v>
      </c>
      <c r="D10" s="4" t="s">
        <v>19</v>
      </c>
      <c r="E10" t="s">
        <v>3</v>
      </c>
      <c r="F10" s="4" t="s">
        <v>20</v>
      </c>
      <c r="G10" t="s">
        <v>21</v>
      </c>
      <c r="H10" s="4" t="s">
        <v>6</v>
      </c>
      <c r="J10" t="s">
        <v>23</v>
      </c>
    </row>
    <row r="11" spans="1:12" x14ac:dyDescent="0.3">
      <c r="A11">
        <v>500000</v>
      </c>
      <c r="B11">
        <v>30</v>
      </c>
      <c r="C11">
        <f>C2+E2+F2+G2+H2</f>
        <v>85000.5</v>
      </c>
      <c r="D11" s="4">
        <v>50000</v>
      </c>
      <c r="E11">
        <f>A2-I2-J2</f>
        <v>5364999.5</v>
      </c>
      <c r="F11" s="5">
        <f>IF($A$17="Old",IF(K2&lt;=250000,0%,IF(K2&lt;=500000,5%,IF(K2&lt;=1000000,20%,30%))),0)</f>
        <v>0.3</v>
      </c>
      <c r="G11">
        <f>E11*F11</f>
        <v>1609499.8499999999</v>
      </c>
      <c r="H11">
        <f>E11-G11</f>
        <v>3755499.6500000004</v>
      </c>
      <c r="J11" s="5">
        <f>IF(A2&lt;=10000000,10%,IF(A2&lt;=20000000,15%,IF(A2&lt;=50000000,25%,37%)))</f>
        <v>0.1</v>
      </c>
    </row>
    <row r="12" spans="1:12" x14ac:dyDescent="0.3">
      <c r="A12">
        <v>1450000</v>
      </c>
      <c r="B12">
        <v>35</v>
      </c>
      <c r="C12">
        <f t="shared" ref="C12:C15" si="6">C3+E3+F3+G3+H3</f>
        <v>85000.5</v>
      </c>
      <c r="D12" s="4">
        <v>50000</v>
      </c>
      <c r="E12">
        <f t="shared" ref="E12:E15" si="7">A3-I3-J3</f>
        <v>14364999.5</v>
      </c>
      <c r="F12" s="5">
        <f t="shared" ref="F12:F15" si="8">IF($A$17="Old",IF(K3&lt;=250000,0%,IF(K3&lt;=500000,5%,IF(K3&lt;=1000000,20%,30%))),0)</f>
        <v>0.3</v>
      </c>
      <c r="G12">
        <f t="shared" ref="G12:G15" si="9">E12*F12</f>
        <v>4309499.8499999996</v>
      </c>
      <c r="H12">
        <f t="shared" ref="H12:H15" si="10">E12-G12</f>
        <v>10055499.65</v>
      </c>
      <c r="J12" s="5">
        <f t="shared" ref="J12:J15" si="11">IF(A3&lt;=10000000,10%,IF(A3&lt;=20000000,15%,IF(A3&lt;=50000000,25%,37%)))</f>
        <v>0.15</v>
      </c>
    </row>
    <row r="13" spans="1:12" x14ac:dyDescent="0.3">
      <c r="A13">
        <v>900000</v>
      </c>
      <c r="B13">
        <v>68</v>
      </c>
      <c r="C13">
        <f t="shared" si="6"/>
        <v>150001</v>
      </c>
      <c r="D13" s="4">
        <v>50000</v>
      </c>
      <c r="E13">
        <f t="shared" si="7"/>
        <v>20799999</v>
      </c>
      <c r="F13" s="5">
        <f t="shared" si="8"/>
        <v>0.3</v>
      </c>
      <c r="G13">
        <f t="shared" si="9"/>
        <v>6239999.7000000002</v>
      </c>
      <c r="H13">
        <f t="shared" si="10"/>
        <v>14559999.300000001</v>
      </c>
      <c r="J13" s="5">
        <f t="shared" si="11"/>
        <v>0.25</v>
      </c>
    </row>
    <row r="14" spans="1:12" x14ac:dyDescent="0.3">
      <c r="A14">
        <v>2000000</v>
      </c>
      <c r="B14">
        <v>42</v>
      </c>
      <c r="C14">
        <f t="shared" si="6"/>
        <v>85000.5</v>
      </c>
      <c r="D14" s="4">
        <v>50000</v>
      </c>
      <c r="E14">
        <f t="shared" si="7"/>
        <v>59864999.5</v>
      </c>
      <c r="F14" s="5">
        <f t="shared" si="8"/>
        <v>0.3</v>
      </c>
      <c r="G14">
        <f t="shared" si="9"/>
        <v>17959499.849999998</v>
      </c>
      <c r="H14">
        <f t="shared" si="10"/>
        <v>41905499.650000006</v>
      </c>
      <c r="J14" s="5">
        <f t="shared" si="11"/>
        <v>0.37</v>
      </c>
    </row>
    <row r="15" spans="1:12" x14ac:dyDescent="0.3">
      <c r="A15">
        <v>2450000</v>
      </c>
      <c r="B15">
        <v>65</v>
      </c>
      <c r="C15">
        <f t="shared" si="6"/>
        <v>150001</v>
      </c>
      <c r="D15" s="4">
        <v>50000</v>
      </c>
      <c r="E15">
        <f t="shared" si="7"/>
        <v>34299999</v>
      </c>
      <c r="F15" s="5">
        <f t="shared" si="8"/>
        <v>0.3</v>
      </c>
      <c r="G15">
        <f t="shared" si="9"/>
        <v>10289999.699999999</v>
      </c>
      <c r="H15">
        <f t="shared" si="10"/>
        <v>24009999.300000001</v>
      </c>
      <c r="J15" s="5">
        <f t="shared" si="11"/>
        <v>0.25</v>
      </c>
    </row>
    <row r="17" spans="1:8" x14ac:dyDescent="0.3">
      <c r="A17" s="1" t="s">
        <v>24</v>
      </c>
    </row>
    <row r="19" spans="1:8" x14ac:dyDescent="0.3">
      <c r="A19" s="7" t="s">
        <v>7</v>
      </c>
    </row>
    <row r="20" spans="1:8" x14ac:dyDescent="0.3">
      <c r="A20" t="s">
        <v>0</v>
      </c>
      <c r="B20" s="4" t="s">
        <v>9</v>
      </c>
      <c r="C20" t="s">
        <v>18</v>
      </c>
      <c r="D20" s="4" t="s">
        <v>19</v>
      </c>
      <c r="E20" t="s">
        <v>3</v>
      </c>
      <c r="F20" s="4" t="s">
        <v>20</v>
      </c>
      <c r="G20" t="s">
        <v>21</v>
      </c>
      <c r="H20" s="4" t="s">
        <v>6</v>
      </c>
    </row>
    <row r="21" spans="1:8" x14ac:dyDescent="0.3">
      <c r="A21">
        <v>500000</v>
      </c>
      <c r="B21">
        <v>30</v>
      </c>
      <c r="C21">
        <f>C2+E2+F2+G2+H2</f>
        <v>85000.5</v>
      </c>
      <c r="D21" s="4">
        <v>50000</v>
      </c>
      <c r="E21">
        <f>A2-I2-J2</f>
        <v>5364999.5</v>
      </c>
      <c r="F21">
        <f>IF($A$17="New",IF(E21&lt;=300000,"0%",IF(E21&lt;=600000,"5%",IF(E21&lt;=900000,"10%",IF(E21&lt;= 1200000,"15%",IF(E21&lt;=1500000,"20%","30%"))))),0)</f>
        <v>0</v>
      </c>
      <c r="G21">
        <f>E21*F21</f>
        <v>0</v>
      </c>
      <c r="H21">
        <f>E21-G21</f>
        <v>5364999.5</v>
      </c>
    </row>
    <row r="22" spans="1:8" x14ac:dyDescent="0.3">
      <c r="A22">
        <v>1450000</v>
      </c>
      <c r="B22">
        <v>35</v>
      </c>
      <c r="C22">
        <f t="shared" ref="C22:C25" si="12">C3+E3+F3+G3+H3</f>
        <v>85000.5</v>
      </c>
      <c r="D22" s="4">
        <v>50000</v>
      </c>
      <c r="E22">
        <f t="shared" ref="E22:E25" si="13">A3-I3-J3</f>
        <v>14364999.5</v>
      </c>
      <c r="F22">
        <f t="shared" ref="F22:F25" si="14">IF($A$17="New",IF(E22&lt;=300000,"0%",IF(E22&lt;=600000,"5%",IF(E22&lt;=900000,"10%",IF(E22&lt;= 1200000,"15%",IF(E22&lt;=1500000,"20%","30%"))))),0)</f>
        <v>0</v>
      </c>
      <c r="G22">
        <f t="shared" ref="G22:G25" si="15">E22*F22</f>
        <v>0</v>
      </c>
      <c r="H22">
        <f t="shared" ref="H22:H25" si="16">E22-G22</f>
        <v>14364999.5</v>
      </c>
    </row>
    <row r="23" spans="1:8" x14ac:dyDescent="0.3">
      <c r="A23">
        <v>900000</v>
      </c>
      <c r="B23">
        <v>68</v>
      </c>
      <c r="C23">
        <f t="shared" si="12"/>
        <v>150001</v>
      </c>
      <c r="D23" s="4">
        <v>50000</v>
      </c>
      <c r="E23">
        <f t="shared" si="13"/>
        <v>20799999</v>
      </c>
      <c r="F23">
        <f t="shared" si="14"/>
        <v>0</v>
      </c>
      <c r="G23">
        <f t="shared" si="15"/>
        <v>0</v>
      </c>
      <c r="H23">
        <f t="shared" si="16"/>
        <v>20799999</v>
      </c>
    </row>
    <row r="24" spans="1:8" x14ac:dyDescent="0.3">
      <c r="A24">
        <v>2000000</v>
      </c>
      <c r="B24">
        <v>42</v>
      </c>
      <c r="C24">
        <f t="shared" si="12"/>
        <v>85000.5</v>
      </c>
      <c r="D24" s="4">
        <v>50000</v>
      </c>
      <c r="E24">
        <f t="shared" si="13"/>
        <v>59864999.5</v>
      </c>
      <c r="F24">
        <f t="shared" si="14"/>
        <v>0</v>
      </c>
      <c r="G24">
        <f t="shared" si="15"/>
        <v>0</v>
      </c>
      <c r="H24">
        <f t="shared" si="16"/>
        <v>59864999.5</v>
      </c>
    </row>
    <row r="25" spans="1:8" x14ac:dyDescent="0.3">
      <c r="A25">
        <v>2450000</v>
      </c>
      <c r="B25">
        <v>65</v>
      </c>
      <c r="C25">
        <f t="shared" si="12"/>
        <v>150001</v>
      </c>
      <c r="D25" s="4">
        <v>50000</v>
      </c>
      <c r="E25">
        <f t="shared" si="13"/>
        <v>34299999</v>
      </c>
      <c r="F25">
        <f t="shared" si="14"/>
        <v>0</v>
      </c>
      <c r="G25">
        <f t="shared" si="15"/>
        <v>0</v>
      </c>
      <c r="H25">
        <f t="shared" si="16"/>
        <v>34299999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Old-New Regime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Tushti Gupta</dc:creator>
  <cp:lastModifiedBy>Tushti Gupta</cp:lastModifiedBy>
  <dcterms:created xsi:type="dcterms:W3CDTF">2024-09-30T04:47:06Z</dcterms:created>
  <dcterms:modified xsi:type="dcterms:W3CDTF">2024-10-07T05:24:08Z</dcterms:modified>
</cp:coreProperties>
</file>