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<sst xmlns="http://schemas.openxmlformats.org/spreadsheetml/2006/main" count="80" uniqueCount="40">
  <si>
    <t>T=1</t>
  </si>
  <si>
    <t>K</t>
  </si>
  <si>
    <t>Overshoot</t>
  </si>
  <si>
    <t>Peak Time</t>
  </si>
  <si>
    <t>Settling Time</t>
  </si>
  <si>
    <t>Damping Ratio</t>
  </si>
  <si>
    <t>T=2</t>
  </si>
  <si>
    <t>x</t>
  </si>
  <si>
    <t>V1</t>
  </si>
  <si>
    <t>I1</t>
  </si>
  <si>
    <t>W1</t>
  </si>
  <si>
    <t>V2</t>
  </si>
  <si>
    <t>I2</t>
  </si>
  <si>
    <t>W2</t>
  </si>
  <si>
    <t>Eff</t>
  </si>
  <si>
    <t>Inp Pf</t>
  </si>
  <si>
    <t>Out Pf</t>
  </si>
  <si>
    <t>T=0.5</t>
  </si>
  <si>
    <t>VL</t>
  </si>
  <si>
    <t>IL</t>
  </si>
  <si>
    <t>WL</t>
  </si>
  <si>
    <t>RL</t>
  </si>
  <si>
    <t>I1+I2</t>
  </si>
  <si>
    <t>W1+W2</t>
  </si>
  <si>
    <t>CSV for each STATE and UT</t>
  </si>
  <si>
    <t>State1.csv</t>
  </si>
  <si>
    <t>Date:Timestamp</t>
  </si>
  <si>
    <t>Total Cases</t>
  </si>
  <si>
    <t>Acive Cases</t>
  </si>
  <si>
    <t>Recovered</t>
  </si>
  <si>
    <t>and so on</t>
  </si>
  <si>
    <t>date</t>
  </si>
  <si>
    <t>State2.csv</t>
  </si>
  <si>
    <t>WP(W)</t>
  </si>
  <si>
    <t>LV(V)</t>
  </si>
  <si>
    <t>PV(V)</t>
  </si>
  <si>
    <t>LC(A)</t>
  </si>
  <si>
    <t>PC(A)</t>
  </si>
  <si>
    <t>WS(W)</t>
  </si>
  <si>
    <t>PV(A)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</si>
</sst>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&quot;Open Sans&quot;"/>
    </font>
    <font>
      <sz val="12.0"/>
      <color theme="1"/>
      <name val="&quot;Open Sans&quot;"/>
    </font>
    <font>
      <sz val="11.0"/>
      <color rgb="FF000000"/>
      <name val="&quot;Open Sans&quot;"/>
    </font>
    <font>
      <color rgb="FF000000"/>
      <name val="&quot;Open Sans&quot;"/>
    </font>
    <font>
      <b/>
      <sz val="7.0"/>
      <color theme="1"/>
      <name val="&quot;Open Sans&quot;"/>
    </font>
    <font>
      <sz val="9.0"/>
      <color theme="1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left" shrinkToFit="0" vertical="top" wrapText="1"/>
    </xf>
    <xf borderId="1" fillId="0" fontId="4" numFmtId="164" xfId="0" applyAlignment="1" applyBorder="1" applyFont="1" applyNumberFormat="1">
      <alignment horizontal="left" readingOrder="0" shrinkToFit="0" wrapText="1"/>
    </xf>
    <xf borderId="2" fillId="0" fontId="2" numFmtId="164" xfId="0" applyAlignment="1" applyBorder="1" applyFont="1" applyNumberFormat="1">
      <alignment horizontal="left" shrinkToFit="0" vertical="top" wrapText="1"/>
    </xf>
    <xf borderId="2" fillId="0" fontId="4" numFmtId="164" xfId="0" applyAlignment="1" applyBorder="1" applyFont="1" applyNumberForma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horizontal="left" shrinkToFit="0" vertical="top" wrapText="1"/>
    </xf>
    <xf borderId="1" fillId="0" fontId="7" numFmtId="0" xfId="0" applyAlignment="1" applyBorder="1" applyFont="1">
      <alignment horizontal="center" readingOrder="0" shrinkToFit="0" wrapText="1"/>
    </xf>
    <xf borderId="0" fillId="0" fontId="2" numFmtId="164" xfId="0" applyAlignment="1" applyFont="1" applyNumberFormat="1">
      <alignment horizontal="center"/>
    </xf>
    <xf borderId="1" fillId="0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6.88"/>
    <col customWidth="1" min="4" max="4" width="18.38"/>
    <col customWidth="1" min="5" max="5" width="20.75"/>
    <col customWidth="1" min="7" max="7" width="14.0"/>
    <col customWidth="1" min="8" max="8" width="16.0"/>
    <col customWidth="1" min="9" max="9" width="19.63"/>
    <col customWidth="1" min="10" max="10" width="20.75"/>
    <col customWidth="1" min="12" max="12" width="17.63"/>
    <col customWidth="1" min="13" max="13" width="16.5"/>
    <col customWidth="1" min="14" max="14" width="19.38"/>
    <col customWidth="1" min="15" max="15" width="22.5"/>
    <col customWidth="1" min="17" max="17" width="17.25"/>
    <col customWidth="1" min="18" max="18" width="16.5"/>
    <col customWidth="1" min="19" max="19" width="20.38"/>
    <col customWidth="1" min="20" max="20" width="21.63"/>
    <col customWidth="1" min="22" max="22" width="16.38"/>
    <col customWidth="1" min="23" max="23" width="16.75"/>
    <col customWidth="1" min="24" max="24" width="17.0"/>
  </cols>
  <sheetData>
    <row r="1">
      <c r="A1" s="1" t="s">
        <v>0</v>
      </c>
      <c r="F1" s="2"/>
      <c r="G1" s="1" t="s">
        <v>0</v>
      </c>
      <c r="L1" s="3"/>
      <c r="M1" s="1" t="s">
        <v>0</v>
      </c>
      <c r="R1" s="3"/>
      <c r="S1" s="3"/>
      <c r="T1" s="3"/>
      <c r="U1" s="2"/>
      <c r="V1" s="3"/>
      <c r="W1" s="3"/>
      <c r="X1" s="3"/>
      <c r="Y1" s="3"/>
      <c r="Z1" s="2"/>
      <c r="AA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/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3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3"/>
      <c r="S2" s="3"/>
      <c r="T2" s="3"/>
      <c r="U2" s="2"/>
      <c r="V2" s="3"/>
      <c r="W2" s="3"/>
      <c r="X2" s="3"/>
      <c r="Y2" s="3"/>
      <c r="Z2" s="2"/>
      <c r="AA2" s="2"/>
    </row>
    <row r="3">
      <c r="A3" s="3">
        <v>0.045</v>
      </c>
      <c r="B3" s="3">
        <v>42.48</v>
      </c>
      <c r="C3" s="3">
        <v>3.2637</v>
      </c>
      <c r="D3" s="3">
        <v>12.98</v>
      </c>
      <c r="E3" s="3">
        <v>0.255</v>
      </c>
      <c r="F3" s="2"/>
      <c r="G3" s="3">
        <v>0.035</v>
      </c>
      <c r="H3" s="3">
        <v>32.67</v>
      </c>
      <c r="I3" s="3">
        <v>3.68</v>
      </c>
      <c r="J3" s="3">
        <v>11.56</v>
      </c>
      <c r="K3" s="3">
        <v>0.329</v>
      </c>
      <c r="L3" s="2"/>
      <c r="M3" s="3">
        <v>0.055</v>
      </c>
      <c r="N3" s="3">
        <v>51.09</v>
      </c>
      <c r="O3" s="3">
        <v>2.93</v>
      </c>
      <c r="P3" s="3">
        <v>16.36</v>
      </c>
      <c r="Q3" s="3">
        <v>0.2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0.046</v>
      </c>
      <c r="B4" s="3">
        <v>43.37</v>
      </c>
      <c r="C4" s="3">
        <v>3.1461</v>
      </c>
      <c r="D4" s="3">
        <v>12.9</v>
      </c>
      <c r="E4" s="3">
        <v>0.249</v>
      </c>
      <c r="F4" s="2"/>
      <c r="G4" s="3">
        <v>0.036</v>
      </c>
      <c r="H4" s="3">
        <v>33.72</v>
      </c>
      <c r="I4" s="3">
        <v>3.59</v>
      </c>
      <c r="J4" s="3">
        <v>11.45</v>
      </c>
      <c r="K4" s="3">
        <v>0.321</v>
      </c>
      <c r="L4" s="2"/>
      <c r="M4" s="3">
        <v>0.056</v>
      </c>
      <c r="N4" s="3">
        <v>51.89</v>
      </c>
      <c r="O4" s="3">
        <v>2.89</v>
      </c>
      <c r="P4" s="3">
        <v>16.41</v>
      </c>
      <c r="Q4" s="3">
        <v>0.195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0.047</v>
      </c>
      <c r="B5" s="3">
        <v>44.28</v>
      </c>
      <c r="C5" s="3">
        <v>3.1928</v>
      </c>
      <c r="D5" s="3">
        <v>12.8</v>
      </c>
      <c r="E5" s="3">
        <v>0.243</v>
      </c>
      <c r="F5" s="2"/>
      <c r="G5" s="3">
        <v>0.037</v>
      </c>
      <c r="H5" s="3">
        <v>34.69</v>
      </c>
      <c r="I5" s="3">
        <v>3.49</v>
      </c>
      <c r="J5" s="3">
        <v>11.34</v>
      </c>
      <c r="K5" s="3">
        <v>0.312</v>
      </c>
      <c r="L5" s="2"/>
      <c r="M5" s="3">
        <v>0.057</v>
      </c>
      <c r="N5" s="3">
        <v>52.69</v>
      </c>
      <c r="O5" s="3">
        <v>2.87</v>
      </c>
      <c r="P5" s="3">
        <v>16.39</v>
      </c>
      <c r="Q5" s="3">
        <v>0.19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0.048</v>
      </c>
      <c r="B6" s="3">
        <v>45.12</v>
      </c>
      <c r="C6" s="3">
        <v>3.0701</v>
      </c>
      <c r="D6" s="3">
        <v>14.75</v>
      </c>
      <c r="E6" s="3">
        <v>0.237</v>
      </c>
      <c r="F6" s="2"/>
      <c r="G6" s="3">
        <v>0.038</v>
      </c>
      <c r="H6" s="3">
        <v>35.77</v>
      </c>
      <c r="I6" s="3">
        <v>3.54</v>
      </c>
      <c r="J6" s="3">
        <v>11.23</v>
      </c>
      <c r="K6" s="3">
        <v>0.304</v>
      </c>
      <c r="L6" s="2"/>
      <c r="M6" s="3">
        <v>0.058</v>
      </c>
      <c r="N6" s="3">
        <v>53.47</v>
      </c>
      <c r="O6" s="3">
        <v>2.85</v>
      </c>
      <c r="P6" s="3">
        <v>16.35</v>
      </c>
      <c r="Q6" s="3">
        <v>0.186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0.049</v>
      </c>
      <c r="B7" s="3">
        <v>46.04</v>
      </c>
      <c r="C7" s="3">
        <v>3.1165</v>
      </c>
      <c r="D7" s="2">
        <v>14.79</v>
      </c>
      <c r="E7" s="3">
        <v>0.231</v>
      </c>
      <c r="F7" s="2"/>
      <c r="G7" s="3">
        <v>0.039</v>
      </c>
      <c r="H7" s="3">
        <v>36.78</v>
      </c>
      <c r="I7" s="3">
        <v>3.44</v>
      </c>
      <c r="J7" s="3">
        <v>11.12</v>
      </c>
      <c r="K7" s="3">
        <v>0.297</v>
      </c>
      <c r="L7" s="2"/>
      <c r="M7" s="3">
        <v>0.059</v>
      </c>
      <c r="N7" s="3">
        <v>54.25</v>
      </c>
      <c r="O7" s="3">
        <v>2.82</v>
      </c>
      <c r="P7" s="3">
        <v>16.28</v>
      </c>
      <c r="Q7" s="3">
        <v>0.181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0.05</v>
      </c>
      <c r="B8" s="3">
        <v>46.77</v>
      </c>
      <c r="C8" s="3">
        <v>2.9882</v>
      </c>
      <c r="D8" s="2">
        <v>14.77</v>
      </c>
      <c r="E8" s="3">
        <v>0.225</v>
      </c>
      <c r="F8" s="2"/>
      <c r="G8" s="3">
        <v>0.0399999999999999</v>
      </c>
      <c r="H8" s="3">
        <v>37.67</v>
      </c>
      <c r="I8" s="3">
        <v>3.49</v>
      </c>
      <c r="J8" s="3">
        <v>13.23</v>
      </c>
      <c r="K8" s="3">
        <v>0.289</v>
      </c>
      <c r="L8" s="2"/>
      <c r="M8" s="3">
        <v>0.06</v>
      </c>
      <c r="N8" s="3">
        <v>55.02</v>
      </c>
      <c r="O8" s="3">
        <v>2.8</v>
      </c>
      <c r="P8" s="3">
        <v>16.21</v>
      </c>
      <c r="Q8" s="3">
        <v>0.177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>
        <v>0.051</v>
      </c>
      <c r="B9" s="3">
        <v>47.79</v>
      </c>
      <c r="C9" s="3">
        <v>3.0343</v>
      </c>
      <c r="D9" s="2">
        <v>14.72</v>
      </c>
      <c r="E9" s="3">
        <v>0.22</v>
      </c>
      <c r="F9" s="2"/>
      <c r="G9" s="3">
        <v>0.0409999999999999</v>
      </c>
      <c r="H9" s="3">
        <v>38.75</v>
      </c>
      <c r="I9" s="3">
        <v>3.39</v>
      </c>
      <c r="J9" s="3">
        <v>13.24</v>
      </c>
      <c r="K9" s="3">
        <v>0.282</v>
      </c>
      <c r="L9" s="2"/>
      <c r="M9" s="3">
        <v>0.061</v>
      </c>
      <c r="N9" s="3">
        <v>55.77</v>
      </c>
      <c r="O9" s="3">
        <v>2.78</v>
      </c>
      <c r="P9" s="3">
        <v>18.01</v>
      </c>
      <c r="Q9" s="3">
        <v>0.173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0.052</v>
      </c>
      <c r="B10" s="3">
        <v>48.63</v>
      </c>
      <c r="C10" s="3">
        <v>3.0002</v>
      </c>
      <c r="D10" s="2">
        <v>14.65</v>
      </c>
      <c r="E10" s="3">
        <v>0.215</v>
      </c>
      <c r="F10" s="2"/>
      <c r="G10" s="3">
        <v>0.0419999999999999</v>
      </c>
      <c r="H10" s="3">
        <v>39.64</v>
      </c>
      <c r="I10" s="3">
        <v>3.28</v>
      </c>
      <c r="J10" s="3">
        <v>13.2</v>
      </c>
      <c r="K10" s="3">
        <v>0.275</v>
      </c>
      <c r="L10" s="2"/>
      <c r="M10" s="3">
        <v>0.062</v>
      </c>
      <c r="N10" s="3">
        <v>56.52</v>
      </c>
      <c r="O10" s="3">
        <v>2.76</v>
      </c>
      <c r="P10" s="3">
        <v>18.07</v>
      </c>
      <c r="Q10" s="3">
        <v>0.168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0.053</v>
      </c>
      <c r="B11" s="3">
        <v>49.46</v>
      </c>
      <c r="C11" s="3">
        <v>2.9778</v>
      </c>
      <c r="D11" s="2">
        <v>14.58</v>
      </c>
      <c r="E11" s="3">
        <v>0.21</v>
      </c>
      <c r="F11" s="2"/>
      <c r="G11" s="3">
        <v>0.0429999999999999</v>
      </c>
      <c r="H11" s="3">
        <v>40.64</v>
      </c>
      <c r="I11" s="3">
        <v>3.32</v>
      </c>
      <c r="J11" s="3">
        <v>13.14</v>
      </c>
      <c r="K11" s="3">
        <v>0.268</v>
      </c>
      <c r="L11" s="2"/>
      <c r="M11" s="3">
        <v>0.063</v>
      </c>
      <c r="N11" s="3">
        <v>57.27</v>
      </c>
      <c r="O11" s="3">
        <v>2.74</v>
      </c>
      <c r="P11" s="3">
        <v>18.06</v>
      </c>
      <c r="Q11" s="3">
        <v>0.164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0.054</v>
      </c>
      <c r="B12" s="3">
        <v>50.28</v>
      </c>
      <c r="C12" s="3">
        <v>2.9555</v>
      </c>
      <c r="D12" s="2">
        <v>14.5</v>
      </c>
      <c r="E12" s="3">
        <v>0.205</v>
      </c>
      <c r="F12" s="2"/>
      <c r="G12" s="3">
        <v>0.0439999999999999</v>
      </c>
      <c r="H12" s="3">
        <v>41.55</v>
      </c>
      <c r="I12" s="3">
        <v>3.21</v>
      </c>
      <c r="J12" s="3">
        <v>13.07</v>
      </c>
      <c r="K12" s="3">
        <v>0.261</v>
      </c>
      <c r="L12" s="2"/>
      <c r="M12" s="3">
        <v>0.064</v>
      </c>
      <c r="N12" s="3">
        <v>58.0</v>
      </c>
      <c r="O12" s="3">
        <v>2.72</v>
      </c>
      <c r="P12" s="3">
        <v>18.01</v>
      </c>
      <c r="Q12" s="3">
        <v>0.16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0.055</v>
      </c>
      <c r="B13" s="3">
        <v>51.09</v>
      </c>
      <c r="C13" s="3">
        <v>2.9334</v>
      </c>
      <c r="D13" s="2">
        <v>16.36</v>
      </c>
      <c r="E13" s="3">
        <v>0.2</v>
      </c>
      <c r="F13" s="2"/>
      <c r="G13" s="3">
        <v>0.045</v>
      </c>
      <c r="H13" s="3">
        <v>42.48</v>
      </c>
      <c r="I13" s="3">
        <v>3.26</v>
      </c>
      <c r="J13" s="3">
        <v>12.98</v>
      </c>
      <c r="K13" s="3">
        <v>0.255</v>
      </c>
      <c r="L13" s="2"/>
      <c r="M13" s="3">
        <v>0.065</v>
      </c>
      <c r="N13" s="3">
        <v>58.73</v>
      </c>
      <c r="O13" s="3">
        <v>2.7</v>
      </c>
      <c r="P13" s="3">
        <v>17.95</v>
      </c>
      <c r="Q13" s="3">
        <v>0.156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6</v>
      </c>
      <c r="F15" s="3">
        <v>0.975</v>
      </c>
      <c r="G15" s="2">
        <f>_xlfn.NORM.S.INV(F15)</f>
        <v>1.959963986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3">
        <v>9.0</v>
      </c>
      <c r="G16" s="2">
        <f>sUM(F16/G15)</f>
        <v>4.591921109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0.045</v>
      </c>
      <c r="B17" s="3">
        <v>54.88</v>
      </c>
      <c r="C17" s="3">
        <v>4.12</v>
      </c>
      <c r="D17" s="3">
        <v>25.32</v>
      </c>
      <c r="E17" s="3">
        <v>0.181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0.046</v>
      </c>
      <c r="B18" s="3">
        <v>56.07</v>
      </c>
      <c r="C18" s="3">
        <v>4.19</v>
      </c>
      <c r="D18" s="3">
        <v>25.14</v>
      </c>
      <c r="E18" s="3">
        <v>0.176</v>
      </c>
      <c r="F18" s="2"/>
      <c r="G18" s="2"/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0.047</v>
      </c>
      <c r="B19" s="3">
        <v>56.82</v>
      </c>
      <c r="C19" s="3">
        <v>4.25</v>
      </c>
      <c r="D19" s="3">
        <v>27.94</v>
      </c>
      <c r="E19" s="3">
        <v>0.172</v>
      </c>
      <c r="F19" s="2"/>
      <c r="G19" s="2"/>
      <c r="H19" s="5">
        <f t="shared" ref="H19:H28" si="1">Sum(M19/10.8)</f>
        <v>0.007074074074</v>
      </c>
      <c r="I19" s="6">
        <v>230.0</v>
      </c>
      <c r="J19" s="6">
        <v>0.8453</v>
      </c>
      <c r="K19" s="6">
        <v>53.8</v>
      </c>
      <c r="L19" s="6">
        <v>229.4</v>
      </c>
      <c r="M19" s="6">
        <v>0.0764</v>
      </c>
      <c r="N19" s="6">
        <v>17.55</v>
      </c>
      <c r="O19" s="5">
        <v>33.362801070857984</v>
      </c>
      <c r="P19" s="6">
        <v>0.2768</v>
      </c>
      <c r="Q19" s="6">
        <v>0.9999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0.048</v>
      </c>
      <c r="B20" s="3">
        <v>57.19</v>
      </c>
      <c r="C20" s="3">
        <v>3.98</v>
      </c>
      <c r="D20" s="3">
        <v>27.93</v>
      </c>
      <c r="E20" s="3">
        <v>0.168</v>
      </c>
      <c r="F20" s="2"/>
      <c r="G20" s="2"/>
      <c r="H20" s="5">
        <f t="shared" si="1"/>
        <v>0.04244444444</v>
      </c>
      <c r="I20" s="6">
        <v>230.0</v>
      </c>
      <c r="J20" s="6">
        <v>1.018</v>
      </c>
      <c r="K20" s="6">
        <v>141.4</v>
      </c>
      <c r="L20" s="6">
        <v>229.2</v>
      </c>
      <c r="M20" s="6">
        <v>0.4584</v>
      </c>
      <c r="N20" s="6">
        <v>105.1</v>
      </c>
      <c r="O20" s="5">
        <v>74.95975857390353</v>
      </c>
      <c r="P20" s="6">
        <v>0.6041</v>
      </c>
      <c r="Q20" s="6">
        <v>1.0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0.049</v>
      </c>
      <c r="B21" s="3">
        <v>58.41</v>
      </c>
      <c r="C21" s="3">
        <v>4.04</v>
      </c>
      <c r="D21" s="3">
        <v>27.81</v>
      </c>
      <c r="E21" s="3">
        <v>0.163</v>
      </c>
      <c r="F21" s="2"/>
      <c r="G21" s="2"/>
      <c r="H21" s="5">
        <f t="shared" si="1"/>
        <v>0.1059259259</v>
      </c>
      <c r="I21" s="6">
        <v>230.0</v>
      </c>
      <c r="J21" s="6">
        <v>1.532</v>
      </c>
      <c r="K21" s="6">
        <v>298.8</v>
      </c>
      <c r="L21" s="6">
        <v>228.8</v>
      </c>
      <c r="M21" s="6">
        <v>1.144</v>
      </c>
      <c r="N21" s="6">
        <v>261.7</v>
      </c>
      <c r="O21" s="5">
        <v>88.00127020602183</v>
      </c>
      <c r="P21" s="6">
        <v>0.8482</v>
      </c>
      <c r="Q21" s="6">
        <v>1.0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0.05</v>
      </c>
      <c r="B22" s="3">
        <v>59.2</v>
      </c>
      <c r="C22" s="3">
        <v>4.11</v>
      </c>
      <c r="D22" s="3">
        <v>27.66</v>
      </c>
      <c r="E22" s="3">
        <v>0.159</v>
      </c>
      <c r="F22" s="2"/>
      <c r="G22" s="2"/>
      <c r="H22" s="5">
        <f t="shared" si="1"/>
        <v>0.2112037037</v>
      </c>
      <c r="I22" s="6">
        <v>230.0</v>
      </c>
      <c r="J22" s="6">
        <v>2.567</v>
      </c>
      <c r="K22" s="6">
        <v>559.7</v>
      </c>
      <c r="L22" s="6">
        <v>228.1</v>
      </c>
      <c r="M22" s="6">
        <v>2.281</v>
      </c>
      <c r="N22" s="6">
        <v>520.4</v>
      </c>
      <c r="O22" s="5">
        <v>93.21257638241222</v>
      </c>
      <c r="P22" s="6">
        <v>0.9482</v>
      </c>
      <c r="Q22" s="6">
        <v>1.0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0.051</v>
      </c>
      <c r="B23" s="3">
        <v>59.51</v>
      </c>
      <c r="C23" s="3">
        <v>4.17</v>
      </c>
      <c r="D23" s="3">
        <v>27.5</v>
      </c>
      <c r="E23" s="3">
        <v>0.155</v>
      </c>
      <c r="F23" s="2"/>
      <c r="G23" s="2"/>
      <c r="H23" s="5">
        <f t="shared" si="1"/>
        <v>0.2636111111</v>
      </c>
      <c r="I23" s="6">
        <v>230.0</v>
      </c>
      <c r="J23" s="6">
        <v>3.109</v>
      </c>
      <c r="K23" s="6">
        <v>689.6</v>
      </c>
      <c r="L23" s="6">
        <v>227.8</v>
      </c>
      <c r="M23" s="6">
        <v>2.847</v>
      </c>
      <c r="N23" s="6">
        <v>648.5</v>
      </c>
      <c r="O23" s="5">
        <v>94.25178500203427</v>
      </c>
      <c r="P23" s="6">
        <v>0.9646</v>
      </c>
      <c r="Q23" s="6">
        <v>1.0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0.052</v>
      </c>
      <c r="B24" s="3">
        <v>60.53</v>
      </c>
      <c r="C24" s="3">
        <v>3.89</v>
      </c>
      <c r="D24" s="3">
        <v>30.18</v>
      </c>
      <c r="E24" s="3">
        <v>0.151</v>
      </c>
      <c r="F24" s="2"/>
      <c r="G24" s="2"/>
      <c r="H24" s="5">
        <f t="shared" si="1"/>
        <v>0.3506481481</v>
      </c>
      <c r="I24" s="6">
        <v>230.0</v>
      </c>
      <c r="J24" s="6">
        <v>4.023</v>
      </c>
      <c r="K24" s="6">
        <v>905.2</v>
      </c>
      <c r="L24" s="6">
        <v>227.2</v>
      </c>
      <c r="M24" s="6">
        <v>3.787</v>
      </c>
      <c r="N24" s="6">
        <v>860.4</v>
      </c>
      <c r="O24" s="5">
        <v>95.22666074764268</v>
      </c>
      <c r="P24" s="6">
        <v>0.9785</v>
      </c>
      <c r="Q24" s="6">
        <v>1.0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0.053</v>
      </c>
      <c r="B25" s="3">
        <v>61.48</v>
      </c>
      <c r="C25" s="3">
        <v>3.95</v>
      </c>
      <c r="D25" s="3">
        <v>30.2</v>
      </c>
      <c r="E25" s="3">
        <v>0.148</v>
      </c>
      <c r="F25" s="2"/>
      <c r="G25" s="2"/>
      <c r="H25" s="5">
        <f t="shared" si="1"/>
        <v>0.5233333333</v>
      </c>
      <c r="I25" s="6">
        <v>230.0</v>
      </c>
      <c r="J25" s="6">
        <v>5.861</v>
      </c>
      <c r="K25" s="6">
        <v>1333.0</v>
      </c>
      <c r="L25" s="6">
        <v>226.1</v>
      </c>
      <c r="M25" s="6">
        <v>5.652</v>
      </c>
      <c r="N25" s="6">
        <v>1278.0</v>
      </c>
      <c r="O25" s="5">
        <v>95.9992659502345</v>
      </c>
      <c r="P25" s="6">
        <v>0.9892</v>
      </c>
      <c r="Q25" s="6">
        <v>1.0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0.054</v>
      </c>
      <c r="B26" s="3">
        <v>62.19</v>
      </c>
      <c r="C26" s="3">
        <v>3.94</v>
      </c>
      <c r="D26" s="3">
        <v>30.09</v>
      </c>
      <c r="E26" s="3">
        <v>0.144</v>
      </c>
      <c r="F26" s="2"/>
      <c r="G26" s="2"/>
      <c r="H26" s="7">
        <f t="shared" si="1"/>
        <v>0.6943518519</v>
      </c>
      <c r="I26" s="8">
        <v>230.0</v>
      </c>
      <c r="J26" s="8">
        <v>7.693</v>
      </c>
      <c r="K26" s="8">
        <v>1757.0</v>
      </c>
      <c r="L26" s="8">
        <v>225.0</v>
      </c>
      <c r="M26" s="8">
        <v>7.499</v>
      </c>
      <c r="N26" s="8">
        <v>1687.0</v>
      </c>
      <c r="O26" s="5">
        <v>96.17028630908057</v>
      </c>
      <c r="P26" s="8">
        <v>0.9931</v>
      </c>
      <c r="Q26" s="8">
        <v>1.0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0.055</v>
      </c>
      <c r="B27" s="3">
        <v>62.9</v>
      </c>
      <c r="C27" s="3">
        <v>3.91</v>
      </c>
      <c r="D27" s="3">
        <v>29.95</v>
      </c>
      <c r="E27" s="3">
        <v>0.14</v>
      </c>
      <c r="F27" s="2"/>
      <c r="G27" s="2"/>
      <c r="H27" s="5">
        <f t="shared" si="1"/>
        <v>0.8299074074</v>
      </c>
      <c r="I27" s="6">
        <v>230.0</v>
      </c>
      <c r="J27" s="6">
        <v>9.15</v>
      </c>
      <c r="K27" s="6">
        <v>2093.0</v>
      </c>
      <c r="L27" s="6">
        <v>224.1</v>
      </c>
      <c r="M27" s="6">
        <v>8.963</v>
      </c>
      <c r="N27" s="6">
        <v>2008.0</v>
      </c>
      <c r="O27" s="5">
        <v>96.12604088167602</v>
      </c>
      <c r="P27" s="6">
        <v>0.9946</v>
      </c>
      <c r="Q27" s="6">
        <v>1.0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5">
        <f t="shared" si="1"/>
        <v>0.9814814815</v>
      </c>
      <c r="I28" s="6">
        <v>230.0</v>
      </c>
      <c r="J28" s="6">
        <v>10.78</v>
      </c>
      <c r="K28" s="6">
        <v>2469.0</v>
      </c>
      <c r="L28" s="6">
        <v>223.1</v>
      </c>
      <c r="M28" s="6">
        <v>10.6</v>
      </c>
      <c r="N28" s="6">
        <v>2365.0</v>
      </c>
      <c r="O28" s="5">
        <v>95.97636751970853</v>
      </c>
      <c r="P28" s="6">
        <v>0.9956</v>
      </c>
      <c r="Q28" s="6">
        <v>1.0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 t="s">
        <v>17</v>
      </c>
      <c r="F29" s="2"/>
      <c r="G29" s="2"/>
      <c r="H29" s="9" t="s">
        <v>9</v>
      </c>
      <c r="I29" s="9" t="s">
        <v>10</v>
      </c>
      <c r="J29" s="9" t="s">
        <v>12</v>
      </c>
      <c r="K29" s="9" t="s">
        <v>13</v>
      </c>
      <c r="L29" s="9" t="s">
        <v>18</v>
      </c>
      <c r="M29" s="9" t="s">
        <v>19</v>
      </c>
      <c r="N29" s="9" t="s">
        <v>20</v>
      </c>
      <c r="O29" s="9" t="s">
        <v>21</v>
      </c>
      <c r="P29" s="9" t="s">
        <v>22</v>
      </c>
      <c r="Q29" s="9" t="s">
        <v>23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2"/>
      <c r="G30" s="2"/>
      <c r="H30" s="10">
        <v>0.6327</v>
      </c>
      <c r="I30" s="10">
        <v>145.9</v>
      </c>
      <c r="J30" s="10">
        <v>0.1329</v>
      </c>
      <c r="K30" s="10">
        <v>30.25</v>
      </c>
      <c r="L30" s="10">
        <v>229.6</v>
      </c>
      <c r="M30" s="10">
        <v>0.7653</v>
      </c>
      <c r="N30" s="10">
        <v>176.1</v>
      </c>
      <c r="O30" s="10">
        <v>300.0</v>
      </c>
      <c r="P30" s="11">
        <f t="shared" ref="P30:Q30" si="2">sum(H30+J30)</f>
        <v>0.7656</v>
      </c>
      <c r="Q30" s="11">
        <f t="shared" si="2"/>
        <v>176.15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0.045</v>
      </c>
      <c r="B31" s="3">
        <v>28.87</v>
      </c>
      <c r="C31" s="3">
        <v>2.54</v>
      </c>
      <c r="D31" s="3">
        <v>7.56</v>
      </c>
      <c r="E31" s="3">
        <v>0.357</v>
      </c>
      <c r="F31" s="2"/>
      <c r="G31" s="2"/>
      <c r="H31" s="10">
        <v>1.891</v>
      </c>
      <c r="I31" s="10">
        <v>434.7</v>
      </c>
      <c r="J31" s="10">
        <v>0.3976</v>
      </c>
      <c r="K31" s="10">
        <v>90.21</v>
      </c>
      <c r="L31" s="10">
        <v>228.8</v>
      </c>
      <c r="M31" s="10">
        <v>2.288</v>
      </c>
      <c r="N31" s="10">
        <v>524.9</v>
      </c>
      <c r="O31" s="10">
        <v>100.0</v>
      </c>
      <c r="P31" s="11">
        <f t="shared" ref="P31:Q31" si="3">sum(H31+J31)</f>
        <v>2.2886</v>
      </c>
      <c r="Q31" s="11">
        <f t="shared" si="3"/>
        <v>524.91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0.046</v>
      </c>
      <c r="B32" s="3">
        <v>29.79</v>
      </c>
      <c r="C32" s="3">
        <v>2.5</v>
      </c>
      <c r="D32" s="3">
        <v>7.55</v>
      </c>
      <c r="E32" s="3">
        <v>0.348</v>
      </c>
      <c r="F32" s="2"/>
      <c r="G32" s="2"/>
      <c r="H32" s="10">
        <v>3.761</v>
      </c>
      <c r="I32" s="10">
        <v>860.6</v>
      </c>
      <c r="J32" s="10">
        <v>0.7911</v>
      </c>
      <c r="K32" s="10">
        <v>178.65</v>
      </c>
      <c r="L32" s="10">
        <v>227.5</v>
      </c>
      <c r="M32" s="10">
        <v>4.551</v>
      </c>
      <c r="N32" s="10">
        <v>1039.0</v>
      </c>
      <c r="O32" s="10">
        <v>50.0</v>
      </c>
      <c r="P32" s="11">
        <f t="shared" ref="P32:Q32" si="4">sum(H32+J32)</f>
        <v>4.5521</v>
      </c>
      <c r="Q32" s="11">
        <f t="shared" si="4"/>
        <v>1039.25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>
        <v>0.047</v>
      </c>
      <c r="B33" s="3">
        <v>30.7</v>
      </c>
      <c r="C33" s="3">
        <v>2.47</v>
      </c>
      <c r="D33" s="3">
        <v>7.53</v>
      </c>
      <c r="E33" s="3">
        <v>0.34</v>
      </c>
      <c r="F33" s="2"/>
      <c r="G33" s="2"/>
      <c r="H33" s="10">
        <v>4.689</v>
      </c>
      <c r="I33" s="10">
        <v>1070.0</v>
      </c>
      <c r="J33" s="10">
        <v>0.9863</v>
      </c>
      <c r="K33" s="10">
        <v>222.21</v>
      </c>
      <c r="L33" s="10">
        <v>226.9</v>
      </c>
      <c r="M33" s="10">
        <v>5.673</v>
      </c>
      <c r="N33" s="10">
        <v>1293.0</v>
      </c>
      <c r="O33" s="10">
        <v>40.0</v>
      </c>
      <c r="P33" s="11">
        <f t="shared" ref="P33:Q33" si="5">sum(H33+J33)</f>
        <v>5.6753</v>
      </c>
      <c r="Q33" s="11">
        <f t="shared" si="5"/>
        <v>1292.21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0.048</v>
      </c>
      <c r="B34" s="3">
        <v>31.6</v>
      </c>
      <c r="C34" s="3">
        <v>2.45</v>
      </c>
      <c r="D34" s="3">
        <v>7.5</v>
      </c>
      <c r="E34" s="3">
        <v>0.332</v>
      </c>
      <c r="F34" s="2"/>
      <c r="G34" s="2"/>
      <c r="H34" s="10">
        <v>7.443</v>
      </c>
      <c r="I34" s="10">
        <v>1687.0</v>
      </c>
      <c r="J34" s="10">
        <v>1.566</v>
      </c>
      <c r="K34" s="10">
        <v>350.28</v>
      </c>
      <c r="L34" s="10">
        <v>225.1</v>
      </c>
      <c r="M34" s="10">
        <v>9.004</v>
      </c>
      <c r="N34" s="10">
        <v>2037.0</v>
      </c>
      <c r="O34" s="10">
        <v>25.0</v>
      </c>
      <c r="P34" s="11">
        <f t="shared" ref="P34:Q34" si="6">sum(H34+J34)</f>
        <v>9.009</v>
      </c>
      <c r="Q34" s="11">
        <f t="shared" si="6"/>
        <v>2037.28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0.049</v>
      </c>
      <c r="B35" s="3">
        <v>32.49</v>
      </c>
      <c r="C35" s="3">
        <v>2.42</v>
      </c>
      <c r="D35" s="3">
        <v>7.46</v>
      </c>
      <c r="E35" s="3">
        <v>0.325</v>
      </c>
      <c r="F35" s="2"/>
      <c r="G35" s="2"/>
      <c r="H35" s="10">
        <v>9.254</v>
      </c>
      <c r="I35" s="10">
        <v>2088.0</v>
      </c>
      <c r="J35" s="10">
        <v>1.947</v>
      </c>
      <c r="K35" s="10">
        <v>433.51</v>
      </c>
      <c r="L35" s="10">
        <v>223.9</v>
      </c>
      <c r="M35" s="10">
        <v>11.2</v>
      </c>
      <c r="N35" s="10">
        <v>2521.0</v>
      </c>
      <c r="O35" s="10">
        <v>20.0</v>
      </c>
      <c r="P35" s="11">
        <f t="shared" ref="P35:Q35" si="7">sum(H35+J35)</f>
        <v>11.201</v>
      </c>
      <c r="Q35" s="11">
        <f t="shared" si="7"/>
        <v>2521.51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0.05</v>
      </c>
      <c r="B36" s="3">
        <v>33.37</v>
      </c>
      <c r="C36" s="3">
        <v>2.39</v>
      </c>
      <c r="D36" s="3">
        <v>7.42</v>
      </c>
      <c r="E36" s="3">
        <v>0.317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>
        <v>0.051</v>
      </c>
      <c r="B37" s="3">
        <v>34.25</v>
      </c>
      <c r="C37" s="3">
        <v>2.36</v>
      </c>
      <c r="D37" s="3">
        <v>7.37</v>
      </c>
      <c r="E37" s="3">
        <v>0.31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0.052</v>
      </c>
      <c r="B38" s="3">
        <v>35.11</v>
      </c>
      <c r="C38" s="3">
        <v>2.34</v>
      </c>
      <c r="D38" s="3">
        <v>7.33</v>
      </c>
      <c r="E38" s="3">
        <v>0.303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>
        <v>0.053</v>
      </c>
      <c r="B39" s="3">
        <v>35.97</v>
      </c>
      <c r="C39" s="3">
        <v>2.33</v>
      </c>
      <c r="D39" s="3">
        <v>7.28</v>
      </c>
      <c r="E39" s="3">
        <v>0.296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0.054</v>
      </c>
      <c r="B40" s="3">
        <v>36.82</v>
      </c>
      <c r="C40" s="3">
        <v>2.31</v>
      </c>
      <c r="D40" s="3">
        <v>8.63</v>
      </c>
      <c r="E40" s="3">
        <v>0.29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>
        <v>0.055</v>
      </c>
      <c r="B41" s="3">
        <v>37.67</v>
      </c>
      <c r="C41" s="3">
        <v>2.28</v>
      </c>
      <c r="D41" s="3">
        <v>8.68</v>
      </c>
      <c r="E41" s="3">
        <v>0.283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1" t="s">
        <v>24</v>
      </c>
      <c r="I43" s="3" t="s">
        <v>25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3" t="s">
        <v>26</v>
      </c>
      <c r="J44" s="3" t="s">
        <v>27</v>
      </c>
      <c r="K44" s="3" t="s">
        <v>28</v>
      </c>
      <c r="L44" s="3" t="s">
        <v>29</v>
      </c>
      <c r="M44" s="3" t="s">
        <v>30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3" t="s">
        <v>31</v>
      </c>
      <c r="J45" s="3">
        <v>13.0</v>
      </c>
      <c r="K45" s="3">
        <v>3.0</v>
      </c>
      <c r="L45" s="3">
        <v>4.0</v>
      </c>
      <c r="M45" s="3">
        <v>2.0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3" t="s">
        <v>31</v>
      </c>
      <c r="J46" s="3">
        <v>13.0</v>
      </c>
      <c r="K46" s="3">
        <v>3.0</v>
      </c>
      <c r="L46" s="3">
        <v>4.0</v>
      </c>
      <c r="M46" s="3">
        <v>2.0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H47" s="2"/>
      <c r="I47" s="3" t="s">
        <v>31</v>
      </c>
      <c r="J47" s="3">
        <v>13.0</v>
      </c>
      <c r="K47" s="3">
        <v>3.0</v>
      </c>
      <c r="L47" s="3">
        <v>4.0</v>
      </c>
      <c r="M47" s="3">
        <v>2.0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H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H49" s="2"/>
      <c r="I49" s="3" t="s">
        <v>32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3" t="s">
        <v>26</v>
      </c>
      <c r="J50" s="3" t="s">
        <v>27</v>
      </c>
      <c r="K50" s="3" t="s">
        <v>28</v>
      </c>
      <c r="L50" s="3" t="s">
        <v>29</v>
      </c>
      <c r="M50" s="3" t="s">
        <v>30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3" t="s">
        <v>31</v>
      </c>
      <c r="J51" s="3">
        <v>13.0</v>
      </c>
      <c r="K51" s="3">
        <v>3.0</v>
      </c>
      <c r="L51" s="3">
        <v>4.0</v>
      </c>
      <c r="M51" s="3">
        <v>2.0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3" t="s">
        <v>31</v>
      </c>
      <c r="J52" s="3">
        <v>13.0</v>
      </c>
      <c r="K52" s="3">
        <v>3.0</v>
      </c>
      <c r="L52" s="3">
        <v>4.0</v>
      </c>
      <c r="M52" s="3">
        <v>2.0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3" t="s">
        <v>31</v>
      </c>
      <c r="J53" s="3">
        <v>13.0</v>
      </c>
      <c r="K53" s="3">
        <v>3.0</v>
      </c>
      <c r="L53" s="3">
        <v>4.0</v>
      </c>
      <c r="M53" s="3">
        <v>2.0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2" t="s">
        <v>33</v>
      </c>
      <c r="B54" s="12" t="s">
        <v>34</v>
      </c>
      <c r="C54" s="12" t="s">
        <v>35</v>
      </c>
      <c r="D54" s="12" t="s">
        <v>36</v>
      </c>
      <c r="E54" s="12" t="s">
        <v>37</v>
      </c>
      <c r="F54" s="12" t="s">
        <v>38</v>
      </c>
      <c r="G54" s="12" t="s">
        <v>34</v>
      </c>
      <c r="H54" s="12" t="s">
        <v>39</v>
      </c>
      <c r="I54" s="12" t="s">
        <v>36</v>
      </c>
      <c r="J54" s="12" t="s">
        <v>37</v>
      </c>
      <c r="K54" s="12" t="s">
        <v>21</v>
      </c>
      <c r="L54" s="13">
        <f t="shared" ref="L54:L58" si="8">sum(F55/A55)</f>
        <v>0.9535160906</v>
      </c>
      <c r="M54" s="13">
        <f t="shared" ref="M54:M59" si="9">sum((396.9-G55)/G55)</f>
        <v>0.0325182102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4">
        <v>2517.0</v>
      </c>
      <c r="B55" s="14">
        <v>398.4</v>
      </c>
      <c r="C55" s="14">
        <v>230.0</v>
      </c>
      <c r="D55" s="14">
        <v>3.962</v>
      </c>
      <c r="E55" s="14">
        <v>3.962</v>
      </c>
      <c r="F55" s="14">
        <v>2400.0</v>
      </c>
      <c r="G55" s="14">
        <v>384.4</v>
      </c>
      <c r="H55" s="14">
        <v>221.9</v>
      </c>
      <c r="I55" s="14">
        <v>3.606</v>
      </c>
      <c r="J55" s="14">
        <v>3.606</v>
      </c>
      <c r="K55" s="14">
        <v>61.55</v>
      </c>
      <c r="L55" s="13">
        <f t="shared" si="8"/>
        <v>0.9776299879</v>
      </c>
      <c r="M55" s="13">
        <f t="shared" si="9"/>
        <v>0.08088235294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4">
        <v>4962.0</v>
      </c>
      <c r="B56" s="14">
        <v>398.5</v>
      </c>
      <c r="C56" s="14">
        <v>230.1</v>
      </c>
      <c r="D56" s="14">
        <v>7.993</v>
      </c>
      <c r="E56" s="14">
        <v>7.993</v>
      </c>
      <c r="F56" s="14">
        <v>4851.0</v>
      </c>
      <c r="G56" s="14">
        <v>367.2</v>
      </c>
      <c r="H56" s="14">
        <v>212.0</v>
      </c>
      <c r="I56" s="14">
        <v>7.626</v>
      </c>
      <c r="J56" s="14">
        <v>7.626</v>
      </c>
      <c r="K56" s="14">
        <v>27.8</v>
      </c>
      <c r="L56" s="13">
        <f t="shared" si="8"/>
        <v>0.9830836153</v>
      </c>
      <c r="M56" s="13">
        <f t="shared" si="9"/>
        <v>0.1114533744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4">
        <v>6207.0</v>
      </c>
      <c r="B57" s="14">
        <v>398.7</v>
      </c>
      <c r="C57" s="14">
        <v>230.2</v>
      </c>
      <c r="D57" s="14">
        <v>10.24</v>
      </c>
      <c r="E57" s="14">
        <v>10.24</v>
      </c>
      <c r="F57" s="14">
        <v>6102.0</v>
      </c>
      <c r="G57" s="14">
        <v>357.1</v>
      </c>
      <c r="H57" s="14">
        <v>206.1</v>
      </c>
      <c r="I57" s="14">
        <v>9.862</v>
      </c>
      <c r="J57" s="14">
        <v>9.862</v>
      </c>
      <c r="K57" s="14">
        <v>20.9</v>
      </c>
      <c r="L57" s="13">
        <f t="shared" si="8"/>
        <v>0.9875344443</v>
      </c>
      <c r="M57" s="13">
        <f t="shared" si="9"/>
        <v>0.1564685315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4">
        <v>7621.0</v>
      </c>
      <c r="B58" s="14">
        <v>398.6</v>
      </c>
      <c r="C58" s="14">
        <v>230.1</v>
      </c>
      <c r="D58" s="14">
        <v>13.04</v>
      </c>
      <c r="E58" s="14">
        <v>13.04</v>
      </c>
      <c r="F58" s="14">
        <v>7526.0</v>
      </c>
      <c r="G58" s="14">
        <v>343.2</v>
      </c>
      <c r="H58" s="14">
        <v>198.1</v>
      </c>
      <c r="I58" s="14">
        <v>12.66</v>
      </c>
      <c r="J58" s="14">
        <v>12.66</v>
      </c>
      <c r="K58" s="14">
        <v>15.65</v>
      </c>
      <c r="L58" s="13">
        <f t="shared" si="8"/>
        <v>0.9900045434</v>
      </c>
      <c r="M58" s="13">
        <f t="shared" si="9"/>
        <v>0.2027272727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4">
        <v>8804.0</v>
      </c>
      <c r="B59" s="14">
        <v>398.8</v>
      </c>
      <c r="C59" s="14">
        <v>230.2</v>
      </c>
      <c r="D59" s="14">
        <v>15.62</v>
      </c>
      <c r="E59" s="14">
        <v>15.62</v>
      </c>
      <c r="F59" s="14">
        <v>8716.0</v>
      </c>
      <c r="G59" s="14">
        <v>330.0</v>
      </c>
      <c r="H59" s="14">
        <v>190.4</v>
      </c>
      <c r="I59" s="14">
        <v>15.23</v>
      </c>
      <c r="J59" s="14">
        <v>15.23</v>
      </c>
      <c r="K59" s="14">
        <v>12.5</v>
      </c>
      <c r="L59" s="2"/>
      <c r="M59" s="2" t="str">
        <f t="shared" si="9"/>
        <v>#DIV/0!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>
        <v>0.9535160905840286</v>
      </c>
      <c r="I64" s="2"/>
      <c r="J64" s="2">
        <v>0.03251821019771072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>
        <v>0.9776299879081015</v>
      </c>
      <c r="I65" s="2"/>
      <c r="J65" s="2">
        <v>0.08088235294117645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>
        <v>0.9830836152730787</v>
      </c>
      <c r="I66" s="2"/>
      <c r="J66" s="2">
        <v>0.11145337440492846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>
        <v>0.9875344442986485</v>
      </c>
      <c r="I67" s="2"/>
      <c r="J67" s="2">
        <v>0.15646853146853143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>
        <v>0.9900045433893685</v>
      </c>
      <c r="I68" s="2"/>
      <c r="J68" s="2">
        <v>0.20272727272727264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6">
    <mergeCell ref="A1:E1"/>
    <mergeCell ref="G1:K1"/>
    <mergeCell ref="M1:Q1"/>
    <mergeCell ref="A15:E15"/>
    <mergeCell ref="A29:E29"/>
    <mergeCell ref="F43:H43"/>
  </mergeCells>
  <drawing r:id="rId1"/>
</worksheet>
</file>