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uqam-my.sharepoint.com/personal/jena_sanjay-dominik_uqam_ca/Documents/ESG UQAM - Cours/_MBA8419 2021A Chine/S2-Linear Programming/"/>
    </mc:Choice>
  </mc:AlternateContent>
  <xr:revisionPtr revIDLastSave="44" documentId="11_068279875EFAC4E07BDA8F7CB8F824C548539409" xr6:coauthVersionLast="47" xr6:coauthVersionMax="47" xr10:uidLastSave="{F1FDC232-8451-9C47-A61C-72B84054F52A}"/>
  <bookViews>
    <workbookView xWindow="-17520" yWindow="-41680" windowWidth="58780" windowHeight="38680" xr2:uid="{00000000-000D-0000-FFFF-FFFF00000000}"/>
  </bookViews>
  <sheets>
    <sheet name="Solution" sheetId="1" r:id="rId1"/>
  </sheets>
  <definedNames>
    <definedName name="anscount" hidden="1">4</definedName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objValue">#REF!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encount" hidden="1">19</definedName>
    <definedName name="solver_adj" localSheetId="0" hidden="1">Solution!$B$26:$G$27,Solution!$J$26:$L$27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Solution!$B$33:$B$38</definedName>
    <definedName name="solver_lhs2" localSheetId="0" hidden="1">Solution!$B$42:$B$43</definedName>
    <definedName name="solver_lhs3" localSheetId="0" hidden="1">Solution!$G$33:$G$41</definedName>
    <definedName name="solver_lhs4" localSheetId="0" hidden="1">Solution!$K$33:$K$35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Solution!$B$30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o" localSheetId="0" hidden="1">2</definedName>
    <definedName name="solver_rep" localSheetId="0" hidden="1">2</definedName>
    <definedName name="solver_rhs1" localSheetId="0" hidden="1">Solution!$D$33:$D$38</definedName>
    <definedName name="solver_rhs2" localSheetId="0" hidden="1">Solution!$D$42:$D$43</definedName>
    <definedName name="solver_rhs3" localSheetId="0" hidden="1">Solution!$I$33:$I$41</definedName>
    <definedName name="solver_rhs4" localSheetId="0" hidden="1">Solution!$M$33:$M$35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1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M35" i="1"/>
  <c r="M34" i="1"/>
  <c r="M33" i="1"/>
  <c r="K35" i="1"/>
  <c r="K34" i="1"/>
  <c r="K33" i="1"/>
  <c r="I40" i="1"/>
  <c r="I41" i="1"/>
  <c r="I39" i="1"/>
  <c r="I37" i="1"/>
  <c r="I38" i="1"/>
  <c r="I36" i="1"/>
  <c r="I34" i="1"/>
  <c r="I35" i="1"/>
  <c r="I33" i="1"/>
  <c r="G41" i="1"/>
  <c r="G40" i="1"/>
  <c r="G39" i="1"/>
  <c r="D43" i="1"/>
  <c r="D42" i="1"/>
  <c r="B43" i="1"/>
  <c r="B42" i="1"/>
  <c r="D36" i="1"/>
  <c r="D34" i="1"/>
  <c r="D38" i="1"/>
  <c r="D37" i="1"/>
  <c r="D35" i="1"/>
  <c r="D33" i="1"/>
  <c r="B38" i="1"/>
  <c r="B37" i="1"/>
  <c r="B36" i="1"/>
  <c r="B35" i="1"/>
  <c r="B34" i="1"/>
  <c r="B33" i="1"/>
  <c r="B30" i="1"/>
</calcChain>
</file>

<file path=xl/sharedStrings.xml><?xml version="1.0" encoding="utf-8"?>
<sst xmlns="http://schemas.openxmlformats.org/spreadsheetml/2006/main" count="112" uniqueCount="56">
  <si>
    <t xml:space="preserve">Bollinger Electronics </t>
  </si>
  <si>
    <t xml:space="preserve">Production Cost </t>
  </si>
  <si>
    <t>Inventory Cost</t>
  </si>
  <si>
    <t>Change in Production Level Cost</t>
  </si>
  <si>
    <t>April</t>
  </si>
  <si>
    <t>May</t>
  </si>
  <si>
    <t>June</t>
  </si>
  <si>
    <t>322A</t>
  </si>
  <si>
    <t>Increase</t>
  </si>
  <si>
    <t>802B</t>
  </si>
  <si>
    <t>Decrease</t>
  </si>
  <si>
    <t>Demand</t>
  </si>
  <si>
    <t>Beginning</t>
  </si>
  <si>
    <t>Ending</t>
  </si>
  <si>
    <t>Production Level-March</t>
  </si>
  <si>
    <t>Inventory</t>
  </si>
  <si>
    <t>Machine</t>
  </si>
  <si>
    <t>Labor</t>
  </si>
  <si>
    <t>Storage</t>
  </si>
  <si>
    <t>Capacity</t>
  </si>
  <si>
    <t>(hrs/unit)</t>
  </si>
  <si>
    <t>(sq. ft./unit)</t>
  </si>
  <si>
    <t>Machine Hrs.</t>
  </si>
  <si>
    <t>Labor Hrs.</t>
  </si>
  <si>
    <t>Storage (sq.ft.)</t>
  </si>
  <si>
    <t>Model</t>
  </si>
  <si>
    <t xml:space="preserve">Production </t>
  </si>
  <si>
    <t>Ending Inventory</t>
  </si>
  <si>
    <t>Change in Production Level</t>
  </si>
  <si>
    <t>Min Cost</t>
  </si>
  <si>
    <t>Capacity Constraints</t>
  </si>
  <si>
    <t>Beg. Inv. + Prod. - End. Inv.</t>
  </si>
  <si>
    <t>Used</t>
  </si>
  <si>
    <t>Available</t>
  </si>
  <si>
    <t>Cur.Mo.- Prev. Mo.</t>
  </si>
  <si>
    <t>I - D</t>
  </si>
  <si>
    <t>322A/April</t>
  </si>
  <si>
    <t>=</t>
  </si>
  <si>
    <t>Mach/Apr</t>
  </si>
  <si>
    <t>&lt;=</t>
  </si>
  <si>
    <t>802B/April</t>
  </si>
  <si>
    <t>Mach/May</t>
  </si>
  <si>
    <t>322A/May</t>
  </si>
  <si>
    <t>Mach/June</t>
  </si>
  <si>
    <t>802B/May</t>
  </si>
  <si>
    <t>Labor/Apr</t>
  </si>
  <si>
    <t>322A/June</t>
  </si>
  <si>
    <t>802B/June</t>
  </si>
  <si>
    <t>Labor/June</t>
  </si>
  <si>
    <t>Stor/Apr</t>
  </si>
  <si>
    <t>End. Inv.</t>
  </si>
  <si>
    <t>Stor/May</t>
  </si>
  <si>
    <t>Rqmt.</t>
  </si>
  <si>
    <t>Stor/June</t>
  </si>
  <si>
    <t>&gt;=</t>
  </si>
  <si>
    <t>Labor/May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</si>
</sst>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2" fontId="2" fillId="0" borderId="2" xfId="0" applyNumberFormat="1" applyFont="1" applyFill="1" applyBorder="1"/>
    <xf numFmtId="2" fontId="2" fillId="0" borderId="3" xfId="0" applyNumberFormat="1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centerContinuous" wrapText="1"/>
    </xf>
    <xf numFmtId="0" fontId="3" fillId="0" borderId="0" xfId="0" applyFont="1" applyAlignment="1">
      <alignment wrapText="1"/>
    </xf>
    <xf numFmtId="0" fontId="2" fillId="0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3"/>
  <sheetViews>
    <sheetView tabSelected="1" zoomScale="180" zoomScaleNormal="180" zoomScalePageLayoutView="200" workbookViewId="0">
      <selection activeCell="L20" sqref="L20"/>
    </sheetView>
  </sheetViews>
  <sheetFormatPr baseColWidth="10" defaultColWidth="8.83203125" defaultRowHeight="16" x14ac:dyDescent="0.2"/>
  <cols>
    <col min="1" max="1" width="13.6640625" style="2" customWidth="1"/>
    <col min="2" max="2" width="17.83203125" style="2" customWidth="1"/>
    <col min="3" max="3" width="11.5" style="2" customWidth="1"/>
    <col min="4" max="4" width="11.6640625" style="2" customWidth="1"/>
    <col min="5" max="5" width="8.83203125" style="2"/>
    <col min="6" max="6" width="11.83203125" style="2" customWidth="1"/>
    <col min="7" max="7" width="14.33203125" style="2" customWidth="1"/>
    <col min="8" max="8" width="11.33203125" style="2" customWidth="1"/>
    <col min="9" max="9" width="11.5" style="2" customWidth="1"/>
    <col min="10" max="11" width="13.1640625" style="2" customWidth="1"/>
    <col min="12" max="12" width="13.83203125" style="2" customWidth="1"/>
    <col min="13" max="13" width="10.33203125" style="2" customWidth="1"/>
    <col min="14" max="16384" width="8.83203125" style="2"/>
  </cols>
  <sheetData>
    <row r="1" spans="1:12" ht="18" x14ac:dyDescent="0.2">
      <c r="A1" s="1" t="s">
        <v>0</v>
      </c>
      <c r="C1" s="45"/>
    </row>
    <row r="3" spans="1:12" x14ac:dyDescent="0.2">
      <c r="B3" s="3" t="s">
        <v>1</v>
      </c>
      <c r="C3" s="4"/>
      <c r="D3" s="4"/>
      <c r="E3" s="3" t="s">
        <v>2</v>
      </c>
      <c r="F3" s="4"/>
      <c r="G3" s="4"/>
      <c r="J3" s="3" t="s">
        <v>3</v>
      </c>
      <c r="K3" s="4"/>
      <c r="L3" s="4"/>
    </row>
    <row r="4" spans="1:12" ht="17" thickBot="1" x14ac:dyDescent="0.25"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  <c r="G4" s="5" t="s">
        <v>6</v>
      </c>
      <c r="J4" s="5" t="s">
        <v>4</v>
      </c>
      <c r="K4" s="5" t="s">
        <v>5</v>
      </c>
      <c r="L4" s="5" t="s">
        <v>6</v>
      </c>
    </row>
    <row r="5" spans="1:12" x14ac:dyDescent="0.2">
      <c r="A5" s="6" t="s">
        <v>7</v>
      </c>
      <c r="B5" s="7">
        <v>20</v>
      </c>
      <c r="C5" s="8">
        <v>20</v>
      </c>
      <c r="D5" s="9">
        <v>20</v>
      </c>
      <c r="E5" s="10">
        <v>0.3</v>
      </c>
      <c r="F5" s="10">
        <v>0.3</v>
      </c>
      <c r="G5" s="11">
        <v>0.3</v>
      </c>
      <c r="I5" s="6" t="s">
        <v>8</v>
      </c>
      <c r="J5" s="7">
        <v>0.5</v>
      </c>
      <c r="K5" s="8">
        <v>0.5</v>
      </c>
      <c r="L5" s="9">
        <v>0.5</v>
      </c>
    </row>
    <row r="6" spans="1:12" ht="17" thickBot="1" x14ac:dyDescent="0.25">
      <c r="A6" s="6" t="s">
        <v>9</v>
      </c>
      <c r="B6" s="12">
        <v>10</v>
      </c>
      <c r="C6" s="13">
        <v>10</v>
      </c>
      <c r="D6" s="14">
        <v>10</v>
      </c>
      <c r="E6" s="13">
        <v>0.15</v>
      </c>
      <c r="F6" s="13">
        <v>0.15</v>
      </c>
      <c r="G6" s="14">
        <v>0.15</v>
      </c>
      <c r="I6" s="6" t="s">
        <v>10</v>
      </c>
      <c r="J6" s="12">
        <v>0.2</v>
      </c>
      <c r="K6" s="13">
        <v>0.2</v>
      </c>
      <c r="L6" s="14">
        <v>0.2</v>
      </c>
    </row>
    <row r="7" spans="1:12" ht="17" thickBot="1" x14ac:dyDescent="0.25"/>
    <row r="8" spans="1:12" ht="17" thickBot="1" x14ac:dyDescent="0.25">
      <c r="B8" s="3" t="s">
        <v>11</v>
      </c>
      <c r="C8" s="4"/>
      <c r="D8" s="4"/>
      <c r="E8" s="15"/>
      <c r="F8" s="16" t="s">
        <v>12</v>
      </c>
      <c r="G8" s="15"/>
      <c r="H8" s="17" t="s">
        <v>13</v>
      </c>
      <c r="K8" s="6" t="s">
        <v>14</v>
      </c>
      <c r="L8" s="18">
        <v>2500</v>
      </c>
    </row>
    <row r="9" spans="1:12" ht="17" thickBot="1" x14ac:dyDescent="0.25">
      <c r="B9" s="5" t="s">
        <v>4</v>
      </c>
      <c r="C9" s="5" t="s">
        <v>5</v>
      </c>
      <c r="D9" s="5" t="s">
        <v>6</v>
      </c>
      <c r="E9" s="15"/>
      <c r="F9" s="16" t="s">
        <v>15</v>
      </c>
      <c r="G9" s="15"/>
      <c r="H9" s="17" t="s">
        <v>15</v>
      </c>
    </row>
    <row r="10" spans="1:12" x14ac:dyDescent="0.2">
      <c r="A10" s="6" t="s">
        <v>7</v>
      </c>
      <c r="B10" s="7">
        <v>1000</v>
      </c>
      <c r="C10" s="8">
        <v>3000</v>
      </c>
      <c r="D10" s="9">
        <v>5000</v>
      </c>
      <c r="F10" s="19">
        <v>500</v>
      </c>
      <c r="H10" s="19">
        <v>400</v>
      </c>
    </row>
    <row r="11" spans="1:12" ht="17" thickBot="1" x14ac:dyDescent="0.25">
      <c r="A11" s="6" t="s">
        <v>9</v>
      </c>
      <c r="B11" s="12">
        <v>1000</v>
      </c>
      <c r="C11" s="13">
        <v>500</v>
      </c>
      <c r="D11" s="14">
        <v>3000</v>
      </c>
      <c r="F11" s="20">
        <v>200</v>
      </c>
      <c r="H11" s="20">
        <v>200</v>
      </c>
    </row>
    <row r="12" spans="1:12" x14ac:dyDescent="0.2">
      <c r="A12" s="6"/>
      <c r="B12" s="15"/>
      <c r="C12" s="15"/>
      <c r="D12" s="15"/>
      <c r="F12" s="21"/>
      <c r="H12" s="21"/>
      <c r="J12" s="21"/>
      <c r="K12" s="21"/>
      <c r="L12" s="21"/>
    </row>
    <row r="13" spans="1:12" x14ac:dyDescent="0.2">
      <c r="A13" s="6"/>
      <c r="B13" s="15"/>
      <c r="C13" s="15"/>
      <c r="D13" s="15"/>
      <c r="F13" s="21"/>
      <c r="H13" s="21"/>
    </row>
    <row r="14" spans="1:12" x14ac:dyDescent="0.2">
      <c r="A14" s="6"/>
      <c r="B14" s="17" t="s">
        <v>16</v>
      </c>
      <c r="C14" s="17" t="s">
        <v>17</v>
      </c>
      <c r="D14" s="17" t="s">
        <v>18</v>
      </c>
      <c r="G14" s="22" t="s">
        <v>19</v>
      </c>
      <c r="H14" s="23"/>
      <c r="I14" s="23"/>
    </row>
    <row r="15" spans="1:12" ht="17" thickBot="1" x14ac:dyDescent="0.25">
      <c r="A15" s="6"/>
      <c r="B15" s="17" t="s">
        <v>20</v>
      </c>
      <c r="C15" s="17" t="s">
        <v>20</v>
      </c>
      <c r="D15" s="17" t="s">
        <v>21</v>
      </c>
      <c r="G15" s="21" t="s">
        <v>22</v>
      </c>
      <c r="H15" s="21" t="s">
        <v>23</v>
      </c>
      <c r="I15" s="21" t="s">
        <v>24</v>
      </c>
    </row>
    <row r="16" spans="1:12" x14ac:dyDescent="0.2">
      <c r="A16" s="6" t="s">
        <v>7</v>
      </c>
      <c r="B16" s="24">
        <v>0.1</v>
      </c>
      <c r="C16" s="25">
        <v>0.05</v>
      </c>
      <c r="D16" s="26">
        <v>2</v>
      </c>
      <c r="F16" s="6" t="s">
        <v>4</v>
      </c>
      <c r="G16" s="24">
        <v>400</v>
      </c>
      <c r="H16" s="25">
        <v>300</v>
      </c>
      <c r="I16" s="26">
        <v>10000</v>
      </c>
    </row>
    <row r="17" spans="1:14" ht="17" thickBot="1" x14ac:dyDescent="0.25">
      <c r="A17" s="6" t="s">
        <v>9</v>
      </c>
      <c r="B17" s="27">
        <v>0.08</v>
      </c>
      <c r="C17" s="28">
        <v>7.0000000000000007E-2</v>
      </c>
      <c r="D17" s="29">
        <v>3</v>
      </c>
      <c r="F17" s="6" t="s">
        <v>5</v>
      </c>
      <c r="G17" s="30">
        <v>500</v>
      </c>
      <c r="H17" s="21">
        <v>300</v>
      </c>
      <c r="I17" s="31">
        <v>10000</v>
      </c>
    </row>
    <row r="18" spans="1:14" ht="17" thickBot="1" x14ac:dyDescent="0.25">
      <c r="A18" s="6"/>
      <c r="B18" s="15"/>
      <c r="C18" s="15"/>
      <c r="D18" s="15"/>
      <c r="F18" s="6" t="s">
        <v>6</v>
      </c>
      <c r="G18" s="27">
        <v>600</v>
      </c>
      <c r="H18" s="28">
        <v>300</v>
      </c>
      <c r="I18" s="29">
        <v>10000</v>
      </c>
    </row>
    <row r="22" spans="1:14" ht="18" x14ac:dyDescent="0.2">
      <c r="A22" s="1" t="s">
        <v>25</v>
      </c>
    </row>
    <row r="24" spans="1:14" x14ac:dyDescent="0.2">
      <c r="B24" s="3" t="s">
        <v>26</v>
      </c>
      <c r="C24" s="4"/>
      <c r="D24" s="4"/>
      <c r="E24" s="3" t="s">
        <v>27</v>
      </c>
      <c r="F24" s="4"/>
      <c r="G24" s="4"/>
      <c r="J24" s="32" t="s">
        <v>28</v>
      </c>
    </row>
    <row r="25" spans="1:14" ht="17" thickBot="1" x14ac:dyDescent="0.25">
      <c r="B25" s="5" t="s">
        <v>4</v>
      </c>
      <c r="C25" s="5" t="s">
        <v>5</v>
      </c>
      <c r="D25" s="5" t="s">
        <v>6</v>
      </c>
      <c r="E25" s="5" t="s">
        <v>4</v>
      </c>
      <c r="F25" s="5" t="s">
        <v>5</v>
      </c>
      <c r="G25" s="5" t="s">
        <v>6</v>
      </c>
      <c r="J25" s="5" t="s">
        <v>4</v>
      </c>
      <c r="K25" s="5" t="s">
        <v>5</v>
      </c>
      <c r="L25" s="5" t="s">
        <v>6</v>
      </c>
    </row>
    <row r="26" spans="1:14" x14ac:dyDescent="0.2">
      <c r="A26" s="6" t="s">
        <v>7</v>
      </c>
      <c r="B26" s="38">
        <v>500</v>
      </c>
      <c r="C26" s="39">
        <v>3200</v>
      </c>
      <c r="D26" s="40">
        <v>5200.0000000000009</v>
      </c>
      <c r="E26" s="39">
        <v>0</v>
      </c>
      <c r="F26" s="39">
        <v>199.99999999999906</v>
      </c>
      <c r="G26" s="40">
        <v>400</v>
      </c>
      <c r="I26" s="6" t="s">
        <v>8</v>
      </c>
      <c r="J26" s="38">
        <v>499.99999999999892</v>
      </c>
      <c r="K26" s="39">
        <v>2200.0000000000014</v>
      </c>
      <c r="L26" s="40">
        <v>0</v>
      </c>
    </row>
    <row r="27" spans="1:14" s="33" customFormat="1" ht="17" thickBot="1" x14ac:dyDescent="0.25">
      <c r="A27" s="6" t="s">
        <v>9</v>
      </c>
      <c r="B27" s="41">
        <v>2499.9999999999986</v>
      </c>
      <c r="C27" s="42">
        <v>2000.0000000000009</v>
      </c>
      <c r="D27" s="43">
        <v>0</v>
      </c>
      <c r="E27" s="42">
        <v>1699.9999999999986</v>
      </c>
      <c r="F27" s="42">
        <v>3199.9999999999995</v>
      </c>
      <c r="G27" s="43">
        <v>200</v>
      </c>
      <c r="H27" s="2"/>
      <c r="I27" s="6" t="s">
        <v>10</v>
      </c>
      <c r="J27" s="41">
        <v>0</v>
      </c>
      <c r="K27" s="42">
        <v>0</v>
      </c>
      <c r="L27" s="43">
        <v>0</v>
      </c>
      <c r="M27" s="2"/>
      <c r="N27" s="2"/>
    </row>
    <row r="30" spans="1:14" x14ac:dyDescent="0.2">
      <c r="A30" s="6" t="s">
        <v>29</v>
      </c>
      <c r="B30" s="44">
        <f>SUMPRODUCT(B5:G6,B26:G27)+SUMPRODUCT(J5:L6,J26:L27)</f>
        <v>225295</v>
      </c>
    </row>
    <row r="31" spans="1:14" ht="17" x14ac:dyDescent="0.2">
      <c r="E31" s="33"/>
      <c r="G31" s="34" t="s">
        <v>30</v>
      </c>
      <c r="H31" s="33"/>
      <c r="I31" s="33"/>
      <c r="J31" s="33"/>
      <c r="K31" s="35" t="s">
        <v>28</v>
      </c>
      <c r="L31" s="35"/>
      <c r="M31" s="35"/>
      <c r="N31" s="33"/>
    </row>
    <row r="32" spans="1:14" ht="34" x14ac:dyDescent="0.2">
      <c r="A32" s="33"/>
      <c r="B32" s="36" t="s">
        <v>31</v>
      </c>
      <c r="C32" s="33"/>
      <c r="D32" s="36" t="s">
        <v>11</v>
      </c>
      <c r="G32" s="17" t="s">
        <v>32</v>
      </c>
      <c r="H32" s="3"/>
      <c r="I32" s="3" t="s">
        <v>33</v>
      </c>
      <c r="K32" s="36" t="s">
        <v>34</v>
      </c>
      <c r="M32" s="17" t="s">
        <v>35</v>
      </c>
    </row>
    <row r="33" spans="1:13" x14ac:dyDescent="0.2">
      <c r="A33" s="32" t="s">
        <v>36</v>
      </c>
      <c r="B33" s="44">
        <f>F10+B26-E26</f>
        <v>1000</v>
      </c>
      <c r="C33" s="17" t="s">
        <v>37</v>
      </c>
      <c r="D33" s="44">
        <f>B10</f>
        <v>1000</v>
      </c>
      <c r="F33" s="2" t="s">
        <v>38</v>
      </c>
      <c r="G33" s="44">
        <f>SUMPRODUCT(B16:B17,B26:B27)</f>
        <v>249.99999999999989</v>
      </c>
      <c r="H33" s="17" t="s">
        <v>39</v>
      </c>
      <c r="I33" s="44">
        <f>G16</f>
        <v>400</v>
      </c>
      <c r="J33" s="6" t="s">
        <v>4</v>
      </c>
      <c r="K33" s="44">
        <f>B26+B27-L8</f>
        <v>499.99999999999864</v>
      </c>
      <c r="L33" s="17" t="s">
        <v>37</v>
      </c>
      <c r="M33" s="44">
        <f>J26-J27</f>
        <v>499.99999999999892</v>
      </c>
    </row>
    <row r="34" spans="1:13" x14ac:dyDescent="0.2">
      <c r="A34" s="32" t="s">
        <v>40</v>
      </c>
      <c r="B34" s="44">
        <f>F11+B27-E27</f>
        <v>1000</v>
      </c>
      <c r="C34" s="17" t="s">
        <v>37</v>
      </c>
      <c r="D34" s="44">
        <f>B11</f>
        <v>1000</v>
      </c>
      <c r="F34" s="2" t="s">
        <v>41</v>
      </c>
      <c r="G34" s="44">
        <f>SUMPRODUCT(B16:B17,C26:C27)</f>
        <v>480.00000000000011</v>
      </c>
      <c r="H34" s="17" t="s">
        <v>39</v>
      </c>
      <c r="I34" s="44">
        <f>G17</f>
        <v>500</v>
      </c>
      <c r="J34" s="6" t="s">
        <v>5</v>
      </c>
      <c r="K34" s="44">
        <f>C26+C27-B26-B27</f>
        <v>2200.0000000000023</v>
      </c>
      <c r="L34" s="17" t="s">
        <v>37</v>
      </c>
      <c r="M34" s="44">
        <f>K26-K27</f>
        <v>2200.0000000000014</v>
      </c>
    </row>
    <row r="35" spans="1:13" x14ac:dyDescent="0.2">
      <c r="A35" s="32" t="s">
        <v>42</v>
      </c>
      <c r="B35" s="44">
        <f>E26+C26-F26</f>
        <v>3000.0000000000009</v>
      </c>
      <c r="C35" s="17" t="s">
        <v>37</v>
      </c>
      <c r="D35" s="44">
        <f>C10</f>
        <v>3000</v>
      </c>
      <c r="F35" s="2" t="s">
        <v>43</v>
      </c>
      <c r="G35" s="44">
        <f>SUMPRODUCT(B16:B17,D26:D27)</f>
        <v>520.00000000000011</v>
      </c>
      <c r="H35" s="17" t="s">
        <v>39</v>
      </c>
      <c r="I35" s="44">
        <f>G18</f>
        <v>600</v>
      </c>
      <c r="J35" s="6" t="s">
        <v>6</v>
      </c>
      <c r="K35" s="44">
        <f>D26+D27-C26-C27</f>
        <v>0</v>
      </c>
      <c r="L35" s="17" t="s">
        <v>37</v>
      </c>
      <c r="M35" s="44">
        <f>L26-L27</f>
        <v>0</v>
      </c>
    </row>
    <row r="36" spans="1:13" x14ac:dyDescent="0.2">
      <c r="A36" s="32" t="s">
        <v>44</v>
      </c>
      <c r="B36" s="44">
        <f>E27+C27-F27</f>
        <v>500</v>
      </c>
      <c r="C36" s="17" t="s">
        <v>37</v>
      </c>
      <c r="D36" s="44">
        <f>C11</f>
        <v>500</v>
      </c>
      <c r="F36" s="2" t="s">
        <v>45</v>
      </c>
      <c r="G36" s="44">
        <f>SUMPRODUCT(C16:C17,B26:B27)</f>
        <v>199.99999999999991</v>
      </c>
      <c r="H36" s="17" t="s">
        <v>39</v>
      </c>
      <c r="I36" s="44">
        <f>H16</f>
        <v>300</v>
      </c>
    </row>
    <row r="37" spans="1:13" x14ac:dyDescent="0.2">
      <c r="A37" s="32" t="s">
        <v>46</v>
      </c>
      <c r="B37" s="44">
        <f>F26+D26-G26</f>
        <v>5000</v>
      </c>
      <c r="C37" s="17" t="s">
        <v>37</v>
      </c>
      <c r="D37" s="44">
        <f>D10</f>
        <v>5000</v>
      </c>
      <c r="F37" s="2" t="s">
        <v>55</v>
      </c>
      <c r="G37" s="44">
        <f>SUMPRODUCT(C16:C17,C26:C27)</f>
        <v>300.00000000000011</v>
      </c>
      <c r="H37" s="17" t="s">
        <v>39</v>
      </c>
      <c r="I37" s="44">
        <f>H17</f>
        <v>300</v>
      </c>
    </row>
    <row r="38" spans="1:13" x14ac:dyDescent="0.2">
      <c r="A38" s="32" t="s">
        <v>47</v>
      </c>
      <c r="B38" s="44">
        <f>F27+D27-G27</f>
        <v>2999.9999999999995</v>
      </c>
      <c r="C38" s="17" t="s">
        <v>37</v>
      </c>
      <c r="D38" s="44">
        <f>D11</f>
        <v>3000</v>
      </c>
      <c r="F38" s="2" t="s">
        <v>48</v>
      </c>
      <c r="G38" s="44">
        <f>SUMPRODUCT(C16:C17,D26:D27)</f>
        <v>260.00000000000006</v>
      </c>
      <c r="H38" s="17" t="s">
        <v>39</v>
      </c>
      <c r="I38" s="44">
        <f>H18</f>
        <v>300</v>
      </c>
    </row>
    <row r="39" spans="1:13" x14ac:dyDescent="0.2">
      <c r="A39" s="32"/>
      <c r="B39" s="37"/>
      <c r="C39" s="17"/>
      <c r="D39" s="37"/>
      <c r="F39" s="2" t="s">
        <v>49</v>
      </c>
      <c r="G39" s="44">
        <f>SUMPRODUCT(D16:D17,E26:E27)</f>
        <v>5099.9999999999964</v>
      </c>
      <c r="H39" s="17" t="s">
        <v>39</v>
      </c>
      <c r="I39" s="44">
        <f>I16</f>
        <v>10000</v>
      </c>
    </row>
    <row r="40" spans="1:13" x14ac:dyDescent="0.2">
      <c r="A40" s="32"/>
      <c r="B40" s="37"/>
      <c r="C40" s="17"/>
      <c r="D40" s="17" t="s">
        <v>50</v>
      </c>
      <c r="F40" s="2" t="s">
        <v>51</v>
      </c>
      <c r="G40" s="44">
        <f>SUMPRODUCT(D16:D17,F26:F27)</f>
        <v>9999.9999999999964</v>
      </c>
      <c r="H40" s="17" t="s">
        <v>39</v>
      </c>
      <c r="I40" s="44">
        <f>I17</f>
        <v>10000</v>
      </c>
    </row>
    <row r="41" spans="1:13" x14ac:dyDescent="0.2">
      <c r="B41" s="17" t="s">
        <v>50</v>
      </c>
      <c r="D41" s="17" t="s">
        <v>52</v>
      </c>
      <c r="F41" s="2" t="s">
        <v>53</v>
      </c>
      <c r="G41" s="44">
        <f>SUMPRODUCT(D16:D17,G26:G27)</f>
        <v>1400</v>
      </c>
      <c r="H41" s="17" t="s">
        <v>39</v>
      </c>
      <c r="I41" s="44">
        <f>I18</f>
        <v>10000</v>
      </c>
    </row>
    <row r="42" spans="1:13" x14ac:dyDescent="0.2">
      <c r="A42" s="6" t="s">
        <v>7</v>
      </c>
      <c r="B42" s="44">
        <f>G26</f>
        <v>400</v>
      </c>
      <c r="C42" s="17" t="s">
        <v>54</v>
      </c>
      <c r="D42" s="44">
        <f>H10</f>
        <v>400</v>
      </c>
    </row>
    <row r="43" spans="1:13" x14ac:dyDescent="0.2">
      <c r="A43" s="6" t="s">
        <v>9</v>
      </c>
      <c r="B43" s="44">
        <f>G27</f>
        <v>200</v>
      </c>
      <c r="C43" s="17" t="s">
        <v>54</v>
      </c>
      <c r="D43" s="44">
        <f>H11</f>
        <v>200</v>
      </c>
    </row>
  </sheetData>
  <phoneticPr fontId="0" type="noConversion"/>
  <printOptions horizontalCentered="1" headings="1" gridLines="1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Jena, Sanjay Dominik</cp:lastModifiedBy>
  <dcterms:created xsi:type="dcterms:W3CDTF">1997-09-03T17:37:40Z</dcterms:created>
  <dcterms:modified xsi:type="dcterms:W3CDTF">2021-08-19T14:46:24Z</dcterms:modified>
</cp:coreProperties>
</file>