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30"/>
  <workbookPr/>
  <mc:AlternateContent xmlns:mc="http://schemas.openxmlformats.org/markup-compatibility/2006">
    <mc:Choice Requires="x15">
      <x15ac:absPath xmlns:x15ac="http://schemas.microsoft.com/office/spreadsheetml/2010/11/ac" url="/Users/theovandersluijs/PycharmProjects/toggl_process/output/"/>
    </mc:Choice>
  </mc:AlternateContent>
  <xr:revisionPtr revIDLastSave="0" documentId="13_ncr:1_{60D6219D-24DF-3D4F-B9DA-DE3E78E5128C}" xr6:coauthVersionLast="43" xr6:coauthVersionMax="43" xr10:uidLastSave="{00000000-0000-0000-0000-000000000000}"/>
  <bookViews>
    <workbookView xWindow="0" yWindow="460" windowWidth="25200" windowHeight="11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6" i="1" l="1"/>
  <c r="H46" i="1" l="1"/>
  <c r="H42" i="1"/>
  <c r="H41" i="1"/>
  <c r="N40" i="1"/>
  <c r="O37" i="1"/>
  <c r="M42" i="1" s="1"/>
  <c r="O36" i="1"/>
  <c r="M41" i="1" s="1"/>
  <c r="M36" i="1"/>
  <c r="L36" i="1"/>
  <c r="K36" i="1"/>
  <c r="J36" i="1"/>
  <c r="I36" i="1"/>
  <c r="H36" i="1"/>
  <c r="G36" i="1"/>
  <c r="F36" i="1"/>
  <c r="E36" i="1"/>
  <c r="D36" i="1"/>
  <c r="C36" i="1"/>
  <c r="B36" i="1"/>
  <c r="Q22" i="1"/>
  <c r="Q21" i="1"/>
  <c r="Q17" i="1"/>
  <c r="Q15" i="1"/>
  <c r="Q18" i="1" s="1"/>
  <c r="Q13" i="1"/>
  <c r="M43" i="1" l="1"/>
  <c r="N46" i="1"/>
  <c r="N47" i="1" s="1"/>
  <c r="Q16" i="1"/>
  <c r="Q20" i="1"/>
  <c r="Q19" i="1"/>
  <c r="Q14" i="1"/>
</calcChain>
</file>

<file path=xl/sharedStrings.xml><?xml version="1.0" encoding="utf-8"?>
<sst xmlns="http://schemas.openxmlformats.org/spreadsheetml/2006/main" count="34" uniqueCount="33">
  <si>
    <t>Name</t>
  </si>
  <si>
    <t>Januari</t>
  </si>
  <si>
    <t>Februari</t>
  </si>
  <si>
    <t>Maart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</si>
  <si>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</si>
  <si>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</si>
  <si>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</si>
  <si>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</si>
  <si>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</si>
  <si>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</si>
  <si>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</si>
  <si>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</si>
  <si>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December</t>
  </si>
  <si>
    <t>Nieuwjaarsdag</t>
  </si>
  <si>
    <t>Weekend</t>
  </si>
  <si>
    <t>Non Existing</t>
  </si>
  <si>
    <t>Public Holiday</t>
  </si>
  <si>
    <t>Goede Vrijdag</t>
  </si>
  <si>
    <t>Eerste Paasdag</t>
  </si>
  <si>
    <t>Tweede Paasdag</t>
  </si>
  <si>
    <t>Koningsdag</t>
  </si>
  <si>
    <t>Hemelvaartsdag</t>
  </si>
  <si>
    <t>Eerste Pinksterdag</t>
  </si>
  <si>
    <t>Tweede Pinksterdag</t>
  </si>
  <si>
    <t>Eerste Kerstdag</t>
  </si>
  <si>
    <t>Tweede Kerstdag</t>
  </si>
  <si>
    <t>total</t>
  </si>
  <si>
    <t>hours:</t>
  </si>
  <si>
    <t>paid hours:</t>
  </si>
  <si>
    <t>hours</t>
  </si>
  <si>
    <t>Restant</t>
  </si>
  <si>
    <t>te verwerken in ESS</t>
  </si>
  <si>
    <t xml:space="preserve">Totaal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</si>
</sst>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.00_-;\-* #,##0.00_-;_-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MS Sans Serif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MS Sans Serif"/>
    </font>
    <font>
      <b/>
      <sz val="8"/>
      <color indexed="10"/>
      <name val="MS Sans Serif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/>
    <xf numFmtId="165" fontId="1" fillId="0" borderId="0"/>
  </cellStyleXfs>
  <cellXfs count="51">
    <xf numFmtId="0" fontId="0" fillId="0" borderId="0" xfId="0"/>
    <xf numFmtId="0" fontId="4" fillId="3" borderId="1" xfId="0" applyFont="1" applyFill="1" applyBorder="1" applyAlignment="1">
      <alignment horizontal="center"/>
    </xf>
    <xf numFmtId="0" fontId="6" fillId="0" borderId="0" xfId="0" applyFont="1"/>
    <xf numFmtId="0" fontId="3" fillId="0" borderId="0" xfId="0" applyFont="1"/>
    <xf numFmtId="0" fontId="0" fillId="0" borderId="4" xfId="0" applyBorder="1"/>
    <xf numFmtId="164" fontId="7" fillId="0" borderId="0" xfId="0" applyNumberFormat="1" applyFont="1"/>
    <xf numFmtId="164" fontId="7" fillId="0" borderId="5" xfId="0" applyNumberFormat="1" applyFont="1" applyBorder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4" fontId="8" fillId="0" borderId="0" xfId="0" applyNumberFormat="1" applyFont="1"/>
    <xf numFmtId="2" fontId="9" fillId="0" borderId="5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2" fontId="9" fillId="0" borderId="7" xfId="0" applyNumberFormat="1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5" fillId="0" borderId="2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/>
    <xf numFmtId="0" fontId="0" fillId="0" borderId="0" xfId="0" applyAlignment="1">
      <alignment horizontal="left"/>
    </xf>
    <xf numFmtId="0" fontId="2" fillId="0" borderId="0" xfId="0" applyFon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5" borderId="0" xfId="0" applyFill="1"/>
    <xf numFmtId="0" fontId="0" fillId="6" borderId="0" xfId="0" applyFill="1"/>
    <xf numFmtId="1" fontId="0" fillId="0" borderId="0" xfId="0" applyNumberFormat="1"/>
    <xf numFmtId="0" fontId="0" fillId="7" borderId="0" xfId="0" applyFill="1"/>
    <xf numFmtId="0" fontId="0" fillId="0" borderId="0" xfId="0"/>
    <xf numFmtId="14" fontId="0" fillId="0" borderId="0" xfId="0" applyNumberFormat="1"/>
    <xf numFmtId="0" fontId="11" fillId="0" borderId="0" xfId="0" applyFont="1" applyAlignment="1">
      <alignment horizontal="center"/>
    </xf>
    <xf numFmtId="165" fontId="1" fillId="4" borderId="1" xfId="1" applyFill="1" applyBorder="1" applyAlignment="1">
      <alignment horizontal="center"/>
    </xf>
    <xf numFmtId="165" fontId="0" fillId="0" borderId="1" xfId="1" applyFont="1" applyBorder="1"/>
    <xf numFmtId="165" fontId="2" fillId="0" borderId="9" xfId="0" applyNumberFormat="1" applyFont="1" applyBorder="1"/>
    <xf numFmtId="165" fontId="1" fillId="0" borderId="1" xfId="1" applyBorder="1" applyAlignment="1">
      <alignment horizontal="center"/>
    </xf>
    <xf numFmtId="165" fontId="1" fillId="0" borderId="0" xfId="1" applyAlignment="1">
      <alignment horizontal="center"/>
    </xf>
    <xf numFmtId="165" fontId="2" fillId="0" borderId="10" xfId="1" applyFont="1" applyBorder="1"/>
    <xf numFmtId="165" fontId="0" fillId="0" borderId="10" xfId="1" applyFont="1" applyBorder="1"/>
    <xf numFmtId="165" fontId="0" fillId="0" borderId="0" xfId="1" applyFont="1" applyAlignment="1">
      <alignment horizontal="center"/>
    </xf>
    <xf numFmtId="165" fontId="1" fillId="0" borderId="2" xfId="1" applyBorder="1" applyAlignment="1">
      <alignment horizontal="center"/>
    </xf>
    <xf numFmtId="165" fontId="5" fillId="0" borderId="1" xfId="1" applyFont="1" applyBorder="1"/>
    <xf numFmtId="165" fontId="2" fillId="0" borderId="3" xfId="0" applyNumberFormat="1" applyFont="1" applyBorder="1"/>
    <xf numFmtId="165" fontId="2" fillId="0" borderId="10" xfId="0" applyNumberFormat="1" applyFont="1" applyBorder="1"/>
    <xf numFmtId="0" fontId="2" fillId="2" borderId="0" xfId="0" applyFont="1" applyFill="1" applyAlignment="1">
      <alignment horizontal="left"/>
    </xf>
    <xf numFmtId="0" fontId="0" fillId="0" borderId="0" xfId="0"/>
    <xf numFmtId="2" fontId="0" fillId="0" borderId="0" xfId="0" applyNumberFormat="1"/>
    <xf numFmtId="2" fontId="10" fillId="0" borderId="0" xfId="0" applyNumberFormat="1" applyFont="1"/>
  </cellXfs>
  <cellStyles count="3">
    <cellStyle name="Comma 2" xfId="2" xr:uid="{00000000-0005-0000-0000-000002000000}"/>
    <cellStyle name="Komma" xfId="1" builtinId="3"/>
    <cellStyle name="Standaard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tabSelected="1" workbookViewId="0">
      <selection activeCell="B1" sqref="B1:D1"/>
    </sheetView>
  </sheetViews>
  <sheetFormatPr baseColWidth="10" defaultColWidth="8.83203125" defaultRowHeight="15"/>
  <cols>
    <col min="1" max="1" width="6.33203125" style="32" bestFit="1" customWidth="1"/>
    <col min="2" max="13" width="12.33203125" style="32" customWidth="1"/>
    <col min="14" max="14" width="10.1640625" style="32" bestFit="1" customWidth="1"/>
    <col min="15" max="15" width="10.6640625" style="32" bestFit="1" customWidth="1"/>
    <col min="16" max="16" width="13.6640625" style="32" bestFit="1" customWidth="1"/>
    <col min="17" max="17" width="10.6640625" style="32" bestFit="1" customWidth="1"/>
  </cols>
  <sheetData>
    <row r="1" spans="1:18">
      <c r="A1" s="24" t="s">
        <v>0</v>
      </c>
      <c r="B1" s="47"/>
      <c r="C1" s="48"/>
      <c r="D1" s="48"/>
      <c r="E1">
        <v>2019</v>
      </c>
    </row>
    <row r="2" spans="1:18" ht="18" hidden="1" customHeight="1">
      <c r="A2" s="24"/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8">
      <c r="A3" s="24"/>
      <c r="B3" s="34" t="s">
        <v>1</v>
      </c>
      <c r="C3" s="34" t="s">
        <v>2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10</v>
      </c>
      <c r="L3" s="34" t="s">
        <v>11</v>
      </c>
      <c r="M3" s="34" t="s">
        <v>12</v>
      </c>
    </row>
    <row r="4" spans="1:18">
      <c r="A4" s="3">
        <v>1</v>
      </c>
      <c r="B4" s="1" t="s">
        <v>13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O4" s="29"/>
      <c r="P4" t="s">
        <v>14</v>
      </c>
    </row>
    <row r="5" spans="1:18">
      <c r="A5" s="3">
        <v>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O5" s="31"/>
      <c r="P5" t="s">
        <v>15</v>
      </c>
    </row>
    <row r="6" spans="1:18">
      <c r="A6" s="3">
        <v>3</v>
      </c>
      <c r="B6" s="27"/>
      <c r="C6" s="27"/>
      <c r="D6" s="27"/>
      <c r="E6" s="27"/>
      <c r="F6" s="27"/>
      <c r="G6" s="27">
        <v>1</v>
      </c>
      <c r="H6" s="27"/>
      <c r="I6" s="27"/>
      <c r="J6" s="27"/>
      <c r="K6" s="27"/>
      <c r="L6" s="27"/>
      <c r="M6" s="27"/>
      <c r="O6" s="28"/>
      <c r="P6" t="s">
        <v>16</v>
      </c>
    </row>
    <row r="7" spans="1:18">
      <c r="A7" s="3">
        <v>4</v>
      </c>
      <c r="B7" s="27"/>
      <c r="C7" s="27"/>
      <c r="D7" s="27"/>
      <c r="E7" s="27"/>
      <c r="F7" s="27"/>
      <c r="G7" s="27">
        <v>1.25</v>
      </c>
      <c r="H7" s="27"/>
      <c r="I7" s="27"/>
      <c r="J7" s="27"/>
      <c r="K7" s="27"/>
      <c r="L7" s="27"/>
      <c r="M7" s="27"/>
      <c r="P7" s="33"/>
    </row>
    <row r="8" spans="1:18">
      <c r="A8" s="3">
        <v>5</v>
      </c>
      <c r="B8" s="27"/>
      <c r="C8" s="27"/>
      <c r="D8" s="27"/>
      <c r="E8" s="27"/>
      <c r="F8" s="27"/>
      <c r="G8" s="27">
        <v>0.5</v>
      </c>
      <c r="H8" s="27"/>
      <c r="I8" s="27"/>
      <c r="J8" s="27"/>
      <c r="K8" s="27"/>
      <c r="L8" s="27"/>
      <c r="M8" s="27"/>
    </row>
    <row r="9" spans="1:18">
      <c r="A9" s="3">
        <v>6</v>
      </c>
      <c r="B9" s="27"/>
      <c r="C9" s="27"/>
      <c r="D9" s="27"/>
      <c r="E9" s="27"/>
      <c r="F9" s="27"/>
      <c r="G9" s="27">
        <v>2.5</v>
      </c>
      <c r="H9" s="27"/>
      <c r="I9" s="27"/>
      <c r="J9" s="27"/>
      <c r="K9" s="27"/>
      <c r="L9" s="27"/>
      <c r="M9" s="27"/>
    </row>
    <row r="10" spans="1:18">
      <c r="A10" s="3">
        <v>7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</row>
    <row r="11" spans="1:18">
      <c r="A11" s="3">
        <v>8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P11" s="30"/>
    </row>
    <row r="12" spans="1:18">
      <c r="A12" s="3">
        <v>9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spans="1:18">
      <c r="A13" s="3">
        <v>10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Q13" s="33">
        <f>DATE($E$1,1,1)</f>
        <v>43466</v>
      </c>
      <c r="R13" t="s">
        <v>13</v>
      </c>
    </row>
    <row r="14" spans="1:18">
      <c r="A14" s="3">
        <v>11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Q14" s="33">
        <f>Q15-2</f>
        <v>43574</v>
      </c>
      <c r="R14" t="s">
        <v>17</v>
      </c>
    </row>
    <row r="15" spans="1:18">
      <c r="A15" s="3">
        <v>12</v>
      </c>
      <c r="B15" s="27"/>
      <c r="C15" s="27"/>
      <c r="D15" s="27"/>
      <c r="E15" s="27"/>
      <c r="F15" s="27"/>
      <c r="G15" s="27">
        <v>2.5</v>
      </c>
      <c r="H15" s="27"/>
      <c r="I15" s="27"/>
      <c r="J15" s="27"/>
      <c r="K15" s="27"/>
      <c r="L15" s="27"/>
      <c r="M15" s="27"/>
      <c r="Q15" s="33">
        <f>FLOOR(DATE($E$1,5,DAY(MINUTE($E$1/38)/2+56)),7)-34</f>
        <v>43576</v>
      </c>
      <c r="R15" t="s">
        <v>18</v>
      </c>
    </row>
    <row r="16" spans="1:18">
      <c r="A16" s="3">
        <v>13</v>
      </c>
      <c r="B16" s="27"/>
      <c r="C16" s="27"/>
      <c r="D16" s="27"/>
      <c r="E16" s="27"/>
      <c r="F16" s="27"/>
      <c r="G16" s="27">
        <v>0.75</v>
      </c>
      <c r="H16" s="27"/>
      <c r="I16" s="27"/>
      <c r="J16" s="27"/>
      <c r="K16" s="27"/>
      <c r="L16" s="27"/>
      <c r="M16" s="27"/>
      <c r="O16" s="2"/>
      <c r="Q16" s="33">
        <f>Q15+1</f>
        <v>43577</v>
      </c>
      <c r="R16" t="s">
        <v>19</v>
      </c>
    </row>
    <row r="17" spans="1:18">
      <c r="A17" s="3">
        <v>14</v>
      </c>
      <c r="B17" s="27"/>
      <c r="C17" s="27"/>
      <c r="D17" s="27"/>
      <c r="E17" s="27"/>
      <c r="F17" s="27"/>
      <c r="G17" s="27">
        <v>0.5</v>
      </c>
      <c r="H17" s="27"/>
      <c r="I17" s="27"/>
      <c r="J17" s="27"/>
      <c r="K17" s="27"/>
      <c r="L17" s="27"/>
      <c r="M17" s="27"/>
      <c r="Q17" s="33">
        <f>DATE($E$1,4,27)</f>
        <v>43582</v>
      </c>
      <c r="R17" t="s">
        <v>20</v>
      </c>
    </row>
    <row r="18" spans="1:18">
      <c r="A18" s="3">
        <v>15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Q18" s="33">
        <f>Q15+39</f>
        <v>43615</v>
      </c>
      <c r="R18" t="s">
        <v>21</v>
      </c>
    </row>
    <row r="19" spans="1:18">
      <c r="A19" s="3">
        <v>16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Q19" s="33">
        <f>Q15+49</f>
        <v>43625</v>
      </c>
      <c r="R19" t="s">
        <v>22</v>
      </c>
    </row>
    <row r="20" spans="1:18">
      <c r="A20" s="3">
        <v>17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Q20" s="33">
        <f>Q15+50</f>
        <v>43626</v>
      </c>
      <c r="R20" t="s">
        <v>23</v>
      </c>
    </row>
    <row r="21" spans="1:18">
      <c r="A21" s="3">
        <v>18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Q21" s="33">
        <f>DATE($E$1,12,25)</f>
        <v>43824</v>
      </c>
      <c r="R21" t="s">
        <v>24</v>
      </c>
    </row>
    <row r="22" spans="1:18">
      <c r="A22" s="3">
        <v>19</v>
      </c>
      <c r="B22" s="27"/>
      <c r="C22" s="27"/>
      <c r="D22" s="27"/>
      <c r="E22" s="27"/>
      <c r="F22" s="27"/>
      <c r="G22" s="27">
        <v>1.25</v>
      </c>
      <c r="H22" s="27"/>
      <c r="I22" s="27"/>
      <c r="J22" s="27"/>
      <c r="K22" s="27"/>
      <c r="L22" s="27"/>
      <c r="M22" s="27"/>
      <c r="Q22" s="33">
        <f>DATE($E$1,12,26)</f>
        <v>43825</v>
      </c>
      <c r="R22" t="s">
        <v>25</v>
      </c>
    </row>
    <row r="23" spans="1:18">
      <c r="A23" s="3">
        <v>20</v>
      </c>
      <c r="B23" s="27"/>
      <c r="C23" s="27"/>
      <c r="D23" s="27"/>
      <c r="E23" s="27"/>
      <c r="F23" s="27"/>
      <c r="G23" s="27">
        <v>2.75</v>
      </c>
      <c r="H23" s="27"/>
      <c r="I23" s="27"/>
      <c r="J23" s="27"/>
      <c r="K23" s="27"/>
      <c r="L23" s="27"/>
      <c r="M23" s="27"/>
    </row>
    <row r="24" spans="1:18">
      <c r="A24" s="3">
        <v>21</v>
      </c>
      <c r="B24" s="27"/>
      <c r="C24" s="27"/>
      <c r="D24" s="27"/>
      <c r="E24" s="27"/>
      <c r="F24" s="27"/>
      <c r="G24" s="27">
        <v>0.75</v>
      </c>
      <c r="H24" s="27"/>
      <c r="I24" s="27"/>
      <c r="J24" s="27"/>
      <c r="K24" s="27"/>
      <c r="L24" s="27"/>
      <c r="M24" s="27"/>
    </row>
    <row r="25" spans="1:18">
      <c r="A25" s="3">
        <v>22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</row>
    <row r="26" spans="1:18">
      <c r="A26" s="3">
        <v>23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O26" s="33"/>
    </row>
    <row r="27" spans="1:18">
      <c r="A27" s="3">
        <v>24</v>
      </c>
      <c r="B27" s="27"/>
      <c r="C27" s="27"/>
      <c r="D27" s="27"/>
      <c r="E27" s="27"/>
      <c r="F27" s="27"/>
      <c r="G27" s="27">
        <v>1.75</v>
      </c>
      <c r="H27" s="27"/>
      <c r="I27" s="27"/>
      <c r="J27" s="27"/>
      <c r="K27" s="27"/>
      <c r="L27" s="27"/>
      <c r="M27" s="27"/>
    </row>
    <row r="28" spans="1:18">
      <c r="A28" s="3">
        <v>25</v>
      </c>
      <c r="B28" s="27"/>
      <c r="C28" s="27"/>
      <c r="D28" s="27"/>
      <c r="E28" s="27"/>
      <c r="F28" s="27"/>
      <c r="G28" s="27">
        <v>0.75</v>
      </c>
      <c r="H28" s="27"/>
      <c r="I28" s="27"/>
      <c r="J28" s="27"/>
      <c r="K28" s="27"/>
      <c r="L28" s="27"/>
      <c r="M28" s="27"/>
    </row>
    <row r="29" spans="1:18">
      <c r="A29" s="3">
        <v>26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18">
      <c r="A30" s="3">
        <v>27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8">
      <c r="A31" s="3">
        <v>28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2" spans="1:18">
      <c r="A32" s="3">
        <v>29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</row>
    <row r="33" spans="1:15">
      <c r="A33" s="3">
        <v>30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</row>
    <row r="34" spans="1:15">
      <c r="A34" s="3">
        <v>31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5" ht="15.75" customHeight="1" thickBot="1">
      <c r="A35" s="3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O35" s="4" t="s">
        <v>26</v>
      </c>
    </row>
    <row r="36" spans="1:15" ht="15.75" customHeight="1" thickBot="1">
      <c r="A36" s="5"/>
      <c r="B36" s="6">
        <f>SUM(B4:B34)</f>
        <v>0</v>
      </c>
      <c r="C36" s="7">
        <f t="shared" ref="C36:M36" si="0">SUM(C4:C35)</f>
        <v>0</v>
      </c>
      <c r="D36" s="8">
        <f t="shared" si="0"/>
        <v>0</v>
      </c>
      <c r="E36" s="7">
        <f t="shared" si="0"/>
        <v>0</v>
      </c>
      <c r="F36" s="8">
        <f t="shared" si="0"/>
        <v>0</v>
      </c>
      <c r="G36" s="7">
        <f t="shared" si="0"/>
        <v>16.25</v>
      </c>
      <c r="H36" s="8">
        <f t="shared" si="0"/>
        <v>0</v>
      </c>
      <c r="I36" s="7">
        <f t="shared" si="0"/>
        <v>0</v>
      </c>
      <c r="J36" s="8">
        <f t="shared" si="0"/>
        <v>0</v>
      </c>
      <c r="K36" s="7">
        <f t="shared" si="0"/>
        <v>0</v>
      </c>
      <c r="L36" s="8">
        <f t="shared" si="0"/>
        <v>0</v>
      </c>
      <c r="M36" s="7">
        <f t="shared" si="0"/>
        <v>0</v>
      </c>
      <c r="N36" t="s">
        <v>27</v>
      </c>
      <c r="O36" s="49">
        <f>SUM(B36:N36)</f>
        <v>16.25</v>
      </c>
    </row>
    <row r="37" spans="1:15" ht="15.75" customHeight="1" thickBot="1">
      <c r="A37" s="9"/>
      <c r="B37" s="10"/>
      <c r="C37" s="11"/>
      <c r="D37" s="12"/>
      <c r="E37" s="11"/>
      <c r="F37" s="12"/>
      <c r="G37" s="11"/>
      <c r="H37" s="12"/>
      <c r="I37" s="11"/>
      <c r="J37" s="12"/>
      <c r="K37" s="11"/>
      <c r="L37" s="12"/>
      <c r="M37" s="11"/>
      <c r="N37" s="13" t="s">
        <v>28</v>
      </c>
      <c r="O37" s="50">
        <f>SUM(B37:M37)</f>
        <v>0</v>
      </c>
    </row>
    <row r="39" spans="1:15">
      <c r="L39" s="14"/>
      <c r="M39" s="14" t="s">
        <v>29</v>
      </c>
    </row>
    <row r="40" spans="1:15">
      <c r="H40" s="15"/>
      <c r="I40" s="16"/>
      <c r="J40" s="16"/>
      <c r="K40" s="16"/>
      <c r="L40" s="35"/>
      <c r="M40" s="36">
        <v>0</v>
      </c>
      <c r="N40" s="37">
        <f>M40</f>
        <v>0</v>
      </c>
    </row>
    <row r="41" spans="1:15">
      <c r="H41" s="15" t="str">
        <f>"Meeruren " &amp;$E$1</f>
        <v>Meeruren 2019</v>
      </c>
      <c r="I41" s="16"/>
      <c r="J41" s="16"/>
      <c r="K41" s="16"/>
      <c r="L41" s="38"/>
      <c r="M41" s="36">
        <f>O36</f>
        <v>16.25</v>
      </c>
      <c r="N41" s="17"/>
    </row>
    <row r="42" spans="1:15">
      <c r="H42" s="18" t="str">
        <f>"Uitbetaalde meeruren " &amp; $E$1</f>
        <v>Uitbetaalde meeruren 2019</v>
      </c>
      <c r="I42" s="16"/>
      <c r="J42" s="16"/>
      <c r="K42" s="16"/>
      <c r="L42" s="38"/>
      <c r="M42" s="36">
        <f>O37</f>
        <v>0</v>
      </c>
      <c r="N42" s="17"/>
    </row>
    <row r="43" spans="1:15">
      <c r="H43" s="19" t="s">
        <v>30</v>
      </c>
      <c r="I43" s="20"/>
      <c r="J43" s="20"/>
      <c r="K43" s="20"/>
      <c r="L43" s="39"/>
      <c r="M43" s="40">
        <f>M41-M42</f>
        <v>16.25</v>
      </c>
      <c r="N43" s="17"/>
    </row>
    <row r="44" spans="1:15">
      <c r="H44" s="19"/>
      <c r="I44" s="20"/>
      <c r="J44" s="20"/>
      <c r="K44" s="20"/>
      <c r="L44" s="39"/>
      <c r="M44" s="41"/>
      <c r="N44" s="17"/>
    </row>
    <row r="45" spans="1:15">
      <c r="H45" s="19"/>
      <c r="I45" s="20"/>
      <c r="J45" s="20"/>
      <c r="K45" s="20"/>
      <c r="L45" s="42"/>
      <c r="M45" s="41"/>
      <c r="N45" s="17"/>
    </row>
    <row r="46" spans="1:15">
      <c r="H46" s="18" t="str">
        <f>"Extra verlofuren opgebouwd over " &amp; ($E$1-1)</f>
        <v>Extra verlofuren opgebouwd over 2018</v>
      </c>
      <c r="I46" s="16"/>
      <c r="J46" s="16"/>
      <c r="K46" s="21"/>
      <c r="L46" s="43"/>
      <c r="M46" s="44">
        <f>25/(12*174.64/8)*M41</f>
        <v>1.5508092838601315</v>
      </c>
      <c r="N46" s="45">
        <f>M46</f>
        <v>1.5508092838601315</v>
      </c>
    </row>
    <row r="47" spans="1:15">
      <c r="H47" s="22"/>
      <c r="J47" s="23" t="s">
        <v>31</v>
      </c>
      <c r="M47" s="24" t="s">
        <v>32</v>
      </c>
      <c r="N47" s="46">
        <f>SUM(N40:N46)</f>
        <v>1.5508092838601315</v>
      </c>
    </row>
    <row r="48" spans="1:15">
      <c r="H48" s="25"/>
      <c r="I48" s="4"/>
      <c r="J48" s="4"/>
      <c r="K48" s="4"/>
      <c r="L48" s="4"/>
      <c r="M48" s="4"/>
      <c r="N48" s="26"/>
    </row>
  </sheetData>
  <mergeCells count="1">
    <mergeCell ref="B1:D1"/>
  </mergeCells>
  <conditionalFormatting sqref="B4:M34">
    <cfRule type="expression" dxfId="2" priority="1" stopIfTrue="1">
      <formula>IF($A4 &gt; DAY(EOMONTH(DATE($E$1,B$2,$A$4),0)),1,0)</formula>
    </cfRule>
    <cfRule type="expression" dxfId="1" priority="4">
      <formula>OR(WEEKDAY(DATE($E$1,B$2,$A4))=1,WEEKDAY(DATE($E$1,B$2,$A4))=7)</formula>
    </cfRule>
    <cfRule type="expression" dxfId="0" priority="2" stopIfTrue="1">
      <formula>IF(ISNA(VLOOKUP(DATE($E$1,B$2,$A4),$Q$13:$R$21,1,FALSE)),0,1)</formula>
    </cfRule>
  </conditionalFormatting>
  <dataValidations count="1">
    <dataValidation type="list" showInputMessage="1" showErrorMessage="1" sqref="E1" xr:uid="{00000000-0002-0000-0000-000000000000}">
      <formula1>"2019,2020,2021,2022,2023,2024,2025,2026,2027,2028,2029"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Ravenhorst, Michel (Rotterdam - NL)</dc:creator>
  <cp:lastModifiedBy>Microsoft Office-gebruiker</cp:lastModifiedBy>
  <dcterms:created xsi:type="dcterms:W3CDTF">2019-03-05T12:06:53Z</dcterms:created>
  <dcterms:modified xsi:type="dcterms:W3CDTF">2019-07-04T05:56:06Z</dcterms:modified>
</cp:coreProperties>
</file>