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queryTables/queryTable9.xml" ContentType="application/vnd.openxmlformats-officedocument.spreadsheetml.queryTable+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65" windowWidth="14865" windowHeight="8715" activeTab="2"/>
  </bookViews>
  <sheets>
    <sheet name="Sheet1" sheetId="6" r:id="rId1"/>
    <sheet name="Metrics Overview" sheetId="1" r:id="rId2"/>
    <sheet name="Performance_ometa" sheetId="4" r:id="rId3"/>
    <sheet name="Performance_vanilla" sheetId="3" r:id="rId4"/>
  </sheets>
  <definedNames>
    <definedName name="lava.timing" localSheetId="2">Performance_ometa!$E$8:$G$107</definedName>
    <definedName name="lava.timing.validator" localSheetId="2">Performance_ometa!$D$8:$D$107</definedName>
    <definedName name="lava_1" localSheetId="3">Performance_vanilla!$F$8:$P$107</definedName>
    <definedName name="lava_2" localSheetId="3">Performance_vanilla!$F$212:$P$311</definedName>
    <definedName name="lava_3" localSheetId="2">Performance_ometa!#REF!</definedName>
    <definedName name="lava_3" localSheetId="3">Performance_vanilla!#REF!</definedName>
    <definedName name="lava_4" localSheetId="2">Performance_ometa!#REF!</definedName>
    <definedName name="lava_4" localSheetId="3">Performance_vanilla!#REF!</definedName>
    <definedName name="ldta" localSheetId="3">Performance_vanilla!$F$110:$P$209</definedName>
    <definedName name="ldta.timing" localSheetId="2">Performance_ometa!$E$110:$G$209</definedName>
    <definedName name="ldta.timing.validator" localSheetId="2">Performance_ometa!$D$110:$D$209</definedName>
    <definedName name="ldta_1" localSheetId="2">Performance_ometa!#REF!</definedName>
    <definedName name="ldta_1" localSheetId="3">Performance_vanilla!#REF!</definedName>
    <definedName name="menus.timings" localSheetId="2">Performance_ometa!$E$212:$G$311</definedName>
    <definedName name="ometa.menus.timing.validator" localSheetId="2">Performance_ometa!$D$212:$D$311</definedName>
    <definedName name="_xlnm.Print_Area" localSheetId="0">Sheet1!$A:$K</definedName>
    <definedName name="_xlnm.Print_Titles" localSheetId="1">'Metrics Overview'!$4:$4</definedName>
    <definedName name="_xlnm.Print_Titles" localSheetId="2">Performance_ometa!$5:$5</definedName>
    <definedName name="_xlnm.Print_Titles" localSheetId="3">Performance_vanilla!$5:$5</definedName>
  </definedNames>
  <calcPr calcId="125725"/>
</workbook>
</file>

<file path=xl/calcChain.xml><?xml version="1.0" encoding="utf-8"?>
<calcChain xmlns="http://schemas.openxmlformats.org/spreadsheetml/2006/main">
  <c r="W27" i="1"/>
  <c r="J14"/>
  <c r="J10"/>
  <c r="AH32"/>
  <c r="AH21"/>
  <c r="AH26"/>
  <c r="AH31"/>
  <c r="AH33"/>
  <c r="AB33"/>
  <c r="AC33"/>
  <c r="AD33"/>
  <c r="AB31"/>
  <c r="AC31"/>
  <c r="AD31"/>
  <c r="AB26"/>
  <c r="AB21"/>
  <c r="AC21"/>
  <c r="AA21"/>
  <c r="AA26"/>
  <c r="AA31"/>
  <c r="AA33"/>
  <c r="Z33"/>
  <c r="Z31"/>
  <c r="Z26"/>
  <c r="Z21"/>
  <c r="Z14"/>
  <c r="Z12"/>
  <c r="Z10"/>
  <c r="X26"/>
  <c r="Y26"/>
  <c r="AG26"/>
  <c r="K26"/>
  <c r="L26"/>
  <c r="M26"/>
  <c r="N26"/>
  <c r="O26"/>
  <c r="P26"/>
  <c r="Q26"/>
  <c r="R26"/>
  <c r="S26"/>
  <c r="T26"/>
  <c r="U26"/>
  <c r="J26"/>
  <c r="AH6"/>
  <c r="X14"/>
  <c r="Y14"/>
  <c r="AA14"/>
  <c r="AB14"/>
  <c r="AC14"/>
  <c r="AD14"/>
  <c r="X12"/>
  <c r="X17" s="1"/>
  <c r="Y12"/>
  <c r="AA12"/>
  <c r="AB12"/>
  <c r="AC12"/>
  <c r="AD12"/>
  <c r="AA10"/>
  <c r="AB10"/>
  <c r="AC10"/>
  <c r="AD10"/>
  <c r="AD6"/>
  <c r="AC6"/>
  <c r="AA6"/>
  <c r="Z6"/>
  <c r="X6"/>
  <c r="Y6"/>
  <c r="W6"/>
  <c r="W10"/>
  <c r="W12"/>
  <c r="W14"/>
  <c r="W33" s="1"/>
  <c r="J12"/>
  <c r="J11"/>
  <c r="J6"/>
  <c r="L33"/>
  <c r="M33"/>
  <c r="N33"/>
  <c r="O33"/>
  <c r="P33"/>
  <c r="Q33"/>
  <c r="R33"/>
  <c r="S33"/>
  <c r="T33"/>
  <c r="U33"/>
  <c r="L31"/>
  <c r="M31"/>
  <c r="N31"/>
  <c r="O31"/>
  <c r="P31"/>
  <c r="Q31"/>
  <c r="R31"/>
  <c r="S31"/>
  <c r="T31"/>
  <c r="U31"/>
  <c r="K33"/>
  <c r="K31"/>
  <c r="K10"/>
  <c r="L10"/>
  <c r="L17" s="1"/>
  <c r="M10"/>
  <c r="N10"/>
  <c r="N17" s="1"/>
  <c r="O10"/>
  <c r="P10"/>
  <c r="P17" s="1"/>
  <c r="Q10"/>
  <c r="R10"/>
  <c r="R17" s="1"/>
  <c r="S10"/>
  <c r="T10"/>
  <c r="T17" s="1"/>
  <c r="U10"/>
  <c r="K12"/>
  <c r="L12"/>
  <c r="M12"/>
  <c r="N12"/>
  <c r="O12"/>
  <c r="P12"/>
  <c r="Q12"/>
  <c r="R12"/>
  <c r="S12"/>
  <c r="T12"/>
  <c r="U12"/>
  <c r="K14"/>
  <c r="L14"/>
  <c r="M14"/>
  <c r="N14"/>
  <c r="O14"/>
  <c r="P14"/>
  <c r="Q14"/>
  <c r="R14"/>
  <c r="S14"/>
  <c r="T14"/>
  <c r="U14"/>
  <c r="K17"/>
  <c r="M17"/>
  <c r="O17"/>
  <c r="Q17"/>
  <c r="S17"/>
  <c r="U17"/>
  <c r="U18"/>
  <c r="T18"/>
  <c r="S18"/>
  <c r="R18"/>
  <c r="Q18"/>
  <c r="P18"/>
  <c r="O18"/>
  <c r="N18"/>
  <c r="M18"/>
  <c r="L18"/>
  <c r="K18"/>
  <c r="AH18"/>
  <c r="AH17"/>
  <c r="AH37"/>
  <c r="AH12"/>
  <c r="AH10"/>
  <c r="AH14"/>
  <c r="AH36"/>
  <c r="C213" i="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D212"/>
  <c r="C212"/>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E44" s="1"/>
  <c r="C45"/>
  <c r="D45"/>
  <c r="E45" s="1"/>
  <c r="C46"/>
  <c r="D46"/>
  <c r="E46" s="1"/>
  <c r="C47"/>
  <c r="D47"/>
  <c r="E47" s="1"/>
  <c r="C48"/>
  <c r="D48"/>
  <c r="E48" s="1"/>
  <c r="C49"/>
  <c r="D49"/>
  <c r="E49" s="1"/>
  <c r="C50"/>
  <c r="D50"/>
  <c r="E50" s="1"/>
  <c r="C51"/>
  <c r="D51"/>
  <c r="E51" s="1"/>
  <c r="C52"/>
  <c r="D52"/>
  <c r="E52" s="1"/>
  <c r="C53"/>
  <c r="D53"/>
  <c r="E53" s="1"/>
  <c r="C54"/>
  <c r="D54"/>
  <c r="E54" s="1"/>
  <c r="C55"/>
  <c r="D55"/>
  <c r="E55" s="1"/>
  <c r="C56"/>
  <c r="D56"/>
  <c r="E56" s="1"/>
  <c r="C57"/>
  <c r="D57"/>
  <c r="E57" s="1"/>
  <c r="C58"/>
  <c r="D58"/>
  <c r="E58" s="1"/>
  <c r="C59"/>
  <c r="D59"/>
  <c r="E59" s="1"/>
  <c r="C60"/>
  <c r="D60"/>
  <c r="E60" s="1"/>
  <c r="C61"/>
  <c r="D61"/>
  <c r="E61" s="1"/>
  <c r="C62"/>
  <c r="D62"/>
  <c r="E62" s="1"/>
  <c r="C63"/>
  <c r="D63"/>
  <c r="E63" s="1"/>
  <c r="C64"/>
  <c r="D64"/>
  <c r="E64" s="1"/>
  <c r="C65"/>
  <c r="D65"/>
  <c r="E65" s="1"/>
  <c r="C66"/>
  <c r="D66"/>
  <c r="E66" s="1"/>
  <c r="C67"/>
  <c r="D67"/>
  <c r="E67" s="1"/>
  <c r="C68"/>
  <c r="D68"/>
  <c r="E68" s="1"/>
  <c r="C69"/>
  <c r="D69"/>
  <c r="E69" s="1"/>
  <c r="C70"/>
  <c r="D70"/>
  <c r="E70" s="1"/>
  <c r="C71"/>
  <c r="D71"/>
  <c r="E71" s="1"/>
  <c r="C72"/>
  <c r="D72"/>
  <c r="E72" s="1"/>
  <c r="C73"/>
  <c r="D73"/>
  <c r="E73" s="1"/>
  <c r="C74"/>
  <c r="D74"/>
  <c r="E74" s="1"/>
  <c r="C75"/>
  <c r="D75"/>
  <c r="E75" s="1"/>
  <c r="C76"/>
  <c r="D76"/>
  <c r="E76" s="1"/>
  <c r="C77"/>
  <c r="D77"/>
  <c r="E77" s="1"/>
  <c r="C78"/>
  <c r="D78"/>
  <c r="E78" s="1"/>
  <c r="C79"/>
  <c r="D79"/>
  <c r="E79" s="1"/>
  <c r="C80"/>
  <c r="D80"/>
  <c r="E80" s="1"/>
  <c r="C81"/>
  <c r="D81"/>
  <c r="E81" s="1"/>
  <c r="C82"/>
  <c r="D82"/>
  <c r="E82" s="1"/>
  <c r="C83"/>
  <c r="D83"/>
  <c r="E83" s="1"/>
  <c r="C84"/>
  <c r="D84"/>
  <c r="E84" s="1"/>
  <c r="C85"/>
  <c r="D85"/>
  <c r="E85" s="1"/>
  <c r="C86"/>
  <c r="D86"/>
  <c r="E86" s="1"/>
  <c r="C87"/>
  <c r="D87"/>
  <c r="E87" s="1"/>
  <c r="C88"/>
  <c r="D88"/>
  <c r="E88" s="1"/>
  <c r="C89"/>
  <c r="D89"/>
  <c r="E89" s="1"/>
  <c r="C90"/>
  <c r="D90"/>
  <c r="E90" s="1"/>
  <c r="C91"/>
  <c r="D91"/>
  <c r="E91" s="1"/>
  <c r="C92"/>
  <c r="D92"/>
  <c r="E92" s="1"/>
  <c r="C93"/>
  <c r="D93"/>
  <c r="E93" s="1"/>
  <c r="C94"/>
  <c r="D94"/>
  <c r="E94" s="1"/>
  <c r="C95"/>
  <c r="D95"/>
  <c r="E95" s="1"/>
  <c r="C96"/>
  <c r="D96"/>
  <c r="E96" s="1"/>
  <c r="C97"/>
  <c r="D97"/>
  <c r="E97" s="1"/>
  <c r="C98"/>
  <c r="D98"/>
  <c r="E98" s="1"/>
  <c r="C99"/>
  <c r="D99"/>
  <c r="E99" s="1"/>
  <c r="C100"/>
  <c r="D100"/>
  <c r="E100" s="1"/>
  <c r="C101"/>
  <c r="D101"/>
  <c r="E101" s="1"/>
  <c r="C102"/>
  <c r="D102"/>
  <c r="E102" s="1"/>
  <c r="C103"/>
  <c r="D103"/>
  <c r="E103" s="1"/>
  <c r="C104"/>
  <c r="D104"/>
  <c r="E104" s="1"/>
  <c r="C105"/>
  <c r="D105"/>
  <c r="E105" s="1"/>
  <c r="C106"/>
  <c r="D106"/>
  <c r="E106" s="1"/>
  <c r="C107"/>
  <c r="D107"/>
  <c r="E107" s="1"/>
  <c r="C8"/>
  <c r="D8"/>
  <c r="E8" s="1"/>
  <c r="D9"/>
  <c r="C9"/>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110"/>
  <c r="D111"/>
  <c r="D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110"/>
  <c r="C111"/>
  <c r="C112"/>
  <c r="H213" i="4"/>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212"/>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110"/>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212"/>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110"/>
  <c r="C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8"/>
  <c r="H109"/>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
  <c r="C9"/>
  <c r="G7" i="1"/>
  <c r="C6"/>
  <c r="F211" i="3"/>
  <c r="G211"/>
  <c r="H211"/>
  <c r="I211"/>
  <c r="J211"/>
  <c r="K211"/>
  <c r="L211"/>
  <c r="M211"/>
  <c r="N211"/>
  <c r="AG11" i="1" s="1"/>
  <c r="AG10" s="1"/>
  <c r="O211" i="3"/>
  <c r="AG13" i="1" s="1"/>
  <c r="AG12" s="1"/>
  <c r="P211" i="3"/>
  <c r="F7"/>
  <c r="G7"/>
  <c r="H7"/>
  <c r="I7"/>
  <c r="J7"/>
  <c r="K7"/>
  <c r="L7"/>
  <c r="M7"/>
  <c r="N7"/>
  <c r="AE11" i="1" s="1"/>
  <c r="AE10" s="1"/>
  <c r="O7" i="3"/>
  <c r="P7"/>
  <c r="F109"/>
  <c r="F312" s="1"/>
  <c r="D7" i="4"/>
  <c r="E7"/>
  <c r="AE21" i="1" s="1"/>
  <c r="F7" i="4"/>
  <c r="AE32" i="1" s="1"/>
  <c r="AE31" s="1"/>
  <c r="G7" i="4"/>
  <c r="D109"/>
  <c r="E109"/>
  <c r="AF21" i="1" s="1"/>
  <c r="F109" i="4"/>
  <c r="AF32" i="1" s="1"/>
  <c r="AF31" s="1"/>
  <c r="G109" i="4"/>
  <c r="D211"/>
  <c r="E211"/>
  <c r="AG21" i="1" s="1"/>
  <c r="F211" i="4"/>
  <c r="AG32" i="1" s="1"/>
  <c r="AG31" s="1"/>
  <c r="G211" i="4"/>
  <c r="G312" s="1"/>
  <c r="G109" i="3"/>
  <c r="H109"/>
  <c r="I109"/>
  <c r="J109"/>
  <c r="K109"/>
  <c r="L109"/>
  <c r="M109"/>
  <c r="N109"/>
  <c r="AF11" i="1" s="1"/>
  <c r="AF10" s="1"/>
  <c r="O109" i="3"/>
  <c r="AF13" i="1" s="1"/>
  <c r="AF12" s="1"/>
  <c r="P109" i="3"/>
  <c r="D6" i="1"/>
  <c r="E6" s="1"/>
  <c r="F6"/>
  <c r="I6"/>
  <c r="V6"/>
  <c r="E7"/>
  <c r="W7"/>
  <c r="Y7"/>
  <c r="E8"/>
  <c r="G8"/>
  <c r="J8"/>
  <c r="AB8" s="1"/>
  <c r="W8"/>
  <c r="Y8"/>
  <c r="Z8"/>
  <c r="E9"/>
  <c r="G9"/>
  <c r="J9"/>
  <c r="AB9" s="1"/>
  <c r="H9"/>
  <c r="H6" s="1"/>
  <c r="W9"/>
  <c r="Y9"/>
  <c r="AA9"/>
  <c r="C10"/>
  <c r="D10"/>
  <c r="F10"/>
  <c r="H10"/>
  <c r="I10"/>
  <c r="V10"/>
  <c r="X10"/>
  <c r="E11"/>
  <c r="G11"/>
  <c r="G10" s="1"/>
  <c r="W11"/>
  <c r="Y11"/>
  <c r="Y10" s="1"/>
  <c r="AA11"/>
  <c r="C12"/>
  <c r="D12"/>
  <c r="F12"/>
  <c r="H12"/>
  <c r="I12"/>
  <c r="V12"/>
  <c r="E13"/>
  <c r="G13"/>
  <c r="W13"/>
  <c r="Y13"/>
  <c r="Y32" s="1"/>
  <c r="Y31" s="1"/>
  <c r="AA13"/>
  <c r="AE13"/>
  <c r="AE12" s="1"/>
  <c r="C14"/>
  <c r="D14"/>
  <c r="F14"/>
  <c r="F33" s="1"/>
  <c r="H14"/>
  <c r="I14"/>
  <c r="I33" s="1"/>
  <c r="V14"/>
  <c r="V33"/>
  <c r="X33"/>
  <c r="AE14"/>
  <c r="AF14"/>
  <c r="AG14"/>
  <c r="E15"/>
  <c r="G15"/>
  <c r="J15"/>
  <c r="AB15" s="1"/>
  <c r="W15"/>
  <c r="Y15"/>
  <c r="Y34" s="1"/>
  <c r="AA15"/>
  <c r="C18"/>
  <c r="D18"/>
  <c r="F18"/>
  <c r="I18"/>
  <c r="V18"/>
  <c r="X18"/>
  <c r="C21"/>
  <c r="D21"/>
  <c r="E21" s="1"/>
  <c r="F21"/>
  <c r="H21"/>
  <c r="K21"/>
  <c r="L21"/>
  <c r="M21"/>
  <c r="N21"/>
  <c r="O21"/>
  <c r="P21"/>
  <c r="Q21"/>
  <c r="V21"/>
  <c r="E22"/>
  <c r="G22"/>
  <c r="I22"/>
  <c r="I23"/>
  <c r="R22"/>
  <c r="R21"/>
  <c r="S22"/>
  <c r="T22"/>
  <c r="W22"/>
  <c r="Z22"/>
  <c r="E23"/>
  <c r="G23"/>
  <c r="X23"/>
  <c r="Z23"/>
  <c r="E24"/>
  <c r="G24"/>
  <c r="J24" s="1"/>
  <c r="AB24" s="1"/>
  <c r="W24"/>
  <c r="Y24"/>
  <c r="AA24"/>
  <c r="E25"/>
  <c r="G25"/>
  <c r="J25"/>
  <c r="AB25" s="1"/>
  <c r="W25"/>
  <c r="Y25"/>
  <c r="AA25"/>
  <c r="C26"/>
  <c r="D26"/>
  <c r="E26" s="1"/>
  <c r="F26"/>
  <c r="H26"/>
  <c r="I26"/>
  <c r="V26"/>
  <c r="E27"/>
  <c r="G27"/>
  <c r="G26" s="1"/>
  <c r="J27"/>
  <c r="T27"/>
  <c r="U27"/>
  <c r="X27"/>
  <c r="Z27"/>
  <c r="AB27"/>
  <c r="E28"/>
  <c r="G28"/>
  <c r="J28" s="1"/>
  <c r="AB28"/>
  <c r="I28"/>
  <c r="W28"/>
  <c r="X28"/>
  <c r="Y28"/>
  <c r="AC28" s="1"/>
  <c r="Z28"/>
  <c r="AA28"/>
  <c r="E29"/>
  <c r="G29"/>
  <c r="J29" s="1"/>
  <c r="AB29" s="1"/>
  <c r="W29"/>
  <c r="Y29"/>
  <c r="AA29"/>
  <c r="E30"/>
  <c r="G30"/>
  <c r="J30"/>
  <c r="AB30" s="1"/>
  <c r="W30"/>
  <c r="Y30"/>
  <c r="AA30"/>
  <c r="C32"/>
  <c r="C31"/>
  <c r="C36" s="1"/>
  <c r="D32"/>
  <c r="D31"/>
  <c r="E31" s="1"/>
  <c r="F32"/>
  <c r="F31"/>
  <c r="F36" s="1"/>
  <c r="H32"/>
  <c r="H31"/>
  <c r="I32"/>
  <c r="I31"/>
  <c r="K32"/>
  <c r="L32"/>
  <c r="M32"/>
  <c r="N32"/>
  <c r="O32"/>
  <c r="P32"/>
  <c r="Q32"/>
  <c r="R32"/>
  <c r="R36" s="1"/>
  <c r="S32"/>
  <c r="T32"/>
  <c r="U32"/>
  <c r="V32"/>
  <c r="V31"/>
  <c r="X32"/>
  <c r="X31"/>
  <c r="Z32"/>
  <c r="AA32"/>
  <c r="B33"/>
  <c r="C33"/>
  <c r="H33"/>
  <c r="B34"/>
  <c r="C34"/>
  <c r="C37" s="1"/>
  <c r="D34"/>
  <c r="E34"/>
  <c r="F34"/>
  <c r="G34"/>
  <c r="H34"/>
  <c r="I34"/>
  <c r="K34"/>
  <c r="L34"/>
  <c r="M34"/>
  <c r="N34"/>
  <c r="O34"/>
  <c r="P34"/>
  <c r="Q34"/>
  <c r="R34"/>
  <c r="S34"/>
  <c r="T34"/>
  <c r="U34"/>
  <c r="V34"/>
  <c r="W34"/>
  <c r="X34"/>
  <c r="Z34"/>
  <c r="AA34"/>
  <c r="AE34"/>
  <c r="AE33"/>
  <c r="AF34"/>
  <c r="AF33"/>
  <c r="AG34"/>
  <c r="AG33"/>
  <c r="AH34"/>
  <c r="D37"/>
  <c r="F37"/>
  <c r="H37"/>
  <c r="K37"/>
  <c r="L37"/>
  <c r="M37"/>
  <c r="N37"/>
  <c r="O37"/>
  <c r="Q37"/>
  <c r="S37"/>
  <c r="V37"/>
  <c r="E12"/>
  <c r="E32"/>
  <c r="H36"/>
  <c r="E37"/>
  <c r="I17"/>
  <c r="H17"/>
  <c r="D33"/>
  <c r="AC30"/>
  <c r="AD30" s="1"/>
  <c r="AC25"/>
  <c r="AD25" s="1"/>
  <c r="X22"/>
  <c r="H18"/>
  <c r="E10"/>
  <c r="W18"/>
  <c r="F17"/>
  <c r="AD28"/>
  <c r="J34"/>
  <c r="J33" s="1"/>
  <c r="J23"/>
  <c r="AB23" s="1"/>
  <c r="AC9"/>
  <c r="AD9" s="1"/>
  <c r="Y17"/>
  <c r="J22"/>
  <c r="J21" s="1"/>
  <c r="AB22"/>
  <c r="W23"/>
  <c r="W21" s="1"/>
  <c r="AA23"/>
  <c r="AA17"/>
  <c r="S21"/>
  <c r="Y33"/>
  <c r="AA27"/>
  <c r="Y27"/>
  <c r="Y18"/>
  <c r="D17"/>
  <c r="G6"/>
  <c r="D36"/>
  <c r="AB34"/>
  <c r="AB11"/>
  <c r="AC15"/>
  <c r="AD15" s="1"/>
  <c r="AC34"/>
  <c r="W26" l="1"/>
  <c r="AC26"/>
  <c r="AD26"/>
  <c r="S36"/>
  <c r="Q36"/>
  <c r="M36"/>
  <c r="R37"/>
  <c r="P37"/>
  <c r="N36"/>
  <c r="E294" i="3"/>
  <c r="E262"/>
  <c r="E246"/>
  <c r="E245"/>
  <c r="E244"/>
  <c r="E243"/>
  <c r="E242"/>
  <c r="E241"/>
  <c r="E240"/>
  <c r="E239"/>
  <c r="E238"/>
  <c r="E237"/>
  <c r="E236"/>
  <c r="E235"/>
  <c r="E234"/>
  <c r="E233"/>
  <c r="E232"/>
  <c r="E231"/>
  <c r="E230"/>
  <c r="E310"/>
  <c r="E309"/>
  <c r="E308"/>
  <c r="E307"/>
  <c r="E306"/>
  <c r="E305"/>
  <c r="E304"/>
  <c r="E303"/>
  <c r="E302"/>
  <c r="E301"/>
  <c r="E300"/>
  <c r="E299"/>
  <c r="E298"/>
  <c r="E297"/>
  <c r="E296"/>
  <c r="E295"/>
  <c r="E43"/>
  <c r="E42"/>
  <c r="E41"/>
  <c r="E40"/>
  <c r="E39"/>
  <c r="E38"/>
  <c r="E37"/>
  <c r="E36"/>
  <c r="E35"/>
  <c r="E34"/>
  <c r="E33"/>
  <c r="E32"/>
  <c r="E31"/>
  <c r="E30"/>
  <c r="E29"/>
  <c r="E28"/>
  <c r="E27"/>
  <c r="E26"/>
  <c r="E25"/>
  <c r="E24"/>
  <c r="E23"/>
  <c r="E22"/>
  <c r="E21"/>
  <c r="E20"/>
  <c r="E19"/>
  <c r="E18"/>
  <c r="E17"/>
  <c r="E16"/>
  <c r="E15"/>
  <c r="E14"/>
  <c r="E13"/>
  <c r="E12"/>
  <c r="E11"/>
  <c r="E278"/>
  <c r="E277"/>
  <c r="E276"/>
  <c r="E275"/>
  <c r="E274"/>
  <c r="E273"/>
  <c r="E272"/>
  <c r="E271"/>
  <c r="E270"/>
  <c r="E269"/>
  <c r="E268"/>
  <c r="E267"/>
  <c r="E266"/>
  <c r="E265"/>
  <c r="E264"/>
  <c r="E263"/>
  <c r="E214"/>
  <c r="E311"/>
  <c r="E293"/>
  <c r="E292"/>
  <c r="E291"/>
  <c r="E290"/>
  <c r="E289"/>
  <c r="E288"/>
  <c r="E287"/>
  <c r="E286"/>
  <c r="E285"/>
  <c r="E284"/>
  <c r="E283"/>
  <c r="E282"/>
  <c r="E281"/>
  <c r="E280"/>
  <c r="E279"/>
  <c r="E261"/>
  <c r="E260"/>
  <c r="E259"/>
  <c r="E258"/>
  <c r="E257"/>
  <c r="E256"/>
  <c r="E255"/>
  <c r="E254"/>
  <c r="E253"/>
  <c r="E252"/>
  <c r="E251"/>
  <c r="E250"/>
  <c r="E249"/>
  <c r="E248"/>
  <c r="E247"/>
  <c r="E229"/>
  <c r="E228"/>
  <c r="E227"/>
  <c r="E226"/>
  <c r="E225"/>
  <c r="E224"/>
  <c r="E223"/>
  <c r="E222"/>
  <c r="E221"/>
  <c r="E220"/>
  <c r="E219"/>
  <c r="E218"/>
  <c r="E217"/>
  <c r="E216"/>
  <c r="E215"/>
  <c r="E208"/>
  <c r="E206"/>
  <c r="E204"/>
  <c r="E202"/>
  <c r="E200"/>
  <c r="E198"/>
  <c r="E196"/>
  <c r="E194"/>
  <c r="E192"/>
  <c r="E190"/>
  <c r="E188"/>
  <c r="E186"/>
  <c r="E184"/>
  <c r="E182"/>
  <c r="E180"/>
  <c r="E178"/>
  <c r="E176"/>
  <c r="E174"/>
  <c r="E172"/>
  <c r="E170"/>
  <c r="E168"/>
  <c r="E166"/>
  <c r="E164"/>
  <c r="E162"/>
  <c r="E160"/>
  <c r="E158"/>
  <c r="E156"/>
  <c r="E154"/>
  <c r="E152"/>
  <c r="E150"/>
  <c r="E148"/>
  <c r="E146"/>
  <c r="E144"/>
  <c r="E142"/>
  <c r="E140"/>
  <c r="E138"/>
  <c r="E136"/>
  <c r="E134"/>
  <c r="E132"/>
  <c r="E130"/>
  <c r="E128"/>
  <c r="E126"/>
  <c r="E124"/>
  <c r="E122"/>
  <c r="E120"/>
  <c r="E118"/>
  <c r="E116"/>
  <c r="E114"/>
  <c r="E209"/>
  <c r="E207"/>
  <c r="E205"/>
  <c r="E203"/>
  <c r="E201"/>
  <c r="E199"/>
  <c r="E197"/>
  <c r="E195"/>
  <c r="E193"/>
  <c r="E191"/>
  <c r="E189"/>
  <c r="E187"/>
  <c r="E185"/>
  <c r="E183"/>
  <c r="E181"/>
  <c r="E179"/>
  <c r="E177"/>
  <c r="E175"/>
  <c r="E173"/>
  <c r="E171"/>
  <c r="E169"/>
  <c r="E167"/>
  <c r="E165"/>
  <c r="E163"/>
  <c r="E161"/>
  <c r="E159"/>
  <c r="E157"/>
  <c r="E155"/>
  <c r="E153"/>
  <c r="E151"/>
  <c r="E149"/>
  <c r="E147"/>
  <c r="E145"/>
  <c r="E143"/>
  <c r="E141"/>
  <c r="E139"/>
  <c r="E137"/>
  <c r="E135"/>
  <c r="E133"/>
  <c r="E131"/>
  <c r="E129"/>
  <c r="E127"/>
  <c r="E125"/>
  <c r="E123"/>
  <c r="E121"/>
  <c r="E119"/>
  <c r="E117"/>
  <c r="E115"/>
  <c r="E113"/>
  <c r="D7"/>
  <c r="E9"/>
  <c r="E212"/>
  <c r="E112"/>
  <c r="E110"/>
  <c r="E111"/>
  <c r="E10"/>
  <c r="E213"/>
  <c r="O312"/>
  <c r="L312"/>
  <c r="C211" i="4"/>
  <c r="AG37" i="1" s="1"/>
  <c r="M312" i="3"/>
  <c r="C109"/>
  <c r="AF7" i="1" s="1"/>
  <c r="AF18" s="1"/>
  <c r="C7" i="3"/>
  <c r="AE7" i="1" s="1"/>
  <c r="AE18" s="1"/>
  <c r="K312" i="3"/>
  <c r="H211" i="4"/>
  <c r="H7"/>
  <c r="D312"/>
  <c r="E312"/>
  <c r="C211" i="3"/>
  <c r="I312"/>
  <c r="G312"/>
  <c r="P312"/>
  <c r="J312"/>
  <c r="H312"/>
  <c r="N312"/>
  <c r="C7" i="4"/>
  <c r="AE26" i="1" s="1"/>
  <c r="AD34"/>
  <c r="Y22"/>
  <c r="X21"/>
  <c r="X36" s="1"/>
  <c r="X37"/>
  <c r="E14"/>
  <c r="G14"/>
  <c r="G33" s="1"/>
  <c r="W32"/>
  <c r="W31" s="1"/>
  <c r="W36" s="1"/>
  <c r="Z17"/>
  <c r="Z18"/>
  <c r="J7"/>
  <c r="G18"/>
  <c r="AC11"/>
  <c r="W37"/>
  <c r="E36"/>
  <c r="E33"/>
  <c r="V36"/>
  <c r="P36"/>
  <c r="O36"/>
  <c r="L36"/>
  <c r="K36"/>
  <c r="AC29"/>
  <c r="AC24"/>
  <c r="AD24" s="1"/>
  <c r="AA18"/>
  <c r="G12"/>
  <c r="G17" s="1"/>
  <c r="AC8"/>
  <c r="AD8" s="1"/>
  <c r="F312" i="4"/>
  <c r="C109"/>
  <c r="D211" i="3"/>
  <c r="Z37" i="1"/>
  <c r="AA22"/>
  <c r="T21"/>
  <c r="T36" s="1"/>
  <c r="T37"/>
  <c r="U22"/>
  <c r="I37"/>
  <c r="Y23"/>
  <c r="AC23" s="1"/>
  <c r="AD23" s="1"/>
  <c r="I21"/>
  <c r="I36" s="1"/>
  <c r="G21"/>
  <c r="J13"/>
  <c r="G32"/>
  <c r="G31" s="1"/>
  <c r="G36" s="1"/>
  <c r="D109" i="3"/>
  <c r="AF8" i="1" s="1"/>
  <c r="Z36"/>
  <c r="E18"/>
  <c r="V17"/>
  <c r="C17"/>
  <c r="E17" s="1"/>
  <c r="AF36" l="1"/>
  <c r="AF26"/>
  <c r="C312" i="3"/>
  <c r="D312"/>
  <c r="AG7" i="1"/>
  <c r="AG18" s="1"/>
  <c r="AG8"/>
  <c r="E211" i="3"/>
  <c r="E7"/>
  <c r="E109"/>
  <c r="AG36" i="1"/>
  <c r="H312" i="4"/>
  <c r="AE36" i="1"/>
  <c r="C312" i="4"/>
  <c r="AF37" i="1"/>
  <c r="AE8"/>
  <c r="J32"/>
  <c r="AB13"/>
  <c r="J17"/>
  <c r="U21"/>
  <c r="U36" s="1"/>
  <c r="U37"/>
  <c r="AD29"/>
  <c r="Y21"/>
  <c r="Y36" s="1"/>
  <c r="Y37"/>
  <c r="G37"/>
  <c r="AA37"/>
  <c r="AA36"/>
  <c r="AD11"/>
  <c r="J18"/>
  <c r="AB7"/>
  <c r="E312" i="3" l="1"/>
  <c r="AG9" i="1"/>
  <c r="AG6" s="1"/>
  <c r="AG17" s="1"/>
  <c r="AF9"/>
  <c r="AF6" s="1"/>
  <c r="AF17" s="1"/>
  <c r="AE37"/>
  <c r="AE9"/>
  <c r="AE6" s="1"/>
  <c r="AE17" s="1"/>
  <c r="AD21"/>
  <c r="J31"/>
  <c r="J36" s="1"/>
  <c r="J37"/>
  <c r="AB6"/>
  <c r="AB18"/>
  <c r="AC7"/>
  <c r="AB32"/>
  <c r="AC13"/>
  <c r="AB36" l="1"/>
  <c r="AB37"/>
  <c r="AC32"/>
  <c r="AD13"/>
  <c r="AC17"/>
  <c r="AD7"/>
  <c r="AC18"/>
  <c r="AB17"/>
  <c r="AD32" l="1"/>
  <c r="AD17"/>
  <c r="AD18"/>
  <c r="AC36"/>
  <c r="AC37"/>
  <c r="AD36" l="1"/>
  <c r="AD37"/>
</calcChain>
</file>

<file path=xl/comments1.xml><?xml version="1.0" encoding="utf-8"?>
<comments xmlns="http://schemas.openxmlformats.org/spreadsheetml/2006/main">
  <authors>
    <author>Nickolas Heirbaut</author>
  </authors>
  <commentList>
    <comment ref="T4" authorId="0">
      <text>
        <r>
          <rPr>
            <sz val="9"/>
            <color indexed="81"/>
            <rFont val="Tahoma"/>
            <family val="2"/>
          </rPr>
          <t>According to [Power &amp; Malloy], The RHS equals the number of lines of code</t>
        </r>
      </text>
    </comment>
    <comment ref="V4" authorId="0">
      <text>
        <r>
          <rPr>
            <b/>
            <sz val="9"/>
            <color indexed="81"/>
            <rFont val="Tahoma"/>
            <family val="2"/>
          </rPr>
          <t xml:space="preserve">Nickolas Heirbaut:
</t>
        </r>
        <r>
          <rPr>
            <sz val="9"/>
            <color indexed="81"/>
            <rFont val="Tahoma"/>
            <family val="2"/>
          </rPr>
          <t>CC2 extends cyclomatic complexity by including Boolean operators in the decision count. Whenever a Boolean operator (And, Or, Xor, Eqv, AndAlso, OrElse) is found within a conditional statement, CC2 increases by one. The conditionals considered are: If, ElseIf, switch, doWhile, for loop, While loop. The reasoning behind CC2 is that a Boolean operator increases the internal complexity of the branch. You could as well split the conditional statement in several sub-conditions while maintaining the complexity level.
Alternative names: CC2 is sometimes called ECC extended cyclomatic complexity or strict cyclomatic complexity.</t>
        </r>
      </text>
    </comment>
    <comment ref="W4" authorId="0">
      <text>
        <r>
          <rPr>
            <sz val="9"/>
            <color indexed="81"/>
            <rFont val="Tahoma"/>
            <family val="2"/>
          </rPr>
          <t>Per function or production rule</t>
        </r>
      </text>
    </comment>
    <comment ref="Y4" authorId="0">
      <text>
        <r>
          <rPr>
            <b/>
            <sz val="9"/>
            <color indexed="81"/>
            <rFont val="Tahoma"/>
            <family val="2"/>
          </rPr>
          <t>Nickolas Heirbaut:</t>
        </r>
        <r>
          <rPr>
            <sz val="9"/>
            <color indexed="81"/>
            <rFont val="Tahoma"/>
            <family val="2"/>
          </rPr>
          <t xml:space="preserve">
Per function or production rule.
The components are calculated at the module level, and then averaged. The word ‘module’ used here means the smallest unit of functionality. Depending on the programming language, this is a function, procedure, method, subroutine or section.</t>
        </r>
      </text>
    </comment>
    <comment ref="AA4" authorId="0">
      <text>
        <r>
          <rPr>
            <b/>
            <sz val="9"/>
            <color indexed="81"/>
            <rFont val="Tahoma"/>
            <family val="2"/>
          </rPr>
          <t>Nickolas Heirbaut:</t>
        </r>
        <r>
          <rPr>
            <sz val="9"/>
            <color indexed="81"/>
            <rFont val="Tahoma"/>
            <family val="2"/>
          </rPr>
          <t xml:space="preserve">
Per function or production rule
The components are calculated at the module level, and then averaged. The word ‘module’ used here means the smallest unit of functionality. Depending on the programming language, this is a function, procedure, method, subroutine or section.</t>
        </r>
      </text>
    </comment>
    <comment ref="AC4" authorId="0">
      <text>
        <r>
          <rPr>
            <sz val="9"/>
            <color indexed="81"/>
            <rFont val="Tahoma"/>
            <family val="2"/>
          </rPr>
          <t>3 Metric: MI = 171 - 5.2ln(aveV) - 0.23aveV(g') - 16.2ln(aveLOC) 
Where aveV is the average Halstead Volume per module, aveV(g') is the average extended cyclomatic complexity per module, and aveLOC is the average lines of code per module. 
The components are calculated at the module level, and then averaged. The word ‘module’ used here means the smallest unit of functionality. Depending on the programming language, this is a function, procedure, method, subroutine or section.</t>
        </r>
      </text>
    </comment>
    <comment ref="AD4" authorId="0">
      <text>
        <r>
          <rPr>
            <sz val="9"/>
            <color indexed="81"/>
            <rFont val="Tahoma"/>
            <family val="2"/>
          </rPr>
          <t xml:space="preserve">
3 Metric: MI = 171 - 5.2ln(aveV) - 0.23aveV(g') - 16.2ln(aveLOC) + 50 * sin (sqrt(2.4 * perCM))
Where aveV is the average Halstead Volume per module, aveV(g') is the average extended cyclomatic complexity per module, and aveLOC is the average lines of code per module. perCM is the percentage comment (against LOC). perCM is expressed as a value between 0 and 1.
The components are calculated at the module level, and then averaged. The word ‘module’ used here means the smallest unit of functionality. Depending on the programming language, this is a function, procedure, method, subroutine or section.</t>
        </r>
      </text>
    </comment>
    <comment ref="B9" authorId="0">
      <text>
        <r>
          <rPr>
            <b/>
            <sz val="9"/>
            <color indexed="81"/>
            <rFont val="Tahoma"/>
            <family val="2"/>
          </rPr>
          <t>Nickolas Heirbaut:</t>
        </r>
        <r>
          <rPr>
            <sz val="9"/>
            <color indexed="81"/>
            <rFont val="Tahoma"/>
            <family val="2"/>
          </rPr>
          <t xml:space="preserve">
Factory classes, Exception classes, etc</t>
        </r>
      </text>
    </comment>
    <comment ref="B15" authorId="0">
      <text>
        <r>
          <rPr>
            <sz val="9"/>
            <color indexed="81"/>
            <rFont val="Tahoma"/>
            <family val="2"/>
          </rPr>
          <t>Includes the WaebricEnvironment for storing variables, functions, etc</t>
        </r>
      </text>
    </comment>
    <comment ref="C22" authorId="0">
      <text>
        <r>
          <rPr>
            <sz val="9"/>
            <color indexed="81"/>
            <rFont val="Tahoma"/>
            <family val="2"/>
          </rPr>
          <t>The  delcaration of the grammar is also counted as grammar LOC
Action code is not considered
Semantic predicates are not considered.</t>
        </r>
      </text>
    </comment>
    <comment ref="D22" authorId="0">
      <text>
        <r>
          <rPr>
            <sz val="9"/>
            <color indexed="81"/>
            <rFont val="Tahoma"/>
            <family val="2"/>
          </rPr>
          <t>Comments inside the grammar as well as the descriptive comment just above the grammar are counted.</t>
        </r>
      </text>
    </comment>
    <comment ref="I22" authorId="0">
      <text>
        <r>
          <rPr>
            <sz val="9"/>
            <color indexed="81"/>
            <rFont val="Tahoma"/>
            <charset val="1"/>
          </rPr>
          <t>According to [Power &amp; Malloy], the method count in a grammar equals the number of defined non-terminals and thus the number of production rules.</t>
        </r>
      </text>
    </comment>
    <comment ref="J22" authorId="0">
      <text>
        <r>
          <rPr>
            <sz val="9"/>
            <color indexed="81"/>
            <rFont val="Tahoma"/>
            <charset val="1"/>
          </rPr>
          <t>According to [Power &amp; Malloy], the average method size (#loc/#methods) equals the total of the RHS sizes devided by the number of  production rules ((#T + #NT) / #PROD)</t>
        </r>
      </text>
    </comment>
    <comment ref="K22" authorId="0">
      <text>
        <r>
          <rPr>
            <b/>
            <sz val="9"/>
            <color indexed="81"/>
            <rFont val="Tahoma"/>
            <family val="2"/>
          </rPr>
          <t>Defined</t>
        </r>
        <r>
          <rPr>
            <sz val="9"/>
            <color indexed="81"/>
            <rFont val="Tahoma"/>
            <charset val="1"/>
          </rPr>
          <t xml:space="preserve"> non-terminals</t>
        </r>
      </text>
    </comment>
    <comment ref="N22" authorId="0">
      <text>
        <r>
          <rPr>
            <b/>
            <sz val="9"/>
            <color indexed="81"/>
            <rFont val="Tahoma"/>
            <charset val="1"/>
          </rPr>
          <t>Nickolas Heirbaut:</t>
        </r>
        <r>
          <rPr>
            <sz val="9"/>
            <color indexed="81"/>
            <rFont val="Tahoma"/>
            <charset val="1"/>
          </rPr>
          <t xml:space="preserve">
Includes non terminals that are derived from a parent parser. This doesn't necessarally equals the number of production rules.</t>
        </r>
      </text>
    </comment>
    <comment ref="O22" authorId="0">
      <text>
        <r>
          <rPr>
            <b/>
            <sz val="9"/>
            <color indexed="81"/>
            <rFont val="Tahoma"/>
            <charset val="1"/>
          </rPr>
          <t>Nickolas Heirbaut:</t>
        </r>
        <r>
          <rPr>
            <sz val="9"/>
            <color indexed="81"/>
            <rFont val="Tahoma"/>
            <charset val="1"/>
          </rPr>
          <t xml:space="preserve">
Includes non terminals that are derived from a parent parser. Therefore, the number of non-terminals doesn't necessarily equals the number of production rules.</t>
        </r>
      </text>
    </comment>
    <comment ref="P22" authorId="0">
      <text>
        <r>
          <rPr>
            <sz val="9"/>
            <color indexed="81"/>
            <rFont val="Tahoma"/>
            <charset val="1"/>
          </rPr>
          <t>Defining production rule: = 
Start symbol action code: -&gt; 
Iteration: * + 
Alternative: |
Negation: ~ 
Grouping: ()
Concatenation: . (also implicit)
Semantic predicate: ?
Parameterized non-terminal: ()
The seperator for arguments in parameterized non-terminals are not counted as operators; nor as operands.</t>
        </r>
      </text>
    </comment>
    <comment ref="V22" authorId="0">
      <text>
        <r>
          <rPr>
            <b/>
            <sz val="9"/>
            <color indexed="81"/>
            <rFont val="Tahoma"/>
            <family val="2"/>
          </rPr>
          <t>Nickolas Heirbaut:</t>
        </r>
        <r>
          <rPr>
            <sz val="9"/>
            <color indexed="81"/>
            <rFont val="Tahoma"/>
            <family val="2"/>
          </rPr>
          <t xml:space="preserve">
In grammar, the lowest value for MMC is 0.
ListOf() has one execution path and is counted only once for the whole grammar since it's an higher order production rule. This means that there is no penalty for the use of ListOf in each production rule. This is fair becuase ListOf(#idCon, ";") is similar to a non-terminal. 
Example: if #IdCon (";" IdCon)* occurs 5 times in the grammar, then it would be refactored to one defined non terminal, for example IdList = #IdCon (";" IdCon)*. This would decrease the complexity of the grammar with 4. Since listOf(...) is similar to this (it's also a non-terminal), it's handled the same way. Thus, the complexity of listOf() is only counted when the production rule is defined.
Note: listOf is derived from the parent grammar (OMeta Parser). The grammar of the parser is available and has a complexity of 1.</t>
        </r>
      </text>
    </comment>
    <comment ref="AB22" authorId="0">
      <text>
        <r>
          <rPr>
            <b/>
            <sz val="9"/>
            <color indexed="81"/>
            <rFont val="Tahoma"/>
            <family val="2"/>
          </rPr>
          <t xml:space="preserve">Derived metric: Not validated!
</t>
        </r>
        <r>
          <rPr>
            <sz val="9"/>
            <color indexed="81"/>
            <rFont val="Tahoma"/>
            <family val="2"/>
          </rPr>
          <t>The RHS size represents the LOC and PROD is the number of methods. With these values, the average LOC per module can be calculated by deviding RHS size by the number of productions.
With Module, it is meant a function in JavaScript.</t>
        </r>
      </text>
    </comment>
    <comment ref="B23" authorId="0">
      <text>
        <r>
          <rPr>
            <sz val="9"/>
            <color indexed="81"/>
            <rFont val="Tahoma"/>
            <family val="2"/>
          </rPr>
          <t>Includes semantic predicate code</t>
        </r>
      </text>
    </comment>
    <comment ref="C23" authorId="0">
      <text>
        <r>
          <rPr>
            <sz val="9"/>
            <color indexed="81"/>
            <rFont val="Tahoma"/>
            <family val="2"/>
          </rPr>
          <t>Includes the lines with { and } since they are part of action code.</t>
        </r>
      </text>
    </comment>
    <comment ref="F23" authorId="0">
      <text>
        <r>
          <rPr>
            <sz val="9"/>
            <color indexed="81"/>
            <rFont val="Tahoma"/>
            <family val="2"/>
          </rPr>
          <t>Lines with { and } are not counted as whitespace.</t>
        </r>
      </text>
    </comment>
    <comment ref="H23" authorId="0">
      <text>
        <r>
          <rPr>
            <sz val="9"/>
            <color indexed="81"/>
            <rFont val="Tahoma"/>
            <family val="2"/>
          </rPr>
          <t>Lines with { and } are not counted as effective lines.</t>
        </r>
      </text>
    </comment>
    <comment ref="I23" authorId="0">
      <text>
        <r>
          <rPr>
            <sz val="9"/>
            <color indexed="81"/>
            <rFont val="Tahoma"/>
            <family val="2"/>
          </rPr>
          <t>Implicit action code results in a method too.
The number of methods therefore equals to the number of production rules.</t>
        </r>
      </text>
    </comment>
    <comment ref="P23" authorId="0">
      <text>
        <r>
          <rPr>
            <sz val="9"/>
            <color indexed="81"/>
            <rFont val="Tahoma"/>
            <family val="2"/>
          </rPr>
          <t>Assignment: =
FunctionCall: ()
Boolean operators: &gt;= &lt;= &amp;&amp; || !=
Property seperator: .
Argument seperator: ,
Keywords: new
Array: []
Block construct: {}</t>
        </r>
      </text>
    </comment>
    <comment ref="V23" authorId="0">
      <text>
        <r>
          <rPr>
            <sz val="9"/>
            <color indexed="81"/>
            <rFont val="Tahoma"/>
            <family val="2"/>
          </rPr>
          <t>For each production rule, the implicit and explicit complexity is measured. 
Implicit action code is counted as one execution path.</t>
        </r>
      </text>
    </comment>
    <comment ref="B24" authorId="0">
      <text>
        <r>
          <rPr>
            <sz val="9"/>
            <color indexed="81"/>
            <rFont val="Tahoma"/>
            <charset val="1"/>
          </rPr>
          <t>Code used by the parser in the action code.
- DependencyParser
- FileLoader
- Parser properties in OMeta grammar</t>
        </r>
      </text>
    </comment>
    <comment ref="I24" authorId="0">
      <text>
        <r>
          <rPr>
            <sz val="9"/>
            <color indexed="81"/>
            <rFont val="Tahoma"/>
            <family val="2"/>
          </rPr>
          <t xml:space="preserve">All code that isn't contained in a function is counted as one function.
</t>
        </r>
      </text>
    </comment>
    <comment ref="B25" authorId="0">
      <text>
        <r>
          <rPr>
            <b/>
            <sz val="9"/>
            <color indexed="81"/>
            <rFont val="Tahoma"/>
            <family val="2"/>
          </rPr>
          <t>Nickolas Heirbaut:</t>
        </r>
        <r>
          <rPr>
            <sz val="9"/>
            <color indexed="81"/>
            <rFont val="Tahoma"/>
            <family val="2"/>
          </rPr>
          <t xml:space="preserve">
Factory classes, Exception classes, etc</t>
        </r>
      </text>
    </comment>
    <comment ref="I25" authorId="0">
      <text>
        <r>
          <rPr>
            <sz val="9"/>
            <color indexed="81"/>
            <rFont val="Tahoma"/>
            <family val="2"/>
          </rPr>
          <t xml:space="preserve">All code that isn't contained in a function is counted as one function.
</t>
        </r>
      </text>
    </comment>
    <comment ref="C27" authorId="0">
      <text>
        <r>
          <rPr>
            <sz val="9"/>
            <color indexed="81"/>
            <rFont val="Tahoma"/>
            <family val="2"/>
          </rPr>
          <t>The  delcaration of the grammar is also counted as grammar LOC
Action code is not considered
Semantic predicates are not considered.</t>
        </r>
      </text>
    </comment>
    <comment ref="D27" authorId="0">
      <text>
        <r>
          <rPr>
            <sz val="9"/>
            <color indexed="81"/>
            <rFont val="Tahoma"/>
            <family val="2"/>
          </rPr>
          <t xml:space="preserve">Lines of comment that explain the grammar. The comment is defined outside the grammar (just above) but is counted as comment for the grammar itself has no comments.
</t>
        </r>
      </text>
    </comment>
    <comment ref="I27" authorId="0">
      <text>
        <r>
          <rPr>
            <sz val="9"/>
            <color indexed="81"/>
            <rFont val="Tahoma"/>
            <charset val="1"/>
          </rPr>
          <t>According to [Power &amp; Malloy], the method count in a grammar equals the number of defined non-terminals and thus the number of production rules.</t>
        </r>
      </text>
    </comment>
    <comment ref="J27" authorId="0">
      <text>
        <r>
          <rPr>
            <sz val="9"/>
            <color indexed="81"/>
            <rFont val="Tahoma"/>
            <charset val="1"/>
          </rPr>
          <t>According to [Power &amp; Malloy], the average method size (#loc/#methods) equals the total of the RHS sizes devided by the number of  production rules ((#T + #NT) / #PROD)</t>
        </r>
      </text>
    </comment>
    <comment ref="K27" authorId="0">
      <text>
        <r>
          <rPr>
            <b/>
            <sz val="9"/>
            <color indexed="81"/>
            <rFont val="Tahoma"/>
            <family val="2"/>
          </rPr>
          <t>Defined</t>
        </r>
        <r>
          <rPr>
            <sz val="9"/>
            <color indexed="81"/>
            <rFont val="Tahoma"/>
            <charset val="1"/>
          </rPr>
          <t xml:space="preserve"> non-terminals</t>
        </r>
      </text>
    </comment>
    <comment ref="P27" authorId="0">
      <text>
        <r>
          <rPr>
            <sz val="9"/>
            <color indexed="81"/>
            <rFont val="Tahoma"/>
            <charset val="1"/>
          </rPr>
          <t>Defining production rule: = 
Start symbol action code: -&gt; 
Parameterized non-terminal: ()
The seperator for arguments in parameterized non-terminals are not counted as operators; nor as operands.</t>
        </r>
      </text>
    </comment>
    <comment ref="V27" authorId="0">
      <text>
        <r>
          <rPr>
            <b/>
            <sz val="9"/>
            <color indexed="81"/>
            <rFont val="Tahoma"/>
            <family val="2"/>
          </rPr>
          <t>Nickolas Heirbaut:</t>
        </r>
        <r>
          <rPr>
            <sz val="9"/>
            <color indexed="81"/>
            <rFont val="Tahoma"/>
            <family val="2"/>
          </rPr>
          <t xml:space="preserve">
In grammar, the lowest value for MMC is 0.
ListOf() has one execution path and is counted only once for the whole grammar since it's an higher order production rule. This means that there is no penalty for the use of ListOf in each production rule. This is fair becuase ListOf(#idCon, ";") is similar to a non-terminal. 
Example: if #IdCon (";" IdCon)* occurs 5 times in the grammar, then it would be refactored to one defined non terminal, for example IdList = #IdCon (";" IdCon)*. This would decrease the complexity of the grammar with 4. Since listOf(...) is similar to this (it's also a non-terminal), it's handled the same way. Thus, the complexity of listOf() is only counted when the production rule is defined.
Note: listOf is derived from the parent grammar (OMeta Parser). The grammar of the parser is available and has a complexity of 1.</t>
        </r>
      </text>
    </comment>
    <comment ref="AB27" authorId="0">
      <text>
        <r>
          <rPr>
            <b/>
            <sz val="9"/>
            <color indexed="81"/>
            <rFont val="Tahoma"/>
            <family val="2"/>
          </rPr>
          <t xml:space="preserve">Derived metric: Not validated!
</t>
        </r>
        <r>
          <rPr>
            <sz val="9"/>
            <color indexed="81"/>
            <rFont val="Tahoma"/>
            <family val="2"/>
          </rPr>
          <t>The RHS size represents the LOC and PROD is the number of methods. With these values, the average LOC per module can be calculated by deviding RHS size by the number of productions.
With Module, it is meant a function in JavaScript.</t>
        </r>
      </text>
    </comment>
    <comment ref="B28" authorId="0">
      <text>
        <r>
          <rPr>
            <sz val="9"/>
            <color indexed="81"/>
            <rFont val="Tahoma"/>
            <family val="2"/>
          </rPr>
          <t>Includes semantic predicate code</t>
        </r>
      </text>
    </comment>
    <comment ref="C28" authorId="0">
      <text>
        <r>
          <rPr>
            <sz val="9"/>
            <color indexed="81"/>
            <rFont val="Tahoma"/>
            <family val="2"/>
          </rPr>
          <t>Includes the lines with { and } since they are part of action code.</t>
        </r>
      </text>
    </comment>
    <comment ref="F28" authorId="0">
      <text>
        <r>
          <rPr>
            <sz val="9"/>
            <color indexed="81"/>
            <rFont val="Tahoma"/>
            <family val="2"/>
          </rPr>
          <t xml:space="preserve">Lines with { and } are not counted as whitespace.
</t>
        </r>
      </text>
    </comment>
    <comment ref="H28" authorId="0">
      <text>
        <r>
          <rPr>
            <sz val="9"/>
            <color indexed="81"/>
            <rFont val="Tahoma"/>
            <family val="2"/>
          </rPr>
          <t>Lines with { and } are not counted as effective lines.</t>
        </r>
      </text>
    </comment>
    <comment ref="I28" authorId="0">
      <text>
        <r>
          <rPr>
            <sz val="9"/>
            <color indexed="81"/>
            <rFont val="Tahoma"/>
            <family val="2"/>
          </rPr>
          <t>Implicit action code results in a method too.
The number of methods therefore equals to the number of production rules.</t>
        </r>
      </text>
    </comment>
    <comment ref="P28" authorId="0">
      <text>
        <r>
          <rPr>
            <sz val="9"/>
            <color indexed="81"/>
            <rFont val="Tahoma"/>
            <family val="2"/>
          </rPr>
          <t>Assignment: =
FunctionCall: ()
Boolean operators: == &lt;
Property seperator: .
Argument seperator: ,
Keywords: new
Array: []
Other: instanceof, ++, ;
Flow:  if, ifelse, for, while
Block construct: {}</t>
        </r>
      </text>
    </comment>
    <comment ref="B29" authorId="0">
      <text>
        <r>
          <rPr>
            <sz val="9"/>
            <color indexed="81"/>
            <rFont val="Tahoma"/>
            <family val="2"/>
          </rPr>
          <t>Code used by the parser in the action code such as utility classes, temp variables, ...</t>
        </r>
      </text>
    </comment>
    <comment ref="I29" authorId="0">
      <text>
        <r>
          <rPr>
            <sz val="9"/>
            <color indexed="81"/>
            <rFont val="Tahoma"/>
            <family val="2"/>
          </rPr>
          <t xml:space="preserve">All code that isn't contained in a function is counted as one function.
</t>
        </r>
      </text>
    </comment>
    <comment ref="B30" authorId="0">
      <text>
        <r>
          <rPr>
            <b/>
            <sz val="9"/>
            <color indexed="81"/>
            <rFont val="Tahoma"/>
            <family val="2"/>
          </rPr>
          <t>Nickolas Heirbaut:</t>
        </r>
        <r>
          <rPr>
            <sz val="9"/>
            <color indexed="81"/>
            <rFont val="Tahoma"/>
            <family val="2"/>
          </rPr>
          <t xml:space="preserve">
Factory classes, Exception classes, etc</t>
        </r>
      </text>
    </comment>
    <comment ref="I30" authorId="0">
      <text>
        <r>
          <rPr>
            <sz val="9"/>
            <color indexed="81"/>
            <rFont val="Tahoma"/>
            <family val="2"/>
          </rPr>
          <t xml:space="preserve">All code that isn't contained in a function is counted as one function.
</t>
        </r>
      </text>
    </comment>
    <comment ref="B34" authorId="0">
      <text>
        <r>
          <rPr>
            <sz val="9"/>
            <color indexed="81"/>
            <rFont val="Tahoma"/>
            <family val="2"/>
          </rPr>
          <t>Includes the WaebricEnvironment for storing variables, functions, etc</t>
        </r>
      </text>
    </comment>
  </commentList>
</comments>
</file>

<file path=xl/connections.xml><?xml version="1.0" encoding="utf-8"?>
<connections xmlns="http://schemas.openxmlformats.org/spreadsheetml/2006/main">
  <connection id="1" name="ometa.lava.timing" type="6" refreshedVersion="3" background="1" saveData="1">
    <textPr prompt="0" codePage="850" sourceFile="D:\DSL Benchmark Project\Google Code SVN\implementations\javascript\ometa\metrics\efficiency\lava.wae.timing" decimal="," thousands="." tab="0" semicolon="1" consecutive="1">
      <textFields count="3">
        <textField/>
        <textField/>
        <textField/>
      </textFields>
    </textPr>
  </connection>
  <connection id="2" name="ometa.lava.timing.validator" type="6" refreshedVersion="3" background="1" saveData="1">
    <textPr prompt="0" codePage="850" sourceFile="D:\DSL Benchmark Project\Google Code SVN\implementations\javascript\ometa\metrics\efficiency\lava.wae.validator.timing" decimal="," thousands="." tab="0" semicolon="1" consecutive="1">
      <textFields>
        <textField/>
      </textFields>
    </textPr>
  </connection>
  <connection id="3" name="ometa.ldta.timing" type="6" refreshedVersion="3" background="1" saveData="1">
    <textPr prompt="0" codePage="850" sourceFile="D:\DSL Benchmark Project\Google Code SVN\implementations\javascript\ometa\metrics\efficiency\ldta.wae.timing" decimal="," thousands="." semicolon="1" consecutive="1">
      <textFields count="3">
        <textField/>
        <textField/>
        <textField/>
      </textFields>
    </textPr>
  </connection>
  <connection id="4" name="ometa.ldta.timing.validator" type="6" refreshedVersion="3" background="1" saveData="1">
    <textPr prompt="0" codePage="850" sourceFile="D:\DSL Benchmark Project\Google Code SVN\implementations\javascript\ometa\metrics\efficiency\ldta.wae.validator.timing" decimal="," thousands="." tab="0" semicolon="1" consecutive="1">
      <textFields>
        <textField/>
      </textFields>
    </textPr>
  </connection>
  <connection id="5" name="ometa.menus.timings" type="6" refreshedVersion="3" background="1" saveData="1">
    <textPr prompt="0" codePage="850" sourceFile="D:\DSL Benchmark Project\Google Code SVN\implementations\javascript\ometa\metrics\efficiency\menus.wae.timing" decimal="," thousands="." tab="0" semicolon="1" consecutive="1">
      <textFields count="3">
        <textField/>
        <textField/>
        <textField/>
      </textFields>
    </textPr>
  </connection>
  <connection id="6" name="ometa.menus.timings.validator" type="6" refreshedVersion="3" background="1" saveData="1">
    <textPr prompt="0" codePage="850" sourceFile="D:\DSL Benchmark Project\Google Code SVN\implementations\javascript\ometa\metrics\efficiency\menus.wae.validator.timing" decimal="," thousands="." tab="0" semicolon="1" consecutive="1">
      <textFields>
        <textField/>
      </textFields>
    </textPr>
  </connection>
  <connection id="7" name="vanilla.lava.timings" type="6" refreshedVersion="3" background="1" saveData="1">
    <textPr prompt="0" codePage="850" sourceFile="D:\DSL Benchmark Project\Google Code SVN\implementations\javascript\vanilla\metrics\efficiency\lava.wae.timing" decimal="," thousands="." tab="0" semicolon="1" consecutive="1">
      <textFields count="11">
        <textField/>
        <textField/>
        <textField/>
        <textField/>
        <textField/>
        <textField/>
        <textField/>
        <textField/>
        <textField/>
        <textField/>
        <textField/>
      </textFields>
    </textPr>
  </connection>
  <connection id="8" name="vanilla.ldta.timings" type="6" refreshedVersion="3" background="1" saveData="1">
    <textPr prompt="0" codePage="850" sourceFile="D:\DSL Benchmark Project\Google Code SVN\implementations\javascript\vanilla\metrics\efficiency\ldta.wae.timing" decimal="," thousands="." tab="0" semicolon="1" consecutive="1">
      <textFields count="11">
        <textField/>
        <textField/>
        <textField/>
        <textField/>
        <textField/>
        <textField/>
        <textField/>
        <textField/>
        <textField/>
        <textField/>
        <textField/>
      </textFields>
    </textPr>
  </connection>
  <connection id="9" name="vanilla.menus.timings" type="6" refreshedVersion="3" background="1" saveData="1">
    <textPr prompt="0" codePage="850" sourceFile="D:\DSL Benchmark Project\Google Code SVN\implementations\javascript\vanilla\metrics\efficiency\menus.wae.timing" decimal="," thousands="." tab="0" semicolon="1" consecutive="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<sst xmlns="http://schemas.openxmlformats.org/spreadsheetml/2006/main" count="277" uniqueCount="83">
  <si>
    <t>VANILLA IMPLEMENATION</t>
  </si>
  <si>
    <t>ELOC</t>
  </si>
  <si>
    <t>METHOD COUNT</t>
  </si>
  <si>
    <t>TEST TIMING LAVA</t>
  </si>
  <si>
    <t>TEST TIMING LDTA</t>
  </si>
  <si>
    <t>TEST TIMING MENUS</t>
  </si>
  <si>
    <t>ACCEPTANCE TEST</t>
  </si>
  <si>
    <t>PARSER</t>
  </si>
  <si>
    <t>VALIDATOR</t>
  </si>
  <si>
    <t>Validator</t>
  </si>
  <si>
    <t>INTERPRETER</t>
  </si>
  <si>
    <t>Interpreter</t>
  </si>
  <si>
    <t>TOTAL</t>
  </si>
  <si>
    <t>OMETA IMPLEMENATION</t>
  </si>
  <si>
    <t>DSL BENCHMARKING PROJECT</t>
  </si>
  <si>
    <t>LOC</t>
  </si>
  <si>
    <t>COMMENT LINES</t>
  </si>
  <si>
    <t>WHITESPACE</t>
  </si>
  <si>
    <t>Lexical</t>
  </si>
  <si>
    <t>Syntactic</t>
  </si>
  <si>
    <t>AST</t>
  </si>
  <si>
    <t>Abstract Syntax Tree</t>
  </si>
  <si>
    <t>Grammar (excl. action code)</t>
  </si>
  <si>
    <t>Other</t>
  </si>
  <si>
    <t>Grammar internal action code</t>
  </si>
  <si>
    <t>Grammar external action code</t>
  </si>
  <si>
    <t>Total MCC</t>
  </si>
  <si>
    <t>Avg MCC</t>
  </si>
  <si>
    <t>#Terminals</t>
  </si>
  <si>
    <t>#Non-Terminals</t>
  </si>
  <si>
    <t>Unqiue Terminals</t>
  </si>
  <si>
    <t>Unique Non-Terminals</t>
  </si>
  <si>
    <t>Unique Operators</t>
  </si>
  <si>
    <t>#Operators</t>
  </si>
  <si>
    <t>Production Rules</t>
  </si>
  <si>
    <t>#Operands</t>
  </si>
  <si>
    <t>Unique Operands</t>
  </si>
  <si>
    <t>Halstead Effort</t>
  </si>
  <si>
    <t>Avg Halstead Effort</t>
  </si>
  <si>
    <t>Halstead Volume</t>
  </si>
  <si>
    <t>MI3</t>
  </si>
  <si>
    <t>Avg Halstead Volume</t>
  </si>
  <si>
    <t>N/A</t>
  </si>
  <si>
    <t>size RHS</t>
  </si>
  <si>
    <t>Average size RHS</t>
  </si>
  <si>
    <t>Avg LOC (MI)</t>
  </si>
  <si>
    <t>Not measured</t>
  </si>
  <si>
    <t>MI4</t>
  </si>
  <si>
    <t>% COMMENTS</t>
  </si>
  <si>
    <t>FILELOADING</t>
  </si>
  <si>
    <t>IMPORT PARSER</t>
  </si>
  <si>
    <t>IMPORT AST</t>
  </si>
  <si>
    <t>Performance results</t>
  </si>
  <si>
    <t>Average</t>
  </si>
  <si>
    <t>TOTAL SUM</t>
  </si>
  <si>
    <t>TOTAL 
PARSER</t>
  </si>
  <si>
    <t>MODULE 
PARSER</t>
  </si>
  <si>
    <t>MODULE VALIDATOR</t>
  </si>
  <si>
    <t>MODULE INTERPRETER</t>
  </si>
  <si>
    <t>MODULE TOKENIZER</t>
  </si>
  <si>
    <t>OTHER
PARSER</t>
  </si>
  <si>
    <t>Measured in parser</t>
  </si>
  <si>
    <t>TOTAL (SUM)</t>
  </si>
  <si>
    <t>AVG 
METHOD SIZE</t>
  </si>
  <si>
    <t>Overview results</t>
  </si>
  <si>
    <t>TOTAL (AVG PER SUBMODULE)</t>
  </si>
  <si>
    <t>VANILLA LAVA.WAE</t>
  </si>
  <si>
    <t>VANILLA LDTA.WAE</t>
  </si>
  <si>
    <t>VANILLA MENUS.WAE</t>
  </si>
  <si>
    <t xml:space="preserve">PARSER </t>
  </si>
  <si>
    <t>PARSER + INTERPRETER</t>
  </si>
  <si>
    <t>PARSER +VALIDATOR</t>
  </si>
  <si>
    <t>OMETA LAVA.WAE</t>
  </si>
  <si>
    <t>OMETA LDTA.WAE</t>
  </si>
  <si>
    <t>OMETA MENUS.WAE</t>
  </si>
  <si>
    <t>Vanilla</t>
  </si>
  <si>
    <t>OMeta/JS</t>
  </si>
  <si>
    <t>TOTAL LINES</t>
  </si>
  <si>
    <t>PARSER + VAL + INTERPRETER</t>
  </si>
  <si>
    <t>IMPORT LEXICAL</t>
  </si>
  <si>
    <t>IMPORT SYNTACTIC</t>
  </si>
  <si>
    <t>LEXICAL</t>
  </si>
  <si>
    <t>SYNTACTIC</t>
  </si>
</sst>
</file>

<file path=xl/styles.xml><?xml version="1.0" encoding="utf-8"?>
<styleSheet xmlns="http://schemas.openxmlformats.org/spreadsheetml/2006/main">
  <numFmts count="2">
    <numFmt numFmtId="164" formatCode="0.00\ &quot;ms&quot;"/>
    <numFmt numFmtId="165" formatCode="&quot;N/A&quot;"/>
  </numFmts>
  <fonts count="19">
    <font>
      <sz val="8"/>
      <name val="Arial"/>
    </font>
    <font>
      <b/>
      <sz val="8"/>
      <name val="Arial"/>
      <family val="2"/>
    </font>
    <font>
      <sz val="8"/>
      <name val="Arial"/>
      <family val="2"/>
    </font>
    <font>
      <sz val="9"/>
      <name val="Arial"/>
      <family val="2"/>
    </font>
    <font>
      <sz val="19"/>
      <name val="Arial"/>
      <family val="2"/>
    </font>
    <font>
      <sz val="12"/>
      <name val="Arial"/>
      <family val="2"/>
    </font>
    <font>
      <b/>
      <sz val="9"/>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i/>
      <sz val="14"/>
      <name val="Arial"/>
      <family val="2"/>
    </font>
    <font>
      <i/>
      <sz val="11"/>
      <color rgb="FF7F7F7F"/>
      <name val="Calibri"/>
      <family val="2"/>
      <scheme val="minor"/>
    </font>
    <font>
      <i/>
      <sz val="8"/>
      <color rgb="FF7F7F7F"/>
      <name val="Calibri"/>
      <family val="2"/>
      <scheme val="minor"/>
    </font>
    <font>
      <b/>
      <i/>
      <sz val="8"/>
      <color theme="0" tint="-0.249977111117893"/>
      <name val="Arial"/>
      <family val="2"/>
    </font>
    <font>
      <b/>
      <i/>
      <sz val="9"/>
      <color theme="4" tint="0.39997558519241921"/>
      <name val="Arial"/>
      <family val="2"/>
    </font>
    <font>
      <b/>
      <sz val="9"/>
      <color theme="0"/>
      <name val="Arial"/>
      <family val="2"/>
    </font>
    <font>
      <sz val="8"/>
      <color theme="0"/>
      <name val="Arial"/>
      <family val="2"/>
    </font>
    <font>
      <i/>
      <sz val="8"/>
      <color theme="0" tint="-0.249977111117893"/>
      <name val="Calibri"/>
      <family val="2"/>
      <scheme val="minor"/>
    </font>
  </fonts>
  <fills count="10">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rgb="FFFFFF00"/>
        <bgColor indexed="64"/>
      </patternFill>
    </fill>
    <fill>
      <patternFill patternType="solid">
        <fgColor theme="0"/>
        <bgColor indexed="64"/>
      </patternFill>
    </fill>
    <fill>
      <patternFill patternType="solid">
        <fgColor rgb="FFE9E9E9"/>
        <bgColor indexed="64"/>
      </patternFill>
    </fill>
    <fill>
      <patternFill patternType="solid">
        <fgColor theme="0" tint="-4.9989318521683403E-2"/>
        <bgColor indexed="64"/>
      </patternFill>
    </fill>
  </fills>
  <borders count="10">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diagonal/>
    </border>
    <border>
      <left/>
      <right/>
      <top/>
      <bottom style="thin">
        <color indexed="22"/>
      </bottom>
      <diagonal/>
    </border>
    <border>
      <left/>
      <right style="thin">
        <color indexed="22"/>
      </right>
      <top style="thin">
        <color indexed="22"/>
      </top>
      <bottom/>
      <diagonal/>
    </border>
    <border>
      <left/>
      <right style="thin">
        <color indexed="22"/>
      </right>
      <top/>
      <bottom/>
      <diagonal/>
    </border>
    <border>
      <left/>
      <right style="thin">
        <color indexed="22"/>
      </right>
      <top/>
      <bottom style="thin">
        <color indexed="22"/>
      </bottom>
      <diagonal/>
    </border>
  </borders>
  <cellStyleXfs count="7">
    <xf numFmtId="0" fontId="0" fillId="0" borderId="0"/>
    <xf numFmtId="0" fontId="12" fillId="0" borderId="0" applyNumberFormat="0" applyFill="0" applyBorder="0" applyAlignment="0" applyProtection="0"/>
    <xf numFmtId="0" fontId="2" fillId="0" borderId="0"/>
    <xf numFmtId="0" fontId="2" fillId="0" borderId="0"/>
    <xf numFmtId="165" fontId="13" fillId="2" borderId="1">
      <alignment horizontal="right" vertical="center"/>
    </xf>
    <xf numFmtId="165" fontId="14" fillId="3" borderId="1">
      <alignment horizontal="right" vertical="center"/>
    </xf>
    <xf numFmtId="165" fontId="15" fillId="4" borderId="1">
      <alignment horizontal="right" vertical="center"/>
    </xf>
  </cellStyleXfs>
  <cellXfs count="124">
    <xf numFmtId="0" fontId="0" fillId="0" borderId="0" xfId="0"/>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xf numFmtId="0" fontId="2" fillId="0" borderId="0" xfId="0" applyFont="1" applyBorder="1" applyAlignment="1">
      <alignment vertical="center"/>
    </xf>
    <xf numFmtId="0" fontId="1" fillId="0" borderId="0" xfId="0" applyFont="1" applyBorder="1" applyAlignment="1">
      <alignment vertical="center" wrapText="1"/>
    </xf>
    <xf numFmtId="0" fontId="6" fillId="0" borderId="0" xfId="0" applyFont="1" applyAlignment="1"/>
    <xf numFmtId="0" fontId="1" fillId="0" borderId="1" xfId="0" applyFont="1" applyBorder="1" applyAlignment="1">
      <alignment horizontal="center" vertical="center" wrapText="1"/>
    </xf>
    <xf numFmtId="17" fontId="1" fillId="0" borderId="1" xfId="0" applyNumberFormat="1" applyFont="1" applyBorder="1" applyAlignment="1">
      <alignment horizontal="center" vertical="center" wrapText="1"/>
    </xf>
    <xf numFmtId="3" fontId="2" fillId="2" borderId="1" xfId="0" applyNumberFormat="1" applyFont="1" applyFill="1" applyBorder="1" applyAlignment="1">
      <alignment vertical="center"/>
    </xf>
    <xf numFmtId="0" fontId="16" fillId="5" borderId="2" xfId="0" applyFont="1" applyFill="1" applyBorder="1" applyAlignment="1">
      <alignment vertical="center" wrapText="1"/>
    </xf>
    <xf numFmtId="3" fontId="17" fillId="5" borderId="0" xfId="0" applyNumberFormat="1" applyFont="1" applyFill="1" applyBorder="1" applyAlignment="1">
      <alignment vertical="center"/>
    </xf>
    <xf numFmtId="3" fontId="1" fillId="3" borderId="1" xfId="0" applyNumberFormat="1" applyFont="1" applyFill="1" applyBorder="1" applyAlignment="1">
      <alignment horizontal="left" vertical="center" indent="1"/>
    </xf>
    <xf numFmtId="0" fontId="2" fillId="0" borderId="1" xfId="0" applyFont="1" applyBorder="1" applyAlignment="1">
      <alignment horizontal="left" vertical="center" wrapText="1" indent="2"/>
    </xf>
    <xf numFmtId="3" fontId="1" fillId="4" borderId="1" xfId="0" applyNumberFormat="1" applyFont="1" applyFill="1" applyBorder="1" applyAlignment="1">
      <alignment horizontal="left" vertical="center" indent="1"/>
    </xf>
    <xf numFmtId="3" fontId="6" fillId="3" borderId="1" xfId="0" applyNumberFormat="1" applyFont="1" applyFill="1" applyBorder="1" applyAlignment="1">
      <alignment vertical="center"/>
    </xf>
    <xf numFmtId="3" fontId="6" fillId="4" borderId="1" xfId="0" applyNumberFormat="1" applyFont="1" applyFill="1" applyBorder="1" applyAlignment="1">
      <alignment vertical="center"/>
    </xf>
    <xf numFmtId="3" fontId="2" fillId="0" borderId="1" xfId="0" applyNumberFormat="1" applyFont="1" applyBorder="1" applyAlignment="1">
      <alignment horizontal="left" vertical="center" wrapText="1" indent="2"/>
    </xf>
    <xf numFmtId="2" fontId="2" fillId="0" borderId="0" xfId="0" applyNumberFormat="1" applyFont="1" applyAlignment="1">
      <alignment vertical="center"/>
    </xf>
    <xf numFmtId="2" fontId="1" fillId="0" borderId="1" xfId="0" applyNumberFormat="1" applyFont="1" applyBorder="1" applyAlignment="1">
      <alignment horizontal="center" vertical="center" wrapText="1"/>
    </xf>
    <xf numFmtId="2" fontId="17" fillId="5" borderId="0" xfId="0" applyNumberFormat="1" applyFont="1" applyFill="1" applyBorder="1" applyAlignment="1">
      <alignment vertical="center"/>
    </xf>
    <xf numFmtId="2" fontId="6" fillId="3" borderId="1" xfId="0" applyNumberFormat="1" applyFont="1" applyFill="1" applyBorder="1" applyAlignment="1">
      <alignment vertical="center"/>
    </xf>
    <xf numFmtId="2" fontId="2" fillId="2" borderId="1" xfId="0" applyNumberFormat="1" applyFont="1" applyFill="1" applyBorder="1" applyAlignment="1">
      <alignment vertical="center"/>
    </xf>
    <xf numFmtId="2" fontId="2" fillId="0" borderId="0" xfId="0" applyNumberFormat="1" applyFont="1" applyBorder="1" applyAlignment="1">
      <alignment vertical="center"/>
    </xf>
    <xf numFmtId="2" fontId="2" fillId="0" borderId="0" xfId="0" applyNumberFormat="1" applyFont="1" applyAlignment="1"/>
    <xf numFmtId="0" fontId="4" fillId="0" borderId="0" xfId="0" applyFont="1" applyAlignment="1">
      <alignment horizontal="left"/>
    </xf>
    <xf numFmtId="3" fontId="2" fillId="6" borderId="1" xfId="0" applyNumberFormat="1" applyFont="1" applyFill="1" applyBorder="1" applyAlignment="1">
      <alignment vertical="center"/>
    </xf>
    <xf numFmtId="3" fontId="2" fillId="7" borderId="1" xfId="0" applyNumberFormat="1" applyFont="1" applyFill="1" applyBorder="1" applyAlignment="1">
      <alignment vertical="center"/>
    </xf>
    <xf numFmtId="3" fontId="2" fillId="0" borderId="1" xfId="0" applyNumberFormat="1" applyFont="1" applyFill="1" applyBorder="1" applyAlignment="1">
      <alignment vertical="center"/>
    </xf>
    <xf numFmtId="2" fontId="2" fillId="6" borderId="1" xfId="0" applyNumberFormat="1" applyFont="1" applyFill="1" applyBorder="1" applyAlignment="1">
      <alignment vertical="center"/>
    </xf>
    <xf numFmtId="3" fontId="13" fillId="2" borderId="1" xfId="1" applyNumberFormat="1" applyFont="1" applyFill="1" applyBorder="1" applyAlignment="1">
      <alignment horizontal="right" vertical="center"/>
    </xf>
    <xf numFmtId="4" fontId="2" fillId="0" borderId="0" xfId="0" applyNumberFormat="1" applyFont="1" applyAlignment="1">
      <alignment vertical="center"/>
    </xf>
    <xf numFmtId="4" fontId="6" fillId="0" borderId="0" xfId="0" applyNumberFormat="1" applyFont="1" applyAlignment="1"/>
    <xf numFmtId="4" fontId="3" fillId="0" borderId="0" xfId="0" applyNumberFormat="1" applyFont="1" applyAlignment="1"/>
    <xf numFmtId="4" fontId="2" fillId="0" borderId="0" xfId="0" applyNumberFormat="1" applyFont="1" applyBorder="1" applyAlignment="1">
      <alignment vertical="center"/>
    </xf>
    <xf numFmtId="4" fontId="1" fillId="0" borderId="1" xfId="0" applyNumberFormat="1" applyFont="1" applyBorder="1" applyAlignment="1">
      <alignment horizontal="center" vertical="center" wrapText="1"/>
    </xf>
    <xf numFmtId="4" fontId="17" fillId="5" borderId="0" xfId="0" applyNumberFormat="1" applyFont="1" applyFill="1" applyBorder="1" applyAlignment="1">
      <alignment vertical="center"/>
    </xf>
    <xf numFmtId="4" fontId="6" fillId="3" borderId="1" xfId="0" applyNumberFormat="1" applyFont="1" applyFill="1" applyBorder="1" applyAlignment="1">
      <alignment vertical="center"/>
    </xf>
    <xf numFmtId="4" fontId="2" fillId="2" borderId="1" xfId="0" applyNumberFormat="1" applyFont="1" applyFill="1" applyBorder="1" applyAlignment="1">
      <alignment vertical="center"/>
    </xf>
    <xf numFmtId="4" fontId="6" fillId="4" borderId="1" xfId="0" applyNumberFormat="1" applyFont="1" applyFill="1" applyBorder="1" applyAlignment="1">
      <alignment vertical="center"/>
    </xf>
    <xf numFmtId="4" fontId="2" fillId="6" borderId="1" xfId="0" applyNumberFormat="1" applyFont="1" applyFill="1" applyBorder="1" applyAlignment="1">
      <alignment horizontal="right" vertical="center"/>
    </xf>
    <xf numFmtId="4" fontId="2" fillId="7" borderId="1" xfId="0" applyNumberFormat="1" applyFont="1" applyFill="1" applyBorder="1" applyAlignment="1">
      <alignment horizontal="right" vertical="center"/>
    </xf>
    <xf numFmtId="10" fontId="2" fillId="0" borderId="0" xfId="0" applyNumberFormat="1" applyFont="1" applyAlignment="1">
      <alignment vertical="center"/>
    </xf>
    <xf numFmtId="10" fontId="2" fillId="0" borderId="0" xfId="0" applyNumberFormat="1" applyFont="1" applyAlignment="1"/>
    <xf numFmtId="10" fontId="1" fillId="0" borderId="1" xfId="0" applyNumberFormat="1" applyFont="1" applyBorder="1" applyAlignment="1">
      <alignment horizontal="center" vertical="center" wrapText="1"/>
    </xf>
    <xf numFmtId="10" fontId="17" fillId="5" borderId="0" xfId="0" applyNumberFormat="1" applyFont="1" applyFill="1" applyBorder="1" applyAlignment="1">
      <alignment vertical="center"/>
    </xf>
    <xf numFmtId="10" fontId="6" fillId="3" borderId="1" xfId="0" applyNumberFormat="1" applyFont="1" applyFill="1" applyBorder="1" applyAlignment="1">
      <alignment vertical="center"/>
    </xf>
    <xf numFmtId="10" fontId="2" fillId="2" borderId="1" xfId="0" applyNumberFormat="1" applyFont="1" applyFill="1" applyBorder="1" applyAlignment="1">
      <alignment vertical="center"/>
    </xf>
    <xf numFmtId="10" fontId="6" fillId="4" borderId="1" xfId="0" applyNumberFormat="1" applyFont="1" applyFill="1" applyBorder="1" applyAlignment="1">
      <alignment vertical="center"/>
    </xf>
    <xf numFmtId="10" fontId="2" fillId="0" borderId="0" xfId="0" applyNumberFormat="1" applyFont="1" applyBorder="1" applyAlignment="1">
      <alignment vertical="center"/>
    </xf>
    <xf numFmtId="10" fontId="2" fillId="7" borderId="1" xfId="0" applyNumberFormat="1" applyFont="1" applyFill="1" applyBorder="1" applyAlignment="1">
      <alignment vertical="center"/>
    </xf>
    <xf numFmtId="0" fontId="2" fillId="0" borderId="1" xfId="0" applyFont="1" applyFill="1" applyBorder="1" applyAlignment="1">
      <alignment horizontal="left" vertical="center" wrapText="1" indent="2"/>
    </xf>
    <xf numFmtId="10" fontId="2" fillId="0" borderId="1" xfId="0" applyNumberFormat="1" applyFont="1" applyFill="1" applyBorder="1" applyAlignment="1">
      <alignment vertical="center"/>
    </xf>
    <xf numFmtId="0" fontId="2" fillId="0" borderId="0" xfId="2" applyFont="1" applyAlignment="1">
      <alignment vertical="center"/>
    </xf>
    <xf numFmtId="0" fontId="2" fillId="0" borderId="0" xfId="2" applyFont="1" applyAlignment="1">
      <alignment vertical="center" wrapText="1"/>
    </xf>
    <xf numFmtId="0" fontId="2" fillId="0" borderId="1" xfId="2" applyFont="1" applyBorder="1" applyAlignment="1">
      <alignment horizontal="left" vertical="center" wrapText="1" indent="2"/>
    </xf>
    <xf numFmtId="0" fontId="2" fillId="0" borderId="0" xfId="2" applyFont="1" applyBorder="1" applyAlignment="1">
      <alignment vertical="center"/>
    </xf>
    <xf numFmtId="0" fontId="1" fillId="0" borderId="0" xfId="2" applyFont="1" applyBorder="1" applyAlignment="1">
      <alignment vertical="center" wrapText="1"/>
    </xf>
    <xf numFmtId="0" fontId="5" fillId="0" borderId="0" xfId="2" applyFont="1" applyAlignment="1">
      <alignment vertical="center"/>
    </xf>
    <xf numFmtId="0" fontId="2" fillId="0" borderId="0" xfId="2" applyFont="1" applyAlignment="1"/>
    <xf numFmtId="2" fontId="2" fillId="0" borderId="0" xfId="2" applyNumberFormat="1" applyFont="1" applyAlignment="1"/>
    <xf numFmtId="0" fontId="4" fillId="0" borderId="0" xfId="2" applyFont="1" applyAlignment="1">
      <alignment horizontal="left"/>
    </xf>
    <xf numFmtId="3" fontId="1" fillId="8" borderId="1" xfId="2" applyNumberFormat="1" applyFont="1" applyFill="1" applyBorder="1" applyAlignment="1">
      <alignment horizontal="left" vertical="center" indent="1"/>
    </xf>
    <xf numFmtId="4" fontId="2" fillId="7" borderId="1" xfId="0" applyNumberFormat="1" applyFont="1" applyFill="1" applyBorder="1" applyAlignment="1">
      <alignment vertical="center"/>
    </xf>
    <xf numFmtId="164" fontId="2" fillId="0" borderId="0" xfId="0" applyNumberFormat="1" applyFont="1" applyAlignment="1">
      <alignment vertical="center"/>
    </xf>
    <xf numFmtId="164" fontId="3" fillId="0" borderId="0" xfId="0" applyNumberFormat="1" applyFont="1" applyAlignment="1"/>
    <xf numFmtId="164" fontId="6" fillId="0" borderId="0" xfId="0" applyNumberFormat="1" applyFont="1" applyAlignment="1"/>
    <xf numFmtId="164" fontId="2" fillId="0" borderId="0" xfId="0" applyNumberFormat="1" applyFont="1" applyBorder="1" applyAlignment="1">
      <alignment vertical="center"/>
    </xf>
    <xf numFmtId="164" fontId="1" fillId="0" borderId="1" xfId="0" applyNumberFormat="1" applyFont="1" applyBorder="1" applyAlignment="1">
      <alignment horizontal="center" vertical="center" wrapText="1"/>
    </xf>
    <xf numFmtId="164" fontId="17" fillId="5" borderId="0" xfId="0" applyNumberFormat="1" applyFont="1" applyFill="1" applyBorder="1" applyAlignment="1">
      <alignment vertical="center"/>
    </xf>
    <xf numFmtId="164" fontId="6" fillId="3" borderId="1" xfId="0" applyNumberFormat="1" applyFont="1" applyFill="1" applyBorder="1" applyAlignment="1">
      <alignment vertical="center"/>
    </xf>
    <xf numFmtId="164" fontId="2" fillId="2" borderId="1" xfId="0" applyNumberFormat="1" applyFont="1" applyFill="1" applyBorder="1" applyAlignment="1">
      <alignment vertical="center"/>
    </xf>
    <xf numFmtId="164" fontId="2" fillId="7" borderId="1" xfId="0" applyNumberFormat="1" applyFont="1" applyFill="1" applyBorder="1" applyAlignment="1">
      <alignment vertical="center"/>
    </xf>
    <xf numFmtId="164" fontId="6" fillId="4" borderId="1" xfId="0" applyNumberFormat="1" applyFont="1" applyFill="1" applyBorder="1" applyAlignment="1">
      <alignment vertical="center"/>
    </xf>
    <xf numFmtId="3" fontId="18" fillId="2" borderId="1" xfId="0" applyNumberFormat="1" applyFont="1" applyFill="1" applyBorder="1" applyAlignment="1">
      <alignment vertical="center"/>
    </xf>
    <xf numFmtId="3" fontId="18" fillId="2" borderId="1" xfId="1" applyNumberFormat="1" applyFont="1" applyFill="1" applyBorder="1" applyAlignment="1">
      <alignment horizontal="right" vertical="center"/>
    </xf>
    <xf numFmtId="4" fontId="13" fillId="2" borderId="1" xfId="1" applyNumberFormat="1" applyFont="1" applyFill="1" applyBorder="1" applyAlignment="1">
      <alignment horizontal="right" vertical="center"/>
    </xf>
    <xf numFmtId="165" fontId="13" fillId="2" borderId="1" xfId="4">
      <alignment horizontal="right" vertical="center"/>
    </xf>
    <xf numFmtId="2" fontId="14" fillId="3" borderId="1" xfId="0" applyNumberFormat="1" applyFont="1" applyFill="1" applyBorder="1" applyAlignment="1">
      <alignment horizontal="right" vertical="center"/>
    </xf>
    <xf numFmtId="165" fontId="14" fillId="3" borderId="1" xfId="5">
      <alignment horizontal="right" vertical="center"/>
    </xf>
    <xf numFmtId="165" fontId="15" fillId="4" borderId="1" xfId="6">
      <alignment horizontal="right" vertical="center"/>
    </xf>
    <xf numFmtId="0" fontId="11" fillId="0" borderId="0" xfId="2" applyFont="1" applyAlignment="1">
      <alignment horizontal="left" vertical="top"/>
    </xf>
    <xf numFmtId="0" fontId="16" fillId="5" borderId="2" xfId="3" applyFont="1" applyFill="1" applyBorder="1" applyAlignment="1">
      <alignment vertical="center" wrapText="1"/>
    </xf>
    <xf numFmtId="3" fontId="18" fillId="2" borderId="1" xfId="0" applyNumberFormat="1" applyFont="1" applyFill="1" applyBorder="1" applyAlignment="1">
      <alignment horizontal="right" vertical="center"/>
    </xf>
    <xf numFmtId="0" fontId="2" fillId="7" borderId="1" xfId="0" applyFont="1" applyFill="1" applyBorder="1" applyAlignment="1">
      <alignment vertical="center" wrapText="1"/>
    </xf>
    <xf numFmtId="2" fontId="2" fillId="7" borderId="1" xfId="0" applyNumberFormat="1" applyFont="1" applyFill="1" applyBorder="1" applyAlignment="1">
      <alignment vertical="center"/>
    </xf>
    <xf numFmtId="0" fontId="2" fillId="7" borderId="0" xfId="0" applyFont="1" applyFill="1" applyAlignment="1">
      <alignment vertical="center"/>
    </xf>
    <xf numFmtId="4" fontId="2" fillId="0" borderId="0" xfId="2" applyNumberFormat="1" applyFont="1" applyAlignment="1"/>
    <xf numFmtId="4" fontId="2" fillId="0" borderId="0" xfId="2" applyNumberFormat="1" applyFont="1" applyAlignment="1">
      <alignment vertical="center"/>
    </xf>
    <xf numFmtId="4" fontId="1" fillId="0" borderId="1" xfId="2" applyNumberFormat="1" applyFont="1" applyBorder="1" applyAlignment="1">
      <alignment horizontal="center" vertical="center" wrapText="1"/>
    </xf>
    <xf numFmtId="4" fontId="16" fillId="5" borderId="3" xfId="3" applyNumberFormat="1" applyFont="1" applyFill="1" applyBorder="1" applyAlignment="1">
      <alignment vertical="center" wrapText="1"/>
    </xf>
    <xf numFmtId="4" fontId="16" fillId="5" borderId="0" xfId="3" applyNumberFormat="1" applyFont="1" applyFill="1" applyBorder="1" applyAlignment="1">
      <alignment horizontal="left" vertical="center" wrapText="1"/>
    </xf>
    <xf numFmtId="4" fontId="17" fillId="5" borderId="0" xfId="3" applyNumberFormat="1" applyFont="1" applyFill="1" applyBorder="1" applyAlignment="1">
      <alignment vertical="center"/>
    </xf>
    <xf numFmtId="4" fontId="6" fillId="8" borderId="1" xfId="2" applyNumberFormat="1" applyFont="1" applyFill="1" applyBorder="1" applyAlignment="1">
      <alignment vertical="center"/>
    </xf>
    <xf numFmtId="4" fontId="2" fillId="7" borderId="1" xfId="2" applyNumberFormat="1" applyFont="1" applyFill="1" applyBorder="1" applyAlignment="1">
      <alignment vertical="center"/>
    </xf>
    <xf numFmtId="4" fontId="6" fillId="9" borderId="1" xfId="2" applyNumberFormat="1" applyFont="1" applyFill="1" applyBorder="1" applyAlignment="1">
      <alignment vertical="center"/>
    </xf>
    <xf numFmtId="4" fontId="2" fillId="7" borderId="4" xfId="2" applyNumberFormat="1" applyFont="1" applyFill="1" applyBorder="1" applyAlignment="1">
      <alignment vertical="center"/>
    </xf>
    <xf numFmtId="4" fontId="16" fillId="5" borderId="2" xfId="3" applyNumberFormat="1" applyFont="1" applyFill="1" applyBorder="1" applyAlignment="1">
      <alignment vertical="center" wrapText="1"/>
    </xf>
    <xf numFmtId="4" fontId="6" fillId="4" borderId="1" xfId="0" applyNumberFormat="1" applyFont="1" applyFill="1" applyBorder="1" applyAlignment="1">
      <alignment horizontal="right" vertical="center"/>
    </xf>
    <xf numFmtId="0" fontId="2" fillId="0" borderId="0" xfId="0" applyFont="1" applyAlignment="1">
      <alignment horizontal="center" vertical="center"/>
    </xf>
    <xf numFmtId="2" fontId="2" fillId="0" borderId="0" xfId="0" applyNumberFormat="1" applyFont="1" applyAlignment="1">
      <alignment horizontal="center" vertical="center"/>
    </xf>
    <xf numFmtId="4" fontId="2" fillId="0" borderId="0" xfId="0" applyNumberFormat="1" applyFont="1" applyAlignment="1">
      <alignment horizontal="center" vertical="center"/>
    </xf>
    <xf numFmtId="2" fontId="2" fillId="0" borderId="0" xfId="0" applyNumberFormat="1" applyFont="1" applyAlignment="1">
      <alignment horizontal="center" vertical="center"/>
    </xf>
    <xf numFmtId="4" fontId="2" fillId="0" borderId="0" xfId="0" applyNumberFormat="1" applyFont="1" applyAlignment="1">
      <alignment horizontal="center" vertical="center"/>
    </xf>
    <xf numFmtId="4" fontId="2" fillId="2" borderId="1" xfId="2" applyNumberFormat="1" applyFont="1" applyFill="1" applyBorder="1" applyAlignment="1">
      <alignment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0" fontId="6" fillId="0" borderId="0" xfId="0" applyNumberFormat="1" applyFont="1" applyAlignment="1">
      <alignment horizontal="right"/>
    </xf>
    <xf numFmtId="10" fontId="2" fillId="0" borderId="0" xfId="2" applyNumberFormat="1" applyFont="1" applyAlignment="1"/>
    <xf numFmtId="2" fontId="14" fillId="3" borderId="1" xfId="5" applyNumberFormat="1">
      <alignment horizontal="right" vertical="center"/>
    </xf>
    <xf numFmtId="2" fontId="15" fillId="4" borderId="1" xfId="6" applyNumberFormat="1">
      <alignment horizontal="right" vertical="center"/>
    </xf>
    <xf numFmtId="2" fontId="6" fillId="4" borderId="1" xfId="0" applyNumberFormat="1" applyFont="1" applyFill="1" applyBorder="1" applyAlignment="1">
      <alignment vertical="center"/>
    </xf>
    <xf numFmtId="2" fontId="6" fillId="0" borderId="0" xfId="0" applyNumberFormat="1" applyFont="1" applyAlignment="1"/>
    <xf numFmtId="2" fontId="15" fillId="4" borderId="1" xfId="0" applyNumberFormat="1" applyFont="1" applyFill="1" applyBorder="1" applyAlignment="1">
      <alignment horizontal="right" vertical="center"/>
    </xf>
    <xf numFmtId="10" fontId="14" fillId="3" borderId="1" xfId="5" applyNumberFormat="1">
      <alignment horizontal="right" vertical="center"/>
    </xf>
    <xf numFmtId="4" fontId="15" fillId="4" borderId="1" xfId="6" applyNumberFormat="1">
      <alignment horizontal="right" vertical="center"/>
    </xf>
    <xf numFmtId="4" fontId="14" fillId="3" borderId="1" xfId="5" applyNumberFormat="1">
      <alignment horizontal="right" vertical="center"/>
    </xf>
    <xf numFmtId="2" fontId="2" fillId="0" borderId="0" xfId="0" applyNumberFormat="1" applyFont="1" applyAlignment="1">
      <alignment horizontal="center" vertical="center"/>
    </xf>
    <xf numFmtId="4" fontId="2" fillId="0" borderId="0" xfId="0" applyNumberFormat="1" applyFont="1" applyAlignment="1">
      <alignment horizontal="center" vertical="center"/>
    </xf>
    <xf numFmtId="0" fontId="16" fillId="5" borderId="2" xfId="3" applyFont="1" applyFill="1" applyBorder="1" applyAlignment="1">
      <alignment horizontal="left" vertical="center" wrapText="1"/>
    </xf>
    <xf numFmtId="0" fontId="16" fillId="5" borderId="3" xfId="3" applyFont="1" applyFill="1" applyBorder="1" applyAlignment="1">
      <alignment horizontal="left" vertical="center" wrapText="1"/>
    </xf>
  </cellXfs>
  <cellStyles count="7">
    <cellStyle name="Explanatory Text" xfId="1" builtinId="53"/>
    <cellStyle name="Normal" xfId="0" builtinId="0"/>
    <cellStyle name="Normal 2" xfId="2"/>
    <cellStyle name="Normal 4" xfId="3"/>
    <cellStyle name="Not applicable" xfId="4"/>
    <cellStyle name="Not applicable Header" xfId="5"/>
    <cellStyle name="Not Applicable Total" xf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BFAF5"/>
      <rgbColor rgb="00F6F3E2"/>
      <rgbColor rgb="00FFFF99"/>
      <rgbColor rgb="00BCCCE4"/>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nl-BE"/>
  <c:style val="11"/>
  <c:chart>
    <c:title>
      <c:tx>
        <c:rich>
          <a:bodyPr/>
          <a:lstStyle/>
          <a:p>
            <a:pPr>
              <a:defRPr/>
            </a:pPr>
            <a:r>
              <a:rPr lang="nl-BE"/>
              <a:t>Efficiency  - Timing per module</a:t>
            </a:r>
          </a:p>
        </c:rich>
      </c:tx>
      <c:overlay val="1"/>
    </c:title>
    <c:plotArea>
      <c:layout>
        <c:manualLayout>
          <c:layoutTarget val="inner"/>
          <c:xMode val="edge"/>
          <c:yMode val="edge"/>
          <c:x val="9.8835948519704259E-2"/>
          <c:y val="0.11560461965687241"/>
          <c:w val="0.75892176567782521"/>
          <c:h val="0.69173889336598182"/>
        </c:manualLayout>
      </c:layout>
      <c:barChart>
        <c:barDir val="col"/>
        <c:grouping val="stacked"/>
        <c:ser>
          <c:idx val="0"/>
          <c:order val="0"/>
          <c:tx>
            <c:strRef>
              <c:f>'Metrics Overview'!$B$6</c:f>
              <c:strCache>
                <c:ptCount val="1"/>
                <c:pt idx="0">
                  <c:v>PARSER</c:v>
                </c:pt>
              </c:strCache>
            </c:strRef>
          </c:tx>
          <c:cat>
            <c:strRef>
              <c:f>'Metrics Overview'!$G$49:$Z$50</c:f>
              <c:strCache>
                <c:ptCount val="7"/>
                <c:pt idx="0">
                  <c:v>Vanilla</c:v>
                </c:pt>
                <c:pt idx="1">
                  <c:v>OMeta/JS</c:v>
                </c:pt>
                <c:pt idx="3">
                  <c:v>Vanilla</c:v>
                </c:pt>
                <c:pt idx="4">
                  <c:v>OMeta/JS</c:v>
                </c:pt>
                <c:pt idx="6">
                  <c:v>OMeta/JS</c:v>
                </c:pt>
              </c:strCache>
            </c:strRef>
          </c:cat>
          <c:val>
            <c:numRef>
              <c:f>('Metrics Overview'!$AE$6,'Metrics Overview'!$AE$21,'Metrics Overview'!$AE$38,'Metrics Overview'!$AF$6,'Metrics Overview'!$AF$21,'Metrics Overview'!$AF$38,'Metrics Overview'!$AG$6,'Metrics Overview'!$AG$21)</c:f>
              <c:numCache>
                <c:formatCode>0.00\ "ms"</c:formatCode>
                <c:ptCount val="8"/>
                <c:pt idx="0">
                  <c:v>4334.2299999999996</c:v>
                </c:pt>
                <c:pt idx="1">
                  <c:v>14970.33</c:v>
                </c:pt>
                <c:pt idx="3">
                  <c:v>2427.56</c:v>
                </c:pt>
                <c:pt idx="4">
                  <c:v>5794.59</c:v>
                </c:pt>
                <c:pt idx="6">
                  <c:v>1266.82</c:v>
                </c:pt>
                <c:pt idx="7">
                  <c:v>1459.51</c:v>
                </c:pt>
              </c:numCache>
            </c:numRef>
          </c:val>
        </c:ser>
        <c:ser>
          <c:idx val="1"/>
          <c:order val="1"/>
          <c:tx>
            <c:strRef>
              <c:f>'Metrics Overview'!$B$10</c:f>
              <c:strCache>
                <c:ptCount val="1"/>
                <c:pt idx="0">
                  <c:v>VALIDATOR</c:v>
                </c:pt>
              </c:strCache>
            </c:strRef>
          </c:tx>
          <c:cat>
            <c:strRef>
              <c:f>'Metrics Overview'!$G$49:$Z$50</c:f>
              <c:strCache>
                <c:ptCount val="7"/>
                <c:pt idx="0">
                  <c:v>Vanilla</c:v>
                </c:pt>
                <c:pt idx="1">
                  <c:v>OMeta/JS</c:v>
                </c:pt>
                <c:pt idx="3">
                  <c:v>Vanilla</c:v>
                </c:pt>
                <c:pt idx="4">
                  <c:v>OMeta/JS</c:v>
                </c:pt>
                <c:pt idx="6">
                  <c:v>OMeta/JS</c:v>
                </c:pt>
              </c:strCache>
            </c:strRef>
          </c:cat>
          <c:val>
            <c:numRef>
              <c:f>('Metrics Overview'!$AE$10,'Metrics Overview'!$AE$26,'Metrics Overview'!$AE$38,'Metrics Overview'!$AF$10,'Metrics Overview'!$AF$26,'Metrics Overview'!$AF$38,'Metrics Overview'!$AG$10,'Metrics Overview'!$AG$26)</c:f>
              <c:numCache>
                <c:formatCode>0.00\ "ms"</c:formatCode>
                <c:ptCount val="8"/>
                <c:pt idx="0">
                  <c:v>202.12</c:v>
                </c:pt>
                <c:pt idx="1">
                  <c:v>2165.25</c:v>
                </c:pt>
                <c:pt idx="3">
                  <c:v>153.21</c:v>
                </c:pt>
                <c:pt idx="4">
                  <c:v>778.53</c:v>
                </c:pt>
                <c:pt idx="6">
                  <c:v>93.88</c:v>
                </c:pt>
                <c:pt idx="7">
                  <c:v>250.27</c:v>
                </c:pt>
              </c:numCache>
            </c:numRef>
          </c:val>
        </c:ser>
        <c:ser>
          <c:idx val="2"/>
          <c:order val="2"/>
          <c:tx>
            <c:strRef>
              <c:f>'Metrics Overview'!$B$12</c:f>
              <c:strCache>
                <c:ptCount val="1"/>
                <c:pt idx="0">
                  <c:v>INTERPRETER</c:v>
                </c:pt>
              </c:strCache>
            </c:strRef>
          </c:tx>
          <c:cat>
            <c:strRef>
              <c:f>'Metrics Overview'!$G$49:$Z$50</c:f>
              <c:strCache>
                <c:ptCount val="7"/>
                <c:pt idx="0">
                  <c:v>Vanilla</c:v>
                </c:pt>
                <c:pt idx="1">
                  <c:v>OMeta/JS</c:v>
                </c:pt>
                <c:pt idx="3">
                  <c:v>Vanilla</c:v>
                </c:pt>
                <c:pt idx="4">
                  <c:v>OMeta/JS</c:v>
                </c:pt>
                <c:pt idx="6">
                  <c:v>OMeta/JS</c:v>
                </c:pt>
              </c:strCache>
            </c:strRef>
          </c:cat>
          <c:val>
            <c:numRef>
              <c:f>('Metrics Overview'!$AE$12,'Metrics Overview'!$AE$31,'Metrics Overview'!$AE$38,'Metrics Overview'!$AF$12,'Metrics Overview'!$AF$31,'Metrics Overview'!$AF$38,'Metrics Overview'!$AG$12,'Metrics Overview'!$AG$31)</c:f>
              <c:numCache>
                <c:formatCode>0.00\ "ms"</c:formatCode>
                <c:ptCount val="8"/>
                <c:pt idx="0">
                  <c:v>1271.55</c:v>
                </c:pt>
                <c:pt idx="1">
                  <c:v>1325.39</c:v>
                </c:pt>
                <c:pt idx="3">
                  <c:v>1089.2</c:v>
                </c:pt>
                <c:pt idx="4">
                  <c:v>1047.4100000000001</c:v>
                </c:pt>
                <c:pt idx="6">
                  <c:v>977.17</c:v>
                </c:pt>
                <c:pt idx="7">
                  <c:v>794.01</c:v>
                </c:pt>
              </c:numCache>
            </c:numRef>
          </c:val>
        </c:ser>
        <c:gapWidth val="0"/>
        <c:overlap val="100"/>
        <c:axId val="52343552"/>
        <c:axId val="52345088"/>
      </c:barChart>
      <c:catAx>
        <c:axId val="52343552"/>
        <c:scaling>
          <c:orientation val="minMax"/>
        </c:scaling>
        <c:axPos val="b"/>
        <c:majorGridlines>
          <c:spPr>
            <a:ln w="12700"/>
          </c:spPr>
        </c:majorGridlines>
        <c:numFmt formatCode="General" sourceLinked="1"/>
        <c:majorTickMark val="none"/>
        <c:tickLblPos val="nextTo"/>
        <c:crossAx val="52345088"/>
        <c:crosses val="autoZero"/>
        <c:auto val="1"/>
        <c:lblAlgn val="ctr"/>
        <c:lblOffset val="10"/>
        <c:tickMarkSkip val="8"/>
      </c:catAx>
      <c:valAx>
        <c:axId val="52345088"/>
        <c:scaling>
          <c:orientation val="minMax"/>
        </c:scaling>
        <c:axPos val="l"/>
        <c:majorGridlines/>
        <c:numFmt formatCode="0.00\ &quot;ms&quot;" sourceLinked="1"/>
        <c:majorTickMark val="none"/>
        <c:tickLblPos val="nextTo"/>
        <c:crossAx val="52343552"/>
        <c:crosses val="autoZero"/>
        <c:crossBetween val="between"/>
      </c:valAx>
      <c:dTable>
        <c:showHorzBorder val="1"/>
        <c:showVertBorder val="1"/>
        <c:showOutline val="1"/>
      </c:dTable>
      <c:spPr>
        <a:effectLst/>
      </c:spPr>
    </c:plotArea>
    <c:legend>
      <c:legendPos val="r"/>
      <c:overlay val="1"/>
      <c:txPr>
        <a:bodyPr/>
        <a:lstStyle/>
        <a:p>
          <a:pPr>
            <a:defRPr sz="600"/>
          </a:pPr>
          <a:endParaRPr lang="nl-BE"/>
        </a:p>
      </c:txPr>
    </c:legend>
    <c:plotVisOnly val="1"/>
    <c:dispBlanksAs val="gap"/>
  </c:chart>
  <c:txPr>
    <a:bodyPr/>
    <a:lstStyle/>
    <a:p>
      <a:pPr>
        <a:defRPr sz="600"/>
      </a:pPr>
      <a:endParaRPr lang="nl-BE"/>
    </a:p>
  </c:txPr>
  <c:printSettings>
    <c:headerFooter/>
    <c:pageMargins b="0.75000000000000078" l="0.70000000000000062" r="0.70000000000000062" t="0.75000000000000078"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BE"/>
  <c:style val="11"/>
  <c:chart>
    <c:title>
      <c:tx>
        <c:rich>
          <a:bodyPr/>
          <a:lstStyle/>
          <a:p>
            <a:pPr>
              <a:defRPr/>
            </a:pPr>
            <a:r>
              <a:rPr lang="nl-BE"/>
              <a:t>Efficiency t- TIming percentage</a:t>
            </a:r>
            <a:r>
              <a:rPr lang="nl-BE" baseline="0"/>
              <a:t> per module</a:t>
            </a:r>
            <a:endParaRPr lang="nl-BE"/>
          </a:p>
        </c:rich>
      </c:tx>
      <c:overlay val="1"/>
    </c:title>
    <c:plotArea>
      <c:layout>
        <c:manualLayout>
          <c:layoutTarget val="inner"/>
          <c:xMode val="edge"/>
          <c:yMode val="edge"/>
          <c:x val="9.8835948519704259E-2"/>
          <c:y val="0.11560461965687241"/>
          <c:w val="0.75892176567782521"/>
          <c:h val="0.69173889336598182"/>
        </c:manualLayout>
      </c:layout>
      <c:barChart>
        <c:barDir val="col"/>
        <c:grouping val="percentStacked"/>
        <c:ser>
          <c:idx val="0"/>
          <c:order val="0"/>
          <c:tx>
            <c:strRef>
              <c:f>'Metrics Overview'!$B$6</c:f>
              <c:strCache>
                <c:ptCount val="1"/>
                <c:pt idx="0">
                  <c:v>PARSER</c:v>
                </c:pt>
              </c:strCache>
            </c:strRef>
          </c:tx>
          <c:cat>
            <c:strRef>
              <c:f>'Metrics Overview'!$G$49:$Z$50</c:f>
              <c:strCache>
                <c:ptCount val="7"/>
                <c:pt idx="0">
                  <c:v>Vanilla</c:v>
                </c:pt>
                <c:pt idx="1">
                  <c:v>OMeta/JS</c:v>
                </c:pt>
                <c:pt idx="3">
                  <c:v>Vanilla</c:v>
                </c:pt>
                <c:pt idx="4">
                  <c:v>OMeta/JS</c:v>
                </c:pt>
                <c:pt idx="6">
                  <c:v>OMeta/JS</c:v>
                </c:pt>
              </c:strCache>
            </c:strRef>
          </c:cat>
          <c:val>
            <c:numRef>
              <c:f>('Metrics Overview'!$AE$6,'Metrics Overview'!$AE$21,'Metrics Overview'!$AE$38,'Metrics Overview'!$AF$6,'Metrics Overview'!$AF$21,'Metrics Overview'!$AF$38,'Metrics Overview'!$AG$6,'Metrics Overview'!$AG$21)</c:f>
              <c:numCache>
                <c:formatCode>0.00\ "ms"</c:formatCode>
                <c:ptCount val="8"/>
                <c:pt idx="0">
                  <c:v>4334.2299999999996</c:v>
                </c:pt>
                <c:pt idx="1">
                  <c:v>14970.33</c:v>
                </c:pt>
                <c:pt idx="3">
                  <c:v>2427.56</c:v>
                </c:pt>
                <c:pt idx="4">
                  <c:v>5794.59</c:v>
                </c:pt>
                <c:pt idx="6">
                  <c:v>1266.82</c:v>
                </c:pt>
                <c:pt idx="7">
                  <c:v>1459.51</c:v>
                </c:pt>
              </c:numCache>
            </c:numRef>
          </c:val>
        </c:ser>
        <c:ser>
          <c:idx val="1"/>
          <c:order val="1"/>
          <c:tx>
            <c:strRef>
              <c:f>'Metrics Overview'!$B$10</c:f>
              <c:strCache>
                <c:ptCount val="1"/>
                <c:pt idx="0">
                  <c:v>VALIDATOR</c:v>
                </c:pt>
              </c:strCache>
            </c:strRef>
          </c:tx>
          <c:cat>
            <c:strRef>
              <c:f>'Metrics Overview'!$G$49:$Z$50</c:f>
              <c:strCache>
                <c:ptCount val="7"/>
                <c:pt idx="0">
                  <c:v>Vanilla</c:v>
                </c:pt>
                <c:pt idx="1">
                  <c:v>OMeta/JS</c:v>
                </c:pt>
                <c:pt idx="3">
                  <c:v>Vanilla</c:v>
                </c:pt>
                <c:pt idx="4">
                  <c:v>OMeta/JS</c:v>
                </c:pt>
                <c:pt idx="6">
                  <c:v>OMeta/JS</c:v>
                </c:pt>
              </c:strCache>
            </c:strRef>
          </c:cat>
          <c:val>
            <c:numRef>
              <c:f>('Metrics Overview'!$AE$10,'Metrics Overview'!$AE$26,'Metrics Overview'!$AE$38,'Metrics Overview'!$AF$10,'Metrics Overview'!$AF$26,'Metrics Overview'!$AF$38,'Metrics Overview'!$AG$10,'Metrics Overview'!$AG$26)</c:f>
              <c:numCache>
                <c:formatCode>0.00\ "ms"</c:formatCode>
                <c:ptCount val="8"/>
                <c:pt idx="0">
                  <c:v>202.12</c:v>
                </c:pt>
                <c:pt idx="1">
                  <c:v>2165.25</c:v>
                </c:pt>
                <c:pt idx="3">
                  <c:v>153.21</c:v>
                </c:pt>
                <c:pt idx="4">
                  <c:v>778.53</c:v>
                </c:pt>
                <c:pt idx="6">
                  <c:v>93.88</c:v>
                </c:pt>
                <c:pt idx="7">
                  <c:v>250.27</c:v>
                </c:pt>
              </c:numCache>
            </c:numRef>
          </c:val>
        </c:ser>
        <c:ser>
          <c:idx val="2"/>
          <c:order val="2"/>
          <c:tx>
            <c:strRef>
              <c:f>'Metrics Overview'!$B$12</c:f>
              <c:strCache>
                <c:ptCount val="1"/>
                <c:pt idx="0">
                  <c:v>INTERPRETER</c:v>
                </c:pt>
              </c:strCache>
            </c:strRef>
          </c:tx>
          <c:cat>
            <c:strRef>
              <c:f>'Metrics Overview'!$G$49:$Z$50</c:f>
              <c:strCache>
                <c:ptCount val="7"/>
                <c:pt idx="0">
                  <c:v>Vanilla</c:v>
                </c:pt>
                <c:pt idx="1">
                  <c:v>OMeta/JS</c:v>
                </c:pt>
                <c:pt idx="3">
                  <c:v>Vanilla</c:v>
                </c:pt>
                <c:pt idx="4">
                  <c:v>OMeta/JS</c:v>
                </c:pt>
                <c:pt idx="6">
                  <c:v>OMeta/JS</c:v>
                </c:pt>
              </c:strCache>
            </c:strRef>
          </c:cat>
          <c:val>
            <c:numRef>
              <c:f>('Metrics Overview'!$AE$12,'Metrics Overview'!$AE$31,'Metrics Overview'!$AE$38,'Metrics Overview'!$AF$12,'Metrics Overview'!$AF$31,'Metrics Overview'!$AF$38,'Metrics Overview'!$AG$12,'Metrics Overview'!$AG$31)</c:f>
              <c:numCache>
                <c:formatCode>0.00\ "ms"</c:formatCode>
                <c:ptCount val="8"/>
                <c:pt idx="0">
                  <c:v>1271.55</c:v>
                </c:pt>
                <c:pt idx="1">
                  <c:v>1325.39</c:v>
                </c:pt>
                <c:pt idx="3">
                  <c:v>1089.2</c:v>
                </c:pt>
                <c:pt idx="4">
                  <c:v>1047.4100000000001</c:v>
                </c:pt>
                <c:pt idx="6">
                  <c:v>977.17</c:v>
                </c:pt>
                <c:pt idx="7">
                  <c:v>794.01</c:v>
                </c:pt>
              </c:numCache>
            </c:numRef>
          </c:val>
        </c:ser>
        <c:gapWidth val="0"/>
        <c:overlap val="100"/>
        <c:serLines/>
        <c:axId val="17799040"/>
        <c:axId val="17800576"/>
      </c:barChart>
      <c:catAx>
        <c:axId val="17799040"/>
        <c:scaling>
          <c:orientation val="minMax"/>
        </c:scaling>
        <c:axPos val="b"/>
        <c:numFmt formatCode="General" sourceLinked="1"/>
        <c:majorTickMark val="none"/>
        <c:tickLblPos val="nextTo"/>
        <c:crossAx val="17800576"/>
        <c:crosses val="autoZero"/>
        <c:auto val="1"/>
        <c:lblAlgn val="ctr"/>
        <c:lblOffset val="10"/>
        <c:tickMarkSkip val="8"/>
      </c:catAx>
      <c:valAx>
        <c:axId val="17800576"/>
        <c:scaling>
          <c:orientation val="minMax"/>
        </c:scaling>
        <c:axPos val="l"/>
        <c:majorGridlines/>
        <c:numFmt formatCode="0%" sourceLinked="1"/>
        <c:majorTickMark val="none"/>
        <c:tickLblPos val="nextTo"/>
        <c:crossAx val="17799040"/>
        <c:crosses val="autoZero"/>
        <c:crossBetween val="between"/>
      </c:valAx>
      <c:dTable>
        <c:showHorzBorder val="1"/>
        <c:showVertBorder val="1"/>
        <c:showOutline val="1"/>
      </c:dTable>
      <c:spPr>
        <a:effectLst/>
      </c:spPr>
    </c:plotArea>
    <c:legend>
      <c:legendPos val="r"/>
      <c:txPr>
        <a:bodyPr/>
        <a:lstStyle/>
        <a:p>
          <a:pPr rtl="0">
            <a:defRPr sz="600"/>
          </a:pPr>
          <a:endParaRPr lang="nl-BE"/>
        </a:p>
      </c:txPr>
    </c:legend>
    <c:plotVisOnly val="1"/>
    <c:dispBlanksAs val="gap"/>
  </c:chart>
  <c:txPr>
    <a:bodyPr/>
    <a:lstStyle/>
    <a:p>
      <a:pPr>
        <a:defRPr sz="600"/>
      </a:pPr>
      <a:endParaRPr lang="nl-BE"/>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32</xdr:row>
      <xdr:rowOff>0</xdr:rowOff>
    </xdr:to>
    <xdr:graphicFrame macro="">
      <xdr:nvGraphicFramePr>
        <xdr:cNvPr id="5181"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32</xdr:row>
      <xdr:rowOff>0</xdr:rowOff>
    </xdr:from>
    <xdr:to>
      <xdr:col>11</xdr:col>
      <xdr:colOff>0</xdr:colOff>
      <xdr:row>65</xdr:row>
      <xdr:rowOff>9525</xdr:rowOff>
    </xdr:to>
    <xdr:graphicFrame macro="">
      <xdr:nvGraphicFramePr>
        <xdr:cNvPr id="5182"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ldta.timing.validator" growShrinkType="overwriteClear" adjustColumnWidth="0"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ometa.menus.timing.validator" growShrinkType="overwriteClear" adjustColumnWidth="0" connectionId="6"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lava.timing" growShrinkType="overwriteClear" adjustColumnWidth="0" connectionId="1"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ldta.timing" growShrinkType="overwriteClear" adjustColumnWidth="0" connectionId="3"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menus.timings" growShrinkType="overwriteClear" adjustColumnWidth="0" connectionId="5"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lava.timing.validator" growShrinkType="overwriteClear" adjustColumnWidth="0" connectionId="2"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lava_1" growShrinkType="overwriteClear" fillFormulas="1" adjustColumnWidth="0" connectionId="7"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ldta" growShrinkType="overwriteClear" adjustColumnWidth="0" connectionId="8"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lava_2" growShrinkType="overwriteClear" fillFormulas="1" adjustColumnWidth="0" connectionId="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7" Type="http://schemas.openxmlformats.org/officeDocument/2006/relationships/queryTable" Target="../queryTables/queryTable6.xml"/><Relationship Id="rId2" Type="http://schemas.openxmlformats.org/officeDocument/2006/relationships/queryTable" Target="../queryTables/queryTable1.xml"/><Relationship Id="rId1" Type="http://schemas.openxmlformats.org/officeDocument/2006/relationships/printerSettings" Target="../printerSettings/printerSettings2.bin"/><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3.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dimension ref="A1"/>
  <sheetViews>
    <sheetView zoomScale="180" zoomScaleNormal="180" workbookViewId="0">
      <selection activeCell="L35" sqref="L35"/>
    </sheetView>
  </sheetViews>
  <sheetFormatPr defaultRowHeight="11.25"/>
  <cols>
    <col min="11" max="11" width="12.33203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enableFormatConditionsCalculation="0">
    <tabColor indexed="44"/>
    <pageSetUpPr fitToPage="1"/>
  </sheetPr>
  <dimension ref="B1:AH50"/>
  <sheetViews>
    <sheetView showGridLines="0" zoomScaleNormal="100" workbookViewId="0">
      <pane xSplit="2" ySplit="4" topLeftCell="C11" activePane="bottomRight" state="frozen"/>
      <selection pane="topRight" activeCell="C1" sqref="C1"/>
      <selection pane="bottomLeft" activeCell="A5" sqref="A5"/>
      <selection pane="bottomRight" activeCell="Z17" sqref="Z17"/>
    </sheetView>
  </sheetViews>
  <sheetFormatPr defaultRowHeight="11.25"/>
  <cols>
    <col min="1" max="1" width="1.83203125" style="2" customWidth="1"/>
    <col min="2" max="2" width="30" style="1" customWidth="1"/>
    <col min="3" max="3" width="15.83203125" style="2" customWidth="1"/>
    <col min="4" max="4" width="15.83203125" style="2" hidden="1" customWidth="1"/>
    <col min="5" max="5" width="15.83203125" style="42" hidden="1" customWidth="1"/>
    <col min="6" max="6" width="15.83203125" style="2" hidden="1" customWidth="1"/>
    <col min="7" max="9" width="15.83203125" style="2" customWidth="1"/>
    <col min="10" max="10" width="15.83203125" style="18" customWidth="1"/>
    <col min="11" max="20" width="15.83203125" style="2" hidden="1" customWidth="1"/>
    <col min="21" max="21" width="15.83203125" style="31" hidden="1" customWidth="1"/>
    <col min="22" max="22" width="15.83203125" style="2" customWidth="1"/>
    <col min="23" max="23" width="15.83203125" style="18" customWidth="1"/>
    <col min="24" max="25" width="15.83203125" style="31" hidden="1" customWidth="1"/>
    <col min="26" max="27" width="15.83203125" style="31" customWidth="1"/>
    <col min="28" max="28" width="15.83203125" style="31" hidden="1" customWidth="1"/>
    <col min="29" max="30" width="15.83203125" style="31" customWidth="1"/>
    <col min="31" max="33" width="15.83203125" style="64" customWidth="1"/>
    <col min="34" max="34" width="15.83203125" style="42" customWidth="1"/>
    <col min="35" max="16384" width="9.33203125" style="2"/>
  </cols>
  <sheetData>
    <row r="1" spans="2:34" ht="9.75" customHeight="1"/>
    <row r="2" spans="2:34" s="3" customFormat="1" ht="27.75" customHeight="1">
      <c r="B2" s="25" t="s">
        <v>14</v>
      </c>
      <c r="E2" s="43"/>
      <c r="J2" s="24"/>
      <c r="U2" s="32"/>
      <c r="V2" s="6"/>
      <c r="W2" s="115"/>
      <c r="X2" s="32"/>
      <c r="Y2" s="32"/>
      <c r="Z2" s="32"/>
      <c r="AA2" s="32"/>
      <c r="AB2" s="33"/>
      <c r="AC2" s="33"/>
      <c r="AD2" s="33"/>
      <c r="AE2" s="65"/>
      <c r="AF2" s="65"/>
      <c r="AG2" s="66"/>
      <c r="AH2" s="110"/>
    </row>
    <row r="3" spans="2:34" s="59" customFormat="1" ht="18.75">
      <c r="B3" s="81" t="s">
        <v>64</v>
      </c>
      <c r="C3" s="60"/>
      <c r="D3" s="60"/>
      <c r="E3" s="60"/>
      <c r="F3" s="60"/>
      <c r="G3" s="60"/>
      <c r="H3" s="60"/>
      <c r="I3" s="60"/>
      <c r="J3" s="60"/>
      <c r="K3" s="60"/>
      <c r="L3" s="60"/>
      <c r="M3" s="60"/>
      <c r="N3" s="60"/>
      <c r="O3" s="60"/>
      <c r="P3" s="60"/>
      <c r="W3" s="60"/>
      <c r="Z3" s="87"/>
      <c r="AH3" s="111"/>
    </row>
    <row r="4" spans="2:34" s="4" customFormat="1" ht="24.75" customHeight="1">
      <c r="B4" s="5"/>
      <c r="C4" s="7" t="s">
        <v>77</v>
      </c>
      <c r="D4" s="7" t="s">
        <v>16</v>
      </c>
      <c r="E4" s="44" t="s">
        <v>48</v>
      </c>
      <c r="F4" s="7" t="s">
        <v>17</v>
      </c>
      <c r="G4" s="7" t="s">
        <v>15</v>
      </c>
      <c r="H4" s="8" t="s">
        <v>1</v>
      </c>
      <c r="I4" s="8" t="s">
        <v>2</v>
      </c>
      <c r="J4" s="19" t="s">
        <v>63</v>
      </c>
      <c r="K4" s="8" t="s">
        <v>34</v>
      </c>
      <c r="L4" s="8" t="s">
        <v>30</v>
      </c>
      <c r="M4" s="8" t="s">
        <v>28</v>
      </c>
      <c r="N4" s="8" t="s">
        <v>31</v>
      </c>
      <c r="O4" s="8" t="s">
        <v>29</v>
      </c>
      <c r="P4" s="8" t="s">
        <v>32</v>
      </c>
      <c r="Q4" s="8" t="s">
        <v>33</v>
      </c>
      <c r="R4" s="8" t="s">
        <v>36</v>
      </c>
      <c r="S4" s="8" t="s">
        <v>35</v>
      </c>
      <c r="T4" s="8" t="s">
        <v>43</v>
      </c>
      <c r="U4" s="35" t="s">
        <v>44</v>
      </c>
      <c r="V4" s="8" t="s">
        <v>26</v>
      </c>
      <c r="W4" s="19" t="s">
        <v>27</v>
      </c>
      <c r="X4" s="35" t="s">
        <v>39</v>
      </c>
      <c r="Y4" s="35" t="s">
        <v>41</v>
      </c>
      <c r="Z4" s="35" t="s">
        <v>37</v>
      </c>
      <c r="AA4" s="35" t="s">
        <v>38</v>
      </c>
      <c r="AB4" s="35" t="s">
        <v>45</v>
      </c>
      <c r="AC4" s="35" t="s">
        <v>40</v>
      </c>
      <c r="AD4" s="35" t="s">
        <v>47</v>
      </c>
      <c r="AE4" s="68" t="s">
        <v>3</v>
      </c>
      <c r="AF4" s="68" t="s">
        <v>4</v>
      </c>
      <c r="AG4" s="68" t="s">
        <v>5</v>
      </c>
      <c r="AH4" s="44" t="s">
        <v>6</v>
      </c>
    </row>
    <row r="5" spans="2:34" ht="18" customHeight="1">
      <c r="B5" s="10" t="s">
        <v>0</v>
      </c>
      <c r="C5" s="11"/>
      <c r="D5" s="11"/>
      <c r="E5" s="45"/>
      <c r="F5" s="11"/>
      <c r="G5" s="11"/>
      <c r="H5" s="11"/>
      <c r="I5" s="11"/>
      <c r="J5" s="20"/>
      <c r="K5" s="11"/>
      <c r="L5" s="11"/>
      <c r="M5" s="11"/>
      <c r="N5" s="11"/>
      <c r="O5" s="11"/>
      <c r="P5" s="11"/>
      <c r="Q5" s="11"/>
      <c r="R5" s="11"/>
      <c r="S5" s="11"/>
      <c r="T5" s="11"/>
      <c r="U5" s="36"/>
      <c r="V5" s="11"/>
      <c r="W5" s="20"/>
      <c r="X5" s="36"/>
      <c r="Y5" s="36"/>
      <c r="Z5" s="36"/>
      <c r="AA5" s="36"/>
      <c r="AB5" s="36"/>
      <c r="AC5" s="36"/>
      <c r="AD5" s="36"/>
      <c r="AE5" s="69"/>
      <c r="AF5" s="69"/>
      <c r="AG5" s="69"/>
      <c r="AH5" s="45"/>
    </row>
    <row r="6" spans="2:34" ht="18" customHeight="1">
      <c r="B6" s="12" t="s">
        <v>7</v>
      </c>
      <c r="C6" s="15">
        <f>SUM(C7:C9)</f>
        <v>4103</v>
      </c>
      <c r="D6" s="15">
        <f>SUM(D7:D9)</f>
        <v>1464</v>
      </c>
      <c r="E6" s="46">
        <f>D6/C6</f>
        <v>0.35681208871557396</v>
      </c>
      <c r="F6" s="15">
        <f>SUM(F7:F9)</f>
        <v>425</v>
      </c>
      <c r="G6" s="15">
        <f>C6-D6-F6</f>
        <v>2214</v>
      </c>
      <c r="H6" s="15">
        <f>SUM(H7:H9)</f>
        <v>1828</v>
      </c>
      <c r="I6" s="15">
        <f>SUM(I7:I9)</f>
        <v>226</v>
      </c>
      <c r="J6" s="78">
        <f>AVERAGE(J7:J9)</f>
        <v>9.5892024948316337</v>
      </c>
      <c r="K6" s="78" t="s">
        <v>42</v>
      </c>
      <c r="L6" s="78" t="s">
        <v>42</v>
      </c>
      <c r="M6" s="78" t="s">
        <v>42</v>
      </c>
      <c r="N6" s="78" t="s">
        <v>42</v>
      </c>
      <c r="O6" s="78" t="s">
        <v>42</v>
      </c>
      <c r="P6" s="78" t="s">
        <v>42</v>
      </c>
      <c r="Q6" s="78" t="s">
        <v>42</v>
      </c>
      <c r="R6" s="78" t="s">
        <v>42</v>
      </c>
      <c r="S6" s="78" t="s">
        <v>42</v>
      </c>
      <c r="T6" s="78" t="s">
        <v>42</v>
      </c>
      <c r="U6" s="78" t="s">
        <v>42</v>
      </c>
      <c r="V6" s="15">
        <f t="shared" ref="V6:Z6" si="0">SUM(V7:V9)</f>
        <v>736</v>
      </c>
      <c r="W6" s="112">
        <f>AVERAGE(W7:W9)</f>
        <v>2.9296401415606717</v>
      </c>
      <c r="X6" s="112">
        <f t="shared" ref="X6:Y6" si="1">AVERAGE(X7:X9)</f>
        <v>15607.353333333333</v>
      </c>
      <c r="Y6" s="112">
        <f t="shared" si="1"/>
        <v>187.01321095693615</v>
      </c>
      <c r="Z6" s="37">
        <f t="shared" si="0"/>
        <v>379862.68999999994</v>
      </c>
      <c r="AA6" s="112">
        <f>AVERAGE(AA7:AA9)</f>
        <v>40580.905833333331</v>
      </c>
      <c r="AB6" s="37">
        <f t="shared" ref="AB6:AG6" si="2">SUM(AB7:AB9)</f>
        <v>28.767607484494903</v>
      </c>
      <c r="AC6" s="112">
        <f>AVERAGE(AC7:AC9)</f>
        <v>78.541321663096497</v>
      </c>
      <c r="AD6" s="112">
        <f>AVERAGE(AD7:AD9)</f>
        <v>119.35125187859292</v>
      </c>
      <c r="AE6" s="70">
        <f t="shared" si="2"/>
        <v>4334.2299999999996</v>
      </c>
      <c r="AF6" s="70">
        <f t="shared" si="2"/>
        <v>2427.56</v>
      </c>
      <c r="AG6" s="70">
        <f t="shared" si="2"/>
        <v>1266.82</v>
      </c>
      <c r="AH6" s="117">
        <f>AVERAGE(AH7:AH9)</f>
        <v>1</v>
      </c>
    </row>
    <row r="7" spans="2:34" ht="18" customHeight="1">
      <c r="B7" s="13" t="s">
        <v>18</v>
      </c>
      <c r="C7" s="9">
        <v>1034</v>
      </c>
      <c r="D7" s="9">
        <v>408</v>
      </c>
      <c r="E7" s="47">
        <f t="shared" ref="E7:E36" si="3">D7/C7</f>
        <v>0.39458413926499031</v>
      </c>
      <c r="F7" s="9">
        <v>88</v>
      </c>
      <c r="G7" s="9">
        <f>C7-D7-F7</f>
        <v>538</v>
      </c>
      <c r="H7" s="9">
        <v>431</v>
      </c>
      <c r="I7" s="9">
        <v>63</v>
      </c>
      <c r="J7" s="22">
        <f>G7/I7</f>
        <v>8.5396825396825395</v>
      </c>
      <c r="K7" s="30" t="s">
        <v>42</v>
      </c>
      <c r="L7" s="30" t="s">
        <v>42</v>
      </c>
      <c r="M7" s="30" t="s">
        <v>42</v>
      </c>
      <c r="N7" s="30" t="s">
        <v>42</v>
      </c>
      <c r="O7" s="30" t="s">
        <v>42</v>
      </c>
      <c r="P7" s="30" t="s">
        <v>42</v>
      </c>
      <c r="Q7" s="30" t="s">
        <v>42</v>
      </c>
      <c r="R7" s="30" t="s">
        <v>42</v>
      </c>
      <c r="S7" s="30" t="s">
        <v>42</v>
      </c>
      <c r="T7" s="30" t="s">
        <v>42</v>
      </c>
      <c r="U7" s="76" t="s">
        <v>42</v>
      </c>
      <c r="V7" s="9">
        <v>191</v>
      </c>
      <c r="W7" s="22">
        <f>V7/I7</f>
        <v>3.0317460317460316</v>
      </c>
      <c r="X7" s="38">
        <v>8333.2000000000007</v>
      </c>
      <c r="Y7" s="38">
        <f>X7/I7</f>
        <v>132.27301587301588</v>
      </c>
      <c r="Z7" s="38">
        <v>21901.17</v>
      </c>
      <c r="AA7" s="38">
        <v>59958.31</v>
      </c>
      <c r="AB7" s="41">
        <f>J7</f>
        <v>8.5396825396825395</v>
      </c>
      <c r="AC7" s="41">
        <f>171-5.2*LOG(Y7,2)-0.23*W7-16.2*LOG(AB7,2)</f>
        <v>83.530593072045605</v>
      </c>
      <c r="AD7" s="41">
        <f>AC7+(50*SIN(SQRT((2.4*E7))))</f>
        <v>124.86343415491751</v>
      </c>
      <c r="AE7" s="71">
        <f>Performance_vanilla!C7</f>
        <v>3245.6</v>
      </c>
      <c r="AF7" s="71">
        <f>Performance_vanilla!C109</f>
        <v>1572.93</v>
      </c>
      <c r="AG7" s="71">
        <f>Performance_vanilla!C211</f>
        <v>584.21</v>
      </c>
      <c r="AH7" s="47">
        <v>1</v>
      </c>
    </row>
    <row r="8" spans="2:34" ht="18" customHeight="1">
      <c r="B8" s="51" t="s">
        <v>19</v>
      </c>
      <c r="C8" s="28">
        <v>2833</v>
      </c>
      <c r="D8" s="28">
        <v>959</v>
      </c>
      <c r="E8" s="52">
        <f t="shared" si="3"/>
        <v>0.33851041298976348</v>
      </c>
      <c r="F8" s="28">
        <v>317</v>
      </c>
      <c r="G8" s="28">
        <f>C8-D8-F8</f>
        <v>1557</v>
      </c>
      <c r="H8" s="28">
        <v>1294</v>
      </c>
      <c r="I8" s="28">
        <v>151</v>
      </c>
      <c r="J8" s="22">
        <f>G8/I8</f>
        <v>10.311258278145695</v>
      </c>
      <c r="K8" s="30" t="s">
        <v>42</v>
      </c>
      <c r="L8" s="30" t="s">
        <v>42</v>
      </c>
      <c r="M8" s="30" t="s">
        <v>42</v>
      </c>
      <c r="N8" s="30" t="s">
        <v>42</v>
      </c>
      <c r="O8" s="30" t="s">
        <v>42</v>
      </c>
      <c r="P8" s="30" t="s">
        <v>42</v>
      </c>
      <c r="Q8" s="30" t="s">
        <v>42</v>
      </c>
      <c r="R8" s="30" t="s">
        <v>42</v>
      </c>
      <c r="S8" s="30" t="s">
        <v>42</v>
      </c>
      <c r="T8" s="30" t="s">
        <v>42</v>
      </c>
      <c r="U8" s="76" t="s">
        <v>42</v>
      </c>
      <c r="V8" s="27">
        <v>517</v>
      </c>
      <c r="W8" s="22">
        <f>V8/I8</f>
        <v>3.423841059602649</v>
      </c>
      <c r="X8" s="63">
        <v>36222.25</v>
      </c>
      <c r="Y8" s="38">
        <f>X8/I8</f>
        <v>239.88245033112582</v>
      </c>
      <c r="Z8" s="63">
        <f>336060.35</f>
        <v>336060.35</v>
      </c>
      <c r="AA8" s="38">
        <v>59959.31</v>
      </c>
      <c r="AB8" s="41">
        <f>J8</f>
        <v>10.311258278145695</v>
      </c>
      <c r="AC8" s="41">
        <f>171-5.2*LOG(Y8,2)-0.23*W8-16.2*LOG(AB8,2)</f>
        <v>74.568755238947091</v>
      </c>
      <c r="AD8" s="41">
        <f>AC8+(50*SIN(SQRT((2.4*E8))))</f>
        <v>113.77690611062759</v>
      </c>
      <c r="AE8" s="72">
        <f>Performance_vanilla!D7</f>
        <v>885.26</v>
      </c>
      <c r="AF8" s="72">
        <f>Performance_vanilla!D109</f>
        <v>806.52</v>
      </c>
      <c r="AG8" s="72">
        <f>Performance_vanilla!D211</f>
        <v>638.75</v>
      </c>
      <c r="AH8" s="50">
        <v>1</v>
      </c>
    </row>
    <row r="9" spans="2:34" ht="18" customHeight="1">
      <c r="B9" s="13" t="s">
        <v>23</v>
      </c>
      <c r="C9" s="9">
        <v>236</v>
      </c>
      <c r="D9" s="9">
        <v>97</v>
      </c>
      <c r="E9" s="47">
        <f t="shared" si="3"/>
        <v>0.41101694915254239</v>
      </c>
      <c r="F9" s="9">
        <v>20</v>
      </c>
      <c r="G9" s="9">
        <f>C9-D9-F9</f>
        <v>119</v>
      </c>
      <c r="H9" s="9">
        <f>78+22+3</f>
        <v>103</v>
      </c>
      <c r="I9" s="9">
        <v>12</v>
      </c>
      <c r="J9" s="22">
        <f>G9/I9</f>
        <v>9.9166666666666661</v>
      </c>
      <c r="K9" s="30" t="s">
        <v>42</v>
      </c>
      <c r="L9" s="30" t="s">
        <v>42</v>
      </c>
      <c r="M9" s="30" t="s">
        <v>42</v>
      </c>
      <c r="N9" s="30" t="s">
        <v>42</v>
      </c>
      <c r="O9" s="30" t="s">
        <v>42</v>
      </c>
      <c r="P9" s="30" t="s">
        <v>42</v>
      </c>
      <c r="Q9" s="30" t="s">
        <v>42</v>
      </c>
      <c r="R9" s="30" t="s">
        <v>42</v>
      </c>
      <c r="S9" s="30" t="s">
        <v>42</v>
      </c>
      <c r="T9" s="30" t="s">
        <v>42</v>
      </c>
      <c r="U9" s="76" t="s">
        <v>42</v>
      </c>
      <c r="V9" s="9">
        <v>28</v>
      </c>
      <c r="W9" s="22">
        <f>V9/I9</f>
        <v>2.3333333333333335</v>
      </c>
      <c r="X9" s="38">
        <v>2266.61</v>
      </c>
      <c r="Y9" s="38">
        <f>X9/I9</f>
        <v>188.88416666666669</v>
      </c>
      <c r="Z9" s="38">
        <v>21901.17</v>
      </c>
      <c r="AA9" s="38">
        <f>Z9/I9</f>
        <v>1825.0974999999999</v>
      </c>
      <c r="AB9" s="41">
        <f>J9</f>
        <v>9.9166666666666661</v>
      </c>
      <c r="AC9" s="41">
        <f>171-5.2*LOG(Y9,2)-0.23*W9-16.2*LOG(AB9,2)</f>
        <v>77.524616678296823</v>
      </c>
      <c r="AD9" s="41">
        <f>AC9+(50*SIN(SQRT((2.4*E9))))</f>
        <v>119.41341537023365</v>
      </c>
      <c r="AE9" s="72">
        <f>Performance_vanilla!E7</f>
        <v>203.37</v>
      </c>
      <c r="AF9" s="72">
        <f>Performance_vanilla!E109</f>
        <v>48.11</v>
      </c>
      <c r="AG9" s="72">
        <f>Performance_vanilla!E211</f>
        <v>43.86</v>
      </c>
      <c r="AH9" s="47">
        <v>1</v>
      </c>
    </row>
    <row r="10" spans="2:34" ht="18" customHeight="1">
      <c r="B10" s="12" t="s">
        <v>8</v>
      </c>
      <c r="C10" s="15">
        <f>SUM(C11:C11)</f>
        <v>1089</v>
      </c>
      <c r="D10" s="15">
        <f>SUM(D11:D11)</f>
        <v>396</v>
      </c>
      <c r="E10" s="46">
        <f t="shared" si="3"/>
        <v>0.36363636363636365</v>
      </c>
      <c r="F10" s="15">
        <f>SUM(F11:F11)</f>
        <v>87</v>
      </c>
      <c r="G10" s="15">
        <f>SUM(G11:G11)</f>
        <v>606</v>
      </c>
      <c r="H10" s="15">
        <f>SUM(H11:H11)</f>
        <v>473</v>
      </c>
      <c r="I10" s="15">
        <f>SUM(I11:I11)</f>
        <v>90</v>
      </c>
      <c r="J10" s="112">
        <f>J11</f>
        <v>6.7333333333333334</v>
      </c>
      <c r="K10" s="79">
        <f t="shared" ref="K10:U10" si="4">SUM(K11:K11)</f>
        <v>0</v>
      </c>
      <c r="L10" s="79">
        <f t="shared" si="4"/>
        <v>0</v>
      </c>
      <c r="M10" s="79">
        <f t="shared" si="4"/>
        <v>0</v>
      </c>
      <c r="N10" s="79">
        <f t="shared" si="4"/>
        <v>0</v>
      </c>
      <c r="O10" s="79">
        <f t="shared" si="4"/>
        <v>0</v>
      </c>
      <c r="P10" s="79">
        <f t="shared" si="4"/>
        <v>0</v>
      </c>
      <c r="Q10" s="79">
        <f t="shared" si="4"/>
        <v>0</v>
      </c>
      <c r="R10" s="79">
        <f t="shared" si="4"/>
        <v>0</v>
      </c>
      <c r="S10" s="79">
        <f t="shared" si="4"/>
        <v>0</v>
      </c>
      <c r="T10" s="79">
        <f t="shared" si="4"/>
        <v>0</v>
      </c>
      <c r="U10" s="79">
        <f t="shared" si="4"/>
        <v>0</v>
      </c>
      <c r="V10" s="15">
        <f t="shared" ref="V10:AG10" si="5">SUM(V11:V11)</f>
        <v>169</v>
      </c>
      <c r="W10" s="112">
        <f>W11</f>
        <v>1.8777777777777778</v>
      </c>
      <c r="X10" s="79">
        <f t="shared" si="5"/>
        <v>9220.9500000000007</v>
      </c>
      <c r="Y10" s="79">
        <f t="shared" si="5"/>
        <v>102.45500000000001</v>
      </c>
      <c r="Z10" s="37">
        <f>SUM(Z11)</f>
        <v>73821.84</v>
      </c>
      <c r="AA10" s="112">
        <f t="shared" ref="AA10:AD10" si="6">AA11</f>
        <v>820.24266666666665</v>
      </c>
      <c r="AB10" s="112">
        <f t="shared" si="6"/>
        <v>6.7333333333333334</v>
      </c>
      <c r="AC10" s="112">
        <f t="shared" si="6"/>
        <v>91.266710512366842</v>
      </c>
      <c r="AD10" s="112">
        <f t="shared" si="6"/>
        <v>131.47286115048132</v>
      </c>
      <c r="AE10" s="70">
        <f t="shared" si="5"/>
        <v>202.12</v>
      </c>
      <c r="AF10" s="70">
        <f t="shared" si="5"/>
        <v>153.21</v>
      </c>
      <c r="AG10" s="70">
        <f t="shared" si="5"/>
        <v>93.88</v>
      </c>
      <c r="AH10" s="117">
        <f>SUM(AH11:AH11)</f>
        <v>1</v>
      </c>
    </row>
    <row r="11" spans="2:34" ht="18" customHeight="1">
      <c r="B11" s="13" t="s">
        <v>9</v>
      </c>
      <c r="C11" s="9">
        <v>1089</v>
      </c>
      <c r="D11" s="9">
        <v>396</v>
      </c>
      <c r="E11" s="47">
        <f t="shared" si="3"/>
        <v>0.36363636363636365</v>
      </c>
      <c r="F11" s="9">
        <v>87</v>
      </c>
      <c r="G11" s="9">
        <f>C11-D11-F11</f>
        <v>606</v>
      </c>
      <c r="H11" s="9">
        <v>473</v>
      </c>
      <c r="I11" s="9">
        <v>90</v>
      </c>
      <c r="J11" s="22">
        <f>G11/I11</f>
        <v>6.7333333333333334</v>
      </c>
      <c r="K11" s="30" t="s">
        <v>42</v>
      </c>
      <c r="L11" s="30" t="s">
        <v>42</v>
      </c>
      <c r="M11" s="30" t="s">
        <v>42</v>
      </c>
      <c r="N11" s="30" t="s">
        <v>42</v>
      </c>
      <c r="O11" s="30" t="s">
        <v>42</v>
      </c>
      <c r="P11" s="30" t="s">
        <v>42</v>
      </c>
      <c r="Q11" s="30" t="s">
        <v>42</v>
      </c>
      <c r="R11" s="30" t="s">
        <v>42</v>
      </c>
      <c r="S11" s="30" t="s">
        <v>42</v>
      </c>
      <c r="T11" s="30" t="s">
        <v>42</v>
      </c>
      <c r="U11" s="76" t="s">
        <v>42</v>
      </c>
      <c r="V11" s="9">
        <v>169</v>
      </c>
      <c r="W11" s="22">
        <f>V11/I11</f>
        <v>1.8777777777777778</v>
      </c>
      <c r="X11" s="38">
        <v>9220.9500000000007</v>
      </c>
      <c r="Y11" s="38">
        <f>X11/I11</f>
        <v>102.45500000000001</v>
      </c>
      <c r="Z11" s="38">
        <v>73821.84</v>
      </c>
      <c r="AA11" s="38">
        <f>Z11/I11</f>
        <v>820.24266666666665</v>
      </c>
      <c r="AB11" s="41">
        <f>J11</f>
        <v>6.7333333333333334</v>
      </c>
      <c r="AC11" s="41">
        <f>171-5.2*LOG(Y11,2)-0.23*W11-16.2*LOG(AB11,2)</f>
        <v>91.266710512366842</v>
      </c>
      <c r="AD11" s="41">
        <f>AC11+(50*SIN(SQRT((2.4*E11))))</f>
        <v>131.47286115048132</v>
      </c>
      <c r="AE11" s="71">
        <f>Performance_vanilla!N7</f>
        <v>202.12</v>
      </c>
      <c r="AF11" s="71">
        <f>Performance_vanilla!N109</f>
        <v>153.21</v>
      </c>
      <c r="AG11" s="71">
        <f>Performance_vanilla!N211</f>
        <v>93.88</v>
      </c>
      <c r="AH11" s="47">
        <v>1</v>
      </c>
    </row>
    <row r="12" spans="2:34" ht="18" customHeight="1">
      <c r="B12" s="12" t="s">
        <v>10</v>
      </c>
      <c r="C12" s="15">
        <f>SUM(C13:C13)</f>
        <v>1867</v>
      </c>
      <c r="D12" s="15">
        <f>SUM(D13:D13)</f>
        <v>690</v>
      </c>
      <c r="E12" s="46">
        <f t="shared" si="3"/>
        <v>0.36957686127477235</v>
      </c>
      <c r="F12" s="15">
        <f>SUM(F13:F13)</f>
        <v>159</v>
      </c>
      <c r="G12" s="15">
        <f>C12-D12-F12</f>
        <v>1018</v>
      </c>
      <c r="H12" s="15">
        <f>SUM(H13:H13)</f>
        <v>792</v>
      </c>
      <c r="I12" s="15">
        <f>SUM(I13:I13)</f>
        <v>124</v>
      </c>
      <c r="J12" s="112">
        <f>SUM(J13:J13)</f>
        <v>8.2096774193548381</v>
      </c>
      <c r="K12" s="79">
        <f t="shared" ref="K12:U12" si="7">SUM(K13:K13)</f>
        <v>0</v>
      </c>
      <c r="L12" s="79">
        <f t="shared" si="7"/>
        <v>0</v>
      </c>
      <c r="M12" s="79">
        <f t="shared" si="7"/>
        <v>0</v>
      </c>
      <c r="N12" s="79">
        <f t="shared" si="7"/>
        <v>0</v>
      </c>
      <c r="O12" s="79">
        <f t="shared" si="7"/>
        <v>0</v>
      </c>
      <c r="P12" s="79">
        <f t="shared" si="7"/>
        <v>0</v>
      </c>
      <c r="Q12" s="79">
        <f t="shared" si="7"/>
        <v>0</v>
      </c>
      <c r="R12" s="79">
        <f t="shared" si="7"/>
        <v>0</v>
      </c>
      <c r="S12" s="79">
        <f t="shared" si="7"/>
        <v>0</v>
      </c>
      <c r="T12" s="79">
        <f t="shared" si="7"/>
        <v>0</v>
      </c>
      <c r="U12" s="79">
        <f t="shared" si="7"/>
        <v>0</v>
      </c>
      <c r="V12" s="15">
        <f>SUM(V13:V13)</f>
        <v>318</v>
      </c>
      <c r="W12" s="112">
        <f>W13</f>
        <v>2.564516129032258</v>
      </c>
      <c r="X12" s="112">
        <f t="shared" ref="X12:AD12" si="8">X13</f>
        <v>19969.98</v>
      </c>
      <c r="Y12" s="112">
        <f t="shared" si="8"/>
        <v>161.0482258064516</v>
      </c>
      <c r="Z12" s="37">
        <f>SUM(Z13)</f>
        <v>200908.95</v>
      </c>
      <c r="AA12" s="112">
        <f t="shared" si="8"/>
        <v>1620.2334677419356</v>
      </c>
      <c r="AB12" s="112">
        <f t="shared" si="8"/>
        <v>8.2096774193548381</v>
      </c>
      <c r="AC12" s="112">
        <f t="shared" si="8"/>
        <v>83.082473035340399</v>
      </c>
      <c r="AD12" s="112">
        <f t="shared" si="8"/>
        <v>123.51335023118216</v>
      </c>
      <c r="AE12" s="70">
        <f t="shared" ref="AE12:AG12" si="9">SUM(AE13:AE13)</f>
        <v>1271.55</v>
      </c>
      <c r="AF12" s="70">
        <f t="shared" si="9"/>
        <v>1089.2</v>
      </c>
      <c r="AG12" s="70">
        <f t="shared" si="9"/>
        <v>977.17</v>
      </c>
      <c r="AH12" s="117">
        <f>SUM(AH13:AH13)</f>
        <v>1</v>
      </c>
    </row>
    <row r="13" spans="2:34" ht="18" customHeight="1">
      <c r="B13" s="13" t="s">
        <v>11</v>
      </c>
      <c r="C13" s="9">
        <v>1867</v>
      </c>
      <c r="D13" s="9">
        <v>690</v>
      </c>
      <c r="E13" s="47">
        <f t="shared" si="3"/>
        <v>0.36957686127477235</v>
      </c>
      <c r="F13" s="9">
        <v>159</v>
      </c>
      <c r="G13" s="9">
        <f>C13-D13-F13</f>
        <v>1018</v>
      </c>
      <c r="H13" s="9">
        <v>792</v>
      </c>
      <c r="I13" s="9">
        <v>124</v>
      </c>
      <c r="J13" s="22">
        <f>G13/I13</f>
        <v>8.2096774193548381</v>
      </c>
      <c r="K13" s="30" t="s">
        <v>42</v>
      </c>
      <c r="L13" s="30" t="s">
        <v>42</v>
      </c>
      <c r="M13" s="30" t="s">
        <v>42</v>
      </c>
      <c r="N13" s="30" t="s">
        <v>42</v>
      </c>
      <c r="O13" s="30" t="s">
        <v>42</v>
      </c>
      <c r="P13" s="30" t="s">
        <v>42</v>
      </c>
      <c r="Q13" s="30" t="s">
        <v>42</v>
      </c>
      <c r="R13" s="30" t="s">
        <v>42</v>
      </c>
      <c r="S13" s="30" t="s">
        <v>42</v>
      </c>
      <c r="T13" s="30" t="s">
        <v>42</v>
      </c>
      <c r="U13" s="76" t="s">
        <v>42</v>
      </c>
      <c r="V13" s="9">
        <v>318</v>
      </c>
      <c r="W13" s="22">
        <f>V13/I13</f>
        <v>2.564516129032258</v>
      </c>
      <c r="X13" s="38">
        <v>19969.98</v>
      </c>
      <c r="Y13" s="38">
        <f>X13/I13</f>
        <v>161.0482258064516</v>
      </c>
      <c r="Z13" s="38">
        <v>200908.95</v>
      </c>
      <c r="AA13" s="38">
        <f>Z13/I13</f>
        <v>1620.2334677419356</v>
      </c>
      <c r="AB13" s="41">
        <f>J13</f>
        <v>8.2096774193548381</v>
      </c>
      <c r="AC13" s="41">
        <f>171-5.2*LOG(Y13,2)-0.23*W13-16.2*LOG(AB13,2)</f>
        <v>83.082473035340399</v>
      </c>
      <c r="AD13" s="41">
        <f>AC13+(50*SIN(SQRT((2.4*E13))))</f>
        <v>123.51335023118216</v>
      </c>
      <c r="AE13" s="71">
        <f>Performance_vanilla!O7</f>
        <v>1271.55</v>
      </c>
      <c r="AF13" s="71">
        <f>Performance_vanilla!O109</f>
        <v>1089.2</v>
      </c>
      <c r="AG13" s="71">
        <f>Performance_vanilla!O211</f>
        <v>977.17</v>
      </c>
      <c r="AH13" s="47">
        <v>1</v>
      </c>
    </row>
    <row r="14" spans="2:34" ht="18" customHeight="1">
      <c r="B14" s="12" t="s">
        <v>20</v>
      </c>
      <c r="C14" s="15">
        <f>SUM(C15:C15)</f>
        <v>1422</v>
      </c>
      <c r="D14" s="15">
        <f>SUM(D15:D15)</f>
        <v>674</v>
      </c>
      <c r="E14" s="46">
        <f t="shared" si="3"/>
        <v>0.4739803094233474</v>
      </c>
      <c r="F14" s="15">
        <f>SUM(F15:F15)</f>
        <v>139</v>
      </c>
      <c r="G14" s="15">
        <f>C14-D14-F14</f>
        <v>609</v>
      </c>
      <c r="H14" s="15">
        <f>SUM(H15:H15)</f>
        <v>447</v>
      </c>
      <c r="I14" s="15">
        <f>SUM(I15:I15)</f>
        <v>131</v>
      </c>
      <c r="J14" s="112">
        <f>SUM(J15:J15)</f>
        <v>4.6488549618320612</v>
      </c>
      <c r="K14" s="79">
        <f t="shared" ref="K14:U14" si="10">SUM(K15:K15)</f>
        <v>0</v>
      </c>
      <c r="L14" s="79">
        <f t="shared" si="10"/>
        <v>0</v>
      </c>
      <c r="M14" s="79">
        <f t="shared" si="10"/>
        <v>0</v>
      </c>
      <c r="N14" s="79">
        <f t="shared" si="10"/>
        <v>0</v>
      </c>
      <c r="O14" s="79">
        <f t="shared" si="10"/>
        <v>0</v>
      </c>
      <c r="P14" s="79">
        <f t="shared" si="10"/>
        <v>0</v>
      </c>
      <c r="Q14" s="79">
        <f t="shared" si="10"/>
        <v>0</v>
      </c>
      <c r="R14" s="79">
        <f t="shared" si="10"/>
        <v>0</v>
      </c>
      <c r="S14" s="79">
        <f t="shared" si="10"/>
        <v>0</v>
      </c>
      <c r="T14" s="79">
        <f t="shared" si="10"/>
        <v>0</v>
      </c>
      <c r="U14" s="79">
        <f t="shared" si="10"/>
        <v>0</v>
      </c>
      <c r="V14" s="15">
        <f t="shared" ref="V14:AG14" si="11">SUM(V15:V15)</f>
        <v>250</v>
      </c>
      <c r="W14" s="112">
        <f>W15</f>
        <v>1.9083969465648856</v>
      </c>
      <c r="X14" s="112">
        <f t="shared" ref="X14:AD14" si="12">X15</f>
        <v>7620.87</v>
      </c>
      <c r="Y14" s="112">
        <f t="shared" si="12"/>
        <v>58.174580152671751</v>
      </c>
      <c r="Z14" s="37">
        <f>SUM(Z15)</f>
        <v>46005.279999999999</v>
      </c>
      <c r="AA14" s="112">
        <f t="shared" si="12"/>
        <v>351.18534351145036</v>
      </c>
      <c r="AB14" s="112">
        <f t="shared" si="12"/>
        <v>4.6488549618320612</v>
      </c>
      <c r="AC14" s="112">
        <f t="shared" si="12"/>
        <v>104.16363861644024</v>
      </c>
      <c r="AD14" s="112">
        <f t="shared" si="12"/>
        <v>147.94085152872461</v>
      </c>
      <c r="AE14" s="79">
        <f t="shared" si="11"/>
        <v>0</v>
      </c>
      <c r="AF14" s="79">
        <f t="shared" si="11"/>
        <v>0</v>
      </c>
      <c r="AG14" s="79">
        <f t="shared" si="11"/>
        <v>0</v>
      </c>
      <c r="AH14" s="117">
        <f>SUM(AH15:AH15)</f>
        <v>1</v>
      </c>
    </row>
    <row r="15" spans="2:34" ht="18" customHeight="1">
      <c r="B15" s="13" t="s">
        <v>21</v>
      </c>
      <c r="C15" s="9">
        <v>1422</v>
      </c>
      <c r="D15" s="9">
        <v>674</v>
      </c>
      <c r="E15" s="47">
        <f t="shared" si="3"/>
        <v>0.4739803094233474</v>
      </c>
      <c r="F15" s="9">
        <v>139</v>
      </c>
      <c r="G15" s="9">
        <f>C15-D15-F15</f>
        <v>609</v>
      </c>
      <c r="H15" s="9">
        <v>447</v>
      </c>
      <c r="I15" s="9">
        <v>131</v>
      </c>
      <c r="J15" s="22">
        <f>G15/I15</f>
        <v>4.6488549618320612</v>
      </c>
      <c r="K15" s="30" t="s">
        <v>42</v>
      </c>
      <c r="L15" s="30" t="s">
        <v>42</v>
      </c>
      <c r="M15" s="30" t="s">
        <v>42</v>
      </c>
      <c r="N15" s="30" t="s">
        <v>42</v>
      </c>
      <c r="O15" s="30" t="s">
        <v>42</v>
      </c>
      <c r="P15" s="30" t="s">
        <v>42</v>
      </c>
      <c r="Q15" s="30" t="s">
        <v>42</v>
      </c>
      <c r="R15" s="30" t="s">
        <v>42</v>
      </c>
      <c r="S15" s="30" t="s">
        <v>42</v>
      </c>
      <c r="T15" s="30" t="s">
        <v>42</v>
      </c>
      <c r="U15" s="76" t="s">
        <v>42</v>
      </c>
      <c r="V15" s="9">
        <v>250</v>
      </c>
      <c r="W15" s="22">
        <f>V15/I15</f>
        <v>1.9083969465648856</v>
      </c>
      <c r="X15" s="38">
        <v>7620.87</v>
      </c>
      <c r="Y15" s="38">
        <f>X15/I15</f>
        <v>58.174580152671751</v>
      </c>
      <c r="Z15" s="38">
        <v>46005.279999999999</v>
      </c>
      <c r="AA15" s="38">
        <f>Z15/I15</f>
        <v>351.18534351145036</v>
      </c>
      <c r="AB15" s="41">
        <f>J15</f>
        <v>4.6488549618320612</v>
      </c>
      <c r="AC15" s="41">
        <f>171-5.2*LOG(Y15,2)-0.23*W15-16.2*LOG(AB15,2)</f>
        <v>104.16363861644024</v>
      </c>
      <c r="AD15" s="41">
        <f>AC15+(50*SIN(SQRT((2.4*E15))))</f>
        <v>147.94085152872461</v>
      </c>
      <c r="AE15" s="75" t="s">
        <v>61</v>
      </c>
      <c r="AF15" s="75" t="s">
        <v>61</v>
      </c>
      <c r="AG15" s="75" t="s">
        <v>61</v>
      </c>
      <c r="AH15" s="47">
        <v>1</v>
      </c>
    </row>
    <row r="16" spans="2:34" s="86" customFormat="1" ht="18" customHeight="1">
      <c r="B16" s="84"/>
      <c r="C16" s="27"/>
      <c r="D16" s="27"/>
      <c r="E16" s="50"/>
      <c r="F16" s="27"/>
      <c r="G16" s="27"/>
      <c r="H16" s="27"/>
      <c r="I16" s="27"/>
      <c r="J16" s="85"/>
      <c r="K16" s="27"/>
      <c r="L16" s="27"/>
      <c r="M16" s="27"/>
      <c r="N16" s="27"/>
      <c r="O16" s="27"/>
      <c r="P16" s="27"/>
      <c r="Q16" s="27"/>
      <c r="R16" s="27"/>
      <c r="S16" s="27"/>
      <c r="T16" s="27"/>
      <c r="U16" s="63"/>
      <c r="V16" s="27"/>
      <c r="W16" s="85"/>
      <c r="X16" s="63"/>
      <c r="Y16" s="63"/>
      <c r="Z16" s="63"/>
      <c r="AA16" s="63"/>
      <c r="AB16" s="63"/>
      <c r="AC16" s="63"/>
      <c r="AD16" s="63"/>
      <c r="AE16" s="72"/>
      <c r="AF16" s="72"/>
      <c r="AG16" s="72"/>
      <c r="AH16" s="50"/>
    </row>
    <row r="17" spans="2:34" ht="18" customHeight="1">
      <c r="B17" s="14" t="s">
        <v>62</v>
      </c>
      <c r="C17" s="16">
        <f>SUM(C6,C10,C12,C14)</f>
        <v>8481</v>
      </c>
      <c r="D17" s="16">
        <f>SUM(D6,D10,D12,D14)</f>
        <v>3224</v>
      </c>
      <c r="E17" s="48">
        <f t="shared" si="3"/>
        <v>0.38014385096097159</v>
      </c>
      <c r="F17" s="16">
        <f>SUM(F6,F10,F12,F14)</f>
        <v>810</v>
      </c>
      <c r="G17" s="16">
        <f>SUM(G6,G10,G12,G14)</f>
        <v>4447</v>
      </c>
      <c r="H17" s="16">
        <f>SUM(H6,H10,H12,H14)</f>
        <v>3540</v>
      </c>
      <c r="I17" s="16">
        <f t="shared" ref="I17:V17" si="13">SUM(I6,I10,I12)</f>
        <v>440</v>
      </c>
      <c r="J17" s="113">
        <f t="shared" si="13"/>
        <v>24.532213247519806</v>
      </c>
      <c r="K17" s="80">
        <f t="shared" si="13"/>
        <v>0</v>
      </c>
      <c r="L17" s="80">
        <f t="shared" si="13"/>
        <v>0</v>
      </c>
      <c r="M17" s="80">
        <f t="shared" si="13"/>
        <v>0</v>
      </c>
      <c r="N17" s="80">
        <f t="shared" si="13"/>
        <v>0</v>
      </c>
      <c r="O17" s="80">
        <f t="shared" si="13"/>
        <v>0</v>
      </c>
      <c r="P17" s="80">
        <f t="shared" si="13"/>
        <v>0</v>
      </c>
      <c r="Q17" s="80">
        <f t="shared" si="13"/>
        <v>0</v>
      </c>
      <c r="R17" s="80">
        <f t="shared" si="13"/>
        <v>0</v>
      </c>
      <c r="S17" s="80">
        <f t="shared" si="13"/>
        <v>0</v>
      </c>
      <c r="T17" s="80">
        <f t="shared" si="13"/>
        <v>0</v>
      </c>
      <c r="U17" s="80">
        <f t="shared" si="13"/>
        <v>0</v>
      </c>
      <c r="V17" s="16">
        <f t="shared" si="13"/>
        <v>1223</v>
      </c>
      <c r="W17" s="116" t="s">
        <v>42</v>
      </c>
      <c r="X17" s="80">
        <f>SUM(X6,X10,X12)</f>
        <v>44798.283333333333</v>
      </c>
      <c r="Y17" s="80">
        <f>SUM(Y6,Y10,Y12)</f>
        <v>450.51643676338779</v>
      </c>
      <c r="Z17" s="118">
        <f t="shared" ref="Z17:AG17" si="14">SUM(Z6,Z10,Z12)</f>
        <v>654593.48</v>
      </c>
      <c r="AA17" s="80">
        <f>SUM(AA6,AA10,AA12)</f>
        <v>43021.381967741931</v>
      </c>
      <c r="AB17" s="39">
        <f>SUM(AB6,AB10,AB12)</f>
        <v>43.710618237183077</v>
      </c>
      <c r="AC17" s="80">
        <f t="shared" si="14"/>
        <v>252.89050521080372</v>
      </c>
      <c r="AD17" s="80">
        <f>SUM(AD6,AD10,AD12)</f>
        <v>374.33746326025641</v>
      </c>
      <c r="AE17" s="73">
        <f t="shared" si="14"/>
        <v>5807.9</v>
      </c>
      <c r="AF17" s="73">
        <f t="shared" si="14"/>
        <v>3669.9700000000003</v>
      </c>
      <c r="AG17" s="73">
        <f t="shared" si="14"/>
        <v>2337.87</v>
      </c>
      <c r="AH17" s="80">
        <f>SUM(AH6,AH10,AH12)</f>
        <v>3</v>
      </c>
    </row>
    <row r="18" spans="2:34" ht="18" customHeight="1">
      <c r="B18" s="14" t="s">
        <v>65</v>
      </c>
      <c r="C18" s="16">
        <f>AVERAGE(C7:C9,C11,C13,C15)</f>
        <v>1413.5</v>
      </c>
      <c r="D18" s="16">
        <f t="shared" ref="D18:AD18" si="15">AVERAGE(D7:D9,D11,D13,D15)</f>
        <v>537.33333333333337</v>
      </c>
      <c r="E18" s="16">
        <f t="shared" si="15"/>
        <v>0.39188417262362996</v>
      </c>
      <c r="F18" s="16">
        <f t="shared" si="15"/>
        <v>135</v>
      </c>
      <c r="G18" s="16">
        <f t="shared" si="15"/>
        <v>741.16666666666663</v>
      </c>
      <c r="H18" s="16">
        <f t="shared" si="15"/>
        <v>590</v>
      </c>
      <c r="I18" s="16">
        <f t="shared" si="15"/>
        <v>95.166666666666671</v>
      </c>
      <c r="J18" s="114">
        <f t="shared" si="15"/>
        <v>8.0599121998358569</v>
      </c>
      <c r="K18" s="80">
        <f t="shared" ref="K18:U18" si="16">SUM(K7,K11,K13)</f>
        <v>0</v>
      </c>
      <c r="L18" s="80">
        <f t="shared" si="16"/>
        <v>0</v>
      </c>
      <c r="M18" s="80">
        <f t="shared" si="16"/>
        <v>0</v>
      </c>
      <c r="N18" s="80">
        <f t="shared" si="16"/>
        <v>0</v>
      </c>
      <c r="O18" s="80">
        <f t="shared" si="16"/>
        <v>0</v>
      </c>
      <c r="P18" s="80">
        <f t="shared" si="16"/>
        <v>0</v>
      </c>
      <c r="Q18" s="80">
        <f t="shared" si="16"/>
        <v>0</v>
      </c>
      <c r="R18" s="80">
        <f t="shared" si="16"/>
        <v>0</v>
      </c>
      <c r="S18" s="80">
        <f t="shared" si="16"/>
        <v>0</v>
      </c>
      <c r="T18" s="80">
        <f t="shared" si="16"/>
        <v>0</v>
      </c>
      <c r="U18" s="80">
        <f t="shared" si="16"/>
        <v>0</v>
      </c>
      <c r="V18" s="16">
        <f t="shared" si="15"/>
        <v>245.5</v>
      </c>
      <c r="W18" s="114">
        <f t="shared" si="15"/>
        <v>2.5232685463428228</v>
      </c>
      <c r="X18" s="39">
        <f t="shared" si="15"/>
        <v>13938.976666666664</v>
      </c>
      <c r="Y18" s="39">
        <f t="shared" si="15"/>
        <v>147.11957313832195</v>
      </c>
      <c r="Z18" s="39">
        <f>AVERAGE(Z7:Z9,Z11,Z13,Z15)</f>
        <v>116766.46</v>
      </c>
      <c r="AA18" s="39">
        <f t="shared" si="15"/>
        <v>20755.729829653344</v>
      </c>
      <c r="AB18" s="39">
        <f t="shared" si="15"/>
        <v>8.0599121998358569</v>
      </c>
      <c r="AC18" s="39">
        <f t="shared" si="15"/>
        <v>85.689464525572831</v>
      </c>
      <c r="AD18" s="39">
        <f t="shared" si="15"/>
        <v>126.83013642436113</v>
      </c>
      <c r="AE18" s="80">
        <f>SUM(AE7,AE11,AE13)</f>
        <v>4719.2699999999995</v>
      </c>
      <c r="AF18" s="80">
        <f>SUM(AF7,AF11,AF13)</f>
        <v>2815.34</v>
      </c>
      <c r="AG18" s="80">
        <f>SUM(AG7,AG11,AG13)</f>
        <v>1655.26</v>
      </c>
      <c r="AH18" s="48">
        <f>AVERAGE(AH15,AH13,AH11,AH7:AH9)</f>
        <v>1</v>
      </c>
    </row>
    <row r="19" spans="2:34" ht="8.1" customHeight="1">
      <c r="B19" s="5"/>
      <c r="C19" s="4"/>
      <c r="D19" s="4"/>
      <c r="E19" s="49"/>
      <c r="F19" s="4"/>
      <c r="G19" s="4"/>
      <c r="H19" s="4"/>
      <c r="I19" s="4"/>
      <c r="J19" s="23"/>
      <c r="K19" s="4"/>
      <c r="L19" s="4"/>
      <c r="M19" s="4"/>
      <c r="N19" s="4"/>
      <c r="O19" s="4"/>
      <c r="P19" s="4"/>
      <c r="Q19" s="4"/>
      <c r="R19" s="4"/>
      <c r="S19" s="4"/>
      <c r="T19" s="4"/>
      <c r="U19" s="34"/>
      <c r="V19" s="4"/>
      <c r="W19" s="23"/>
      <c r="X19" s="34"/>
      <c r="Y19" s="34"/>
      <c r="Z19" s="34"/>
      <c r="AA19" s="34"/>
      <c r="AB19" s="34"/>
      <c r="AC19" s="34"/>
      <c r="AD19" s="34"/>
      <c r="AE19" s="67"/>
      <c r="AF19" s="67"/>
      <c r="AG19" s="67"/>
      <c r="AH19" s="49"/>
    </row>
    <row r="20" spans="2:34" ht="18" customHeight="1">
      <c r="B20" s="10" t="s">
        <v>13</v>
      </c>
      <c r="C20" s="11"/>
      <c r="D20" s="11"/>
      <c r="E20" s="45"/>
      <c r="F20" s="11"/>
      <c r="G20" s="11"/>
      <c r="H20" s="11"/>
      <c r="I20" s="11"/>
      <c r="J20" s="20"/>
      <c r="K20" s="11"/>
      <c r="L20" s="11"/>
      <c r="M20" s="11"/>
      <c r="N20" s="11"/>
      <c r="O20" s="11"/>
      <c r="P20" s="11"/>
      <c r="Q20" s="11"/>
      <c r="R20" s="11"/>
      <c r="S20" s="11"/>
      <c r="T20" s="11"/>
      <c r="U20" s="36"/>
      <c r="V20" s="11"/>
      <c r="W20" s="20"/>
      <c r="X20" s="36"/>
      <c r="Y20" s="36"/>
      <c r="Z20" s="36"/>
      <c r="AA20" s="36"/>
      <c r="AB20" s="36"/>
      <c r="AC20" s="36"/>
      <c r="AD20" s="36"/>
      <c r="AE20" s="69"/>
      <c r="AF20" s="69"/>
      <c r="AG20" s="69"/>
      <c r="AH20" s="45"/>
    </row>
    <row r="21" spans="2:34" ht="18" customHeight="1">
      <c r="B21" s="12" t="s">
        <v>7</v>
      </c>
      <c r="C21" s="15">
        <f>SUM(C22:C25)</f>
        <v>533</v>
      </c>
      <c r="D21" s="15">
        <f>SUM(D22:D25)</f>
        <v>137</v>
      </c>
      <c r="E21" s="46">
        <f t="shared" si="3"/>
        <v>0.25703564727954969</v>
      </c>
      <c r="F21" s="15">
        <f t="shared" ref="F21:U21" si="17">SUM(F22:F25)</f>
        <v>59</v>
      </c>
      <c r="G21" s="15">
        <f t="shared" si="17"/>
        <v>361</v>
      </c>
      <c r="H21" s="15">
        <f t="shared" si="17"/>
        <v>304</v>
      </c>
      <c r="I21" s="15">
        <f t="shared" si="17"/>
        <v>137</v>
      </c>
      <c r="J21" s="112">
        <f t="shared" si="17"/>
        <v>23.338095238095235</v>
      </c>
      <c r="K21" s="15">
        <f t="shared" si="17"/>
        <v>60</v>
      </c>
      <c r="L21" s="15">
        <f t="shared" si="17"/>
        <v>69</v>
      </c>
      <c r="M21" s="15">
        <f t="shared" si="17"/>
        <v>153</v>
      </c>
      <c r="N21" s="15">
        <f t="shared" si="17"/>
        <v>69</v>
      </c>
      <c r="O21" s="15">
        <f t="shared" si="17"/>
        <v>293</v>
      </c>
      <c r="P21" s="15">
        <f t="shared" si="17"/>
        <v>21</v>
      </c>
      <c r="Q21" s="15">
        <f t="shared" si="17"/>
        <v>769</v>
      </c>
      <c r="R21" s="15">
        <f t="shared" si="17"/>
        <v>377</v>
      </c>
      <c r="S21" s="15">
        <f t="shared" si="17"/>
        <v>774</v>
      </c>
      <c r="T21" s="15">
        <f t="shared" si="17"/>
        <v>386</v>
      </c>
      <c r="U21" s="37">
        <f t="shared" si="17"/>
        <v>6.4333333333333336</v>
      </c>
      <c r="V21" s="21">
        <f t="shared" ref="V21:Y21" si="18">SUM(V22:V25)</f>
        <v>225</v>
      </c>
      <c r="W21" s="112">
        <f t="shared" si="18"/>
        <v>7.519047619047619</v>
      </c>
      <c r="X21" s="79">
        <f t="shared" si="18"/>
        <v>14000.275744333961</v>
      </c>
      <c r="Y21" s="79">
        <f t="shared" si="18"/>
        <v>455.54402431032787</v>
      </c>
      <c r="Z21" s="37">
        <f>SUM(Z22:Z25)</f>
        <v>152592.00999502599</v>
      </c>
      <c r="AA21" s="119">
        <f>AVERAGE(AA22:AA25)</f>
        <v>999.05517855070366</v>
      </c>
      <c r="AB21" s="119">
        <f t="shared" ref="AB21:AD21" si="19">AVERAGE(AB22:AB25)</f>
        <v>5.8345238095238088</v>
      </c>
      <c r="AC21" s="119">
        <f t="shared" si="19"/>
        <v>100.21572831693963</v>
      </c>
      <c r="AD21" s="119">
        <f t="shared" si="19"/>
        <v>135.1450449072824</v>
      </c>
      <c r="AE21" s="70">
        <f>Performance_ometa!E7</f>
        <v>14970.33</v>
      </c>
      <c r="AF21" s="70">
        <f>Performance_ometa!E109</f>
        <v>5794.59</v>
      </c>
      <c r="AG21" s="70">
        <f>Performance_ometa!E211</f>
        <v>1459.51</v>
      </c>
      <c r="AH21" s="117">
        <f>AVERAGE(AH22:AH25)</f>
        <v>1</v>
      </c>
    </row>
    <row r="22" spans="2:34" ht="18" customHeight="1">
      <c r="B22" s="13" t="s">
        <v>22</v>
      </c>
      <c r="C22" s="27">
        <v>146</v>
      </c>
      <c r="D22" s="27">
        <v>15</v>
      </c>
      <c r="E22" s="50">
        <f t="shared" si="3"/>
        <v>0.10273972602739725</v>
      </c>
      <c r="F22" s="27">
        <v>25</v>
      </c>
      <c r="G22" s="27">
        <f>H22+F22</f>
        <v>130</v>
      </c>
      <c r="H22" s="27">
        <v>105</v>
      </c>
      <c r="I22" s="26">
        <f>K22</f>
        <v>60</v>
      </c>
      <c r="J22" s="29">
        <f>T22/K22</f>
        <v>6.4333333333333336</v>
      </c>
      <c r="K22" s="9">
        <v>60</v>
      </c>
      <c r="L22" s="9">
        <v>69</v>
      </c>
      <c r="M22" s="9">
        <v>153</v>
      </c>
      <c r="N22" s="9">
        <v>69</v>
      </c>
      <c r="O22" s="9">
        <v>293</v>
      </c>
      <c r="P22" s="9">
        <v>9</v>
      </c>
      <c r="Q22" s="9">
        <v>455</v>
      </c>
      <c r="R22" s="9">
        <f>L22+N22</f>
        <v>138</v>
      </c>
      <c r="S22" s="9">
        <f>M22+O22</f>
        <v>446</v>
      </c>
      <c r="T22" s="9">
        <f>S22-K22</f>
        <v>386</v>
      </c>
      <c r="U22" s="38">
        <f>T22/K22</f>
        <v>6.4333333333333336</v>
      </c>
      <c r="V22" s="22">
        <v>108</v>
      </c>
      <c r="W22" s="22">
        <f>V22/K22</f>
        <v>1.8</v>
      </c>
      <c r="X22" s="38">
        <f>(S22+Q22)*LOG((P22+R22),2)</f>
        <v>6486.9047826975648</v>
      </c>
      <c r="Y22" s="38">
        <f>X22/I22</f>
        <v>108.11507971162608</v>
      </c>
      <c r="Z22" s="38">
        <f>((P22*S22)*(Q22+S22)*LOG((P22+R22),2))/(2*R22)</f>
        <v>94342.158687492833</v>
      </c>
      <c r="AA22" s="38">
        <f>Z22/K22</f>
        <v>1572.3693114582138</v>
      </c>
      <c r="AB22" s="40">
        <f>T22/K22</f>
        <v>6.4333333333333336</v>
      </c>
      <c r="AC22" s="77" t="s">
        <v>42</v>
      </c>
      <c r="AD22" s="77" t="s">
        <v>42</v>
      </c>
      <c r="AE22" s="83" t="s">
        <v>46</v>
      </c>
      <c r="AF22" s="83" t="s">
        <v>46</v>
      </c>
      <c r="AG22" s="83" t="s">
        <v>46</v>
      </c>
      <c r="AH22" s="47">
        <v>1</v>
      </c>
    </row>
    <row r="23" spans="2:34" ht="18" customHeight="1">
      <c r="B23" s="13" t="s">
        <v>24</v>
      </c>
      <c r="C23" s="9">
        <v>110</v>
      </c>
      <c r="D23" s="9">
        <v>8</v>
      </c>
      <c r="E23" s="47">
        <f t="shared" si="3"/>
        <v>7.2727272727272724E-2</v>
      </c>
      <c r="F23" s="9">
        <v>4</v>
      </c>
      <c r="G23" s="9">
        <f>C23-D23-F23</f>
        <v>98</v>
      </c>
      <c r="H23" s="9">
        <v>92</v>
      </c>
      <c r="I23" s="26">
        <f>I22</f>
        <v>60</v>
      </c>
      <c r="J23" s="29">
        <f>G23/I23</f>
        <v>1.6333333333333333</v>
      </c>
      <c r="K23" s="30" t="s">
        <v>42</v>
      </c>
      <c r="L23" s="30" t="s">
        <v>46</v>
      </c>
      <c r="M23" s="30" t="s">
        <v>46</v>
      </c>
      <c r="N23" s="30" t="s">
        <v>46</v>
      </c>
      <c r="O23" s="30" t="s">
        <v>46</v>
      </c>
      <c r="P23" s="9">
        <v>12</v>
      </c>
      <c r="Q23" s="9">
        <v>314</v>
      </c>
      <c r="R23" s="9">
        <v>239</v>
      </c>
      <c r="S23" s="9">
        <v>328</v>
      </c>
      <c r="T23" s="30" t="s">
        <v>42</v>
      </c>
      <c r="U23" s="76" t="s">
        <v>42</v>
      </c>
      <c r="V23" s="22">
        <v>80</v>
      </c>
      <c r="W23" s="22">
        <f>V23/I23</f>
        <v>1.3333333333333333</v>
      </c>
      <c r="X23" s="38">
        <f>(S23+Q23)*LOG((P23+R23),2)</f>
        <v>5117.7309616363955</v>
      </c>
      <c r="Y23" s="38">
        <f>X23/I23</f>
        <v>85.295516027273251</v>
      </c>
      <c r="Z23" s="38">
        <f>((P23*S23)*(Q23+S23)*LOG((P23+R23),2))/(2*R23)</f>
        <v>42140.981307533169</v>
      </c>
      <c r="AA23" s="38">
        <f>Z23/I23</f>
        <v>702.34968845888613</v>
      </c>
      <c r="AB23" s="41">
        <f>J23</f>
        <v>1.6333333333333333</v>
      </c>
      <c r="AC23" s="41">
        <f>171-5.2*LOG(Y23,2)-0.23*W23-16.2*LOG(AB23,2)</f>
        <v>125.87179192750152</v>
      </c>
      <c r="AD23" s="41">
        <f>AC23+(50*SIN(SQRT((2.4*E23))))</f>
        <v>146.15870285344465</v>
      </c>
      <c r="AE23" s="83" t="s">
        <v>46</v>
      </c>
      <c r="AF23" s="83" t="s">
        <v>46</v>
      </c>
      <c r="AG23" s="83" t="s">
        <v>46</v>
      </c>
      <c r="AH23" s="47">
        <v>1</v>
      </c>
    </row>
    <row r="24" spans="2:34" ht="18" customHeight="1">
      <c r="B24" s="13" t="s">
        <v>25</v>
      </c>
      <c r="C24" s="9">
        <v>174</v>
      </c>
      <c r="D24" s="9">
        <v>62</v>
      </c>
      <c r="E24" s="47">
        <f t="shared" si="3"/>
        <v>0.35632183908045978</v>
      </c>
      <c r="F24" s="9">
        <v>25</v>
      </c>
      <c r="G24" s="9">
        <f>C24-D24-F24</f>
        <v>87</v>
      </c>
      <c r="H24" s="9">
        <v>71</v>
      </c>
      <c r="I24" s="9">
        <v>10</v>
      </c>
      <c r="J24" s="22">
        <f>G24/I24</f>
        <v>8.6999999999999993</v>
      </c>
      <c r="K24" s="30" t="s">
        <v>42</v>
      </c>
      <c r="L24" s="30" t="s">
        <v>46</v>
      </c>
      <c r="M24" s="30" t="s">
        <v>46</v>
      </c>
      <c r="N24" s="30" t="s">
        <v>46</v>
      </c>
      <c r="O24" s="30" t="s">
        <v>46</v>
      </c>
      <c r="P24" s="30" t="s">
        <v>46</v>
      </c>
      <c r="Q24" s="30" t="s">
        <v>46</v>
      </c>
      <c r="R24" s="30" t="s">
        <v>46</v>
      </c>
      <c r="S24" s="30" t="s">
        <v>46</v>
      </c>
      <c r="T24" s="30" t="s">
        <v>42</v>
      </c>
      <c r="U24" s="76" t="s">
        <v>42</v>
      </c>
      <c r="V24" s="22">
        <v>21</v>
      </c>
      <c r="W24" s="22">
        <f>V24/I24</f>
        <v>2.1</v>
      </c>
      <c r="X24" s="38">
        <v>1869.02</v>
      </c>
      <c r="Y24" s="38">
        <f>X24/I24</f>
        <v>186.90199999999999</v>
      </c>
      <c r="Z24" s="38">
        <v>13527.86</v>
      </c>
      <c r="AA24" s="38">
        <f>Z24/I24</f>
        <v>1352.7860000000001</v>
      </c>
      <c r="AB24" s="41">
        <f>J24</f>
        <v>8.6999999999999993</v>
      </c>
      <c r="AC24" s="41">
        <f>171-5.2*LOG(Y24,2)-0.23*W24-16.2*LOG(AB24,2)</f>
        <v>80.716631880419129</v>
      </c>
      <c r="AD24" s="41">
        <f>AC24+(50*SIN(SQRT((2.4*E24))))</f>
        <v>120.64030619480911</v>
      </c>
      <c r="AE24" s="83" t="s">
        <v>46</v>
      </c>
      <c r="AF24" s="83" t="s">
        <v>46</v>
      </c>
      <c r="AG24" s="83" t="s">
        <v>46</v>
      </c>
      <c r="AH24" s="47">
        <v>1</v>
      </c>
    </row>
    <row r="25" spans="2:34" ht="18" customHeight="1">
      <c r="B25" s="13" t="s">
        <v>23</v>
      </c>
      <c r="C25" s="9">
        <v>103</v>
      </c>
      <c r="D25" s="9">
        <v>52</v>
      </c>
      <c r="E25" s="47">
        <f t="shared" si="3"/>
        <v>0.50485436893203883</v>
      </c>
      <c r="F25" s="9">
        <v>5</v>
      </c>
      <c r="G25" s="9">
        <f>C25-D25-F25</f>
        <v>46</v>
      </c>
      <c r="H25" s="9">
        <v>36</v>
      </c>
      <c r="I25" s="9">
        <v>7</v>
      </c>
      <c r="J25" s="22">
        <f>G25/I25</f>
        <v>6.5714285714285712</v>
      </c>
      <c r="K25" s="30" t="s">
        <v>42</v>
      </c>
      <c r="L25" s="30" t="s">
        <v>46</v>
      </c>
      <c r="M25" s="30" t="s">
        <v>46</v>
      </c>
      <c r="N25" s="30" t="s">
        <v>46</v>
      </c>
      <c r="O25" s="30" t="s">
        <v>46</v>
      </c>
      <c r="P25" s="30" t="s">
        <v>46</v>
      </c>
      <c r="Q25" s="30" t="s">
        <v>46</v>
      </c>
      <c r="R25" s="30" t="s">
        <v>46</v>
      </c>
      <c r="S25" s="30" t="s">
        <v>46</v>
      </c>
      <c r="T25" s="30" t="s">
        <v>42</v>
      </c>
      <c r="U25" s="76" t="s">
        <v>42</v>
      </c>
      <c r="V25" s="22">
        <v>16</v>
      </c>
      <c r="W25" s="22">
        <f>V25/I25</f>
        <v>2.2857142857142856</v>
      </c>
      <c r="X25" s="38">
        <v>526.62</v>
      </c>
      <c r="Y25" s="38">
        <f>X25/I25</f>
        <v>75.231428571428566</v>
      </c>
      <c r="Z25" s="38">
        <v>2581.0100000000002</v>
      </c>
      <c r="AA25" s="38">
        <f>Z25/I25</f>
        <v>368.71571428571434</v>
      </c>
      <c r="AB25" s="41">
        <f>J25</f>
        <v>6.5714285714285712</v>
      </c>
      <c r="AC25" s="41">
        <f>171-5.2*LOG(Y25,2)-0.23*W25-16.2*LOG(AB25,2)</f>
        <v>94.05876114289822</v>
      </c>
      <c r="AD25" s="41">
        <f>AC25+(50*SIN(SQRT((2.4*E25))))</f>
        <v>138.63612567359343</v>
      </c>
      <c r="AE25" s="83" t="s">
        <v>46</v>
      </c>
      <c r="AF25" s="83" t="s">
        <v>46</v>
      </c>
      <c r="AG25" s="83" t="s">
        <v>46</v>
      </c>
      <c r="AH25" s="47">
        <v>1</v>
      </c>
    </row>
    <row r="26" spans="2:34" ht="18" customHeight="1">
      <c r="B26" s="12" t="s">
        <v>8</v>
      </c>
      <c r="C26" s="15">
        <f>SUM(C27:C27)</f>
        <v>38</v>
      </c>
      <c r="D26" s="15">
        <f>SUM(D27:D27)</f>
        <v>15</v>
      </c>
      <c r="E26" s="46">
        <f t="shared" si="3"/>
        <v>0.39473684210526316</v>
      </c>
      <c r="F26" s="15">
        <f>SUM(F27:F27)</f>
        <v>10</v>
      </c>
      <c r="G26" s="15">
        <f>SUM(G27:G27)</f>
        <v>13</v>
      </c>
      <c r="H26" s="15">
        <f t="shared" ref="H26" si="20">SUM(H27:H27)</f>
        <v>11</v>
      </c>
      <c r="I26" s="15">
        <f>SUM(I27:I27)</f>
        <v>10</v>
      </c>
      <c r="J26" s="112">
        <f>AVERAGE(J27:J30)</f>
        <v>6.1263888888888882</v>
      </c>
      <c r="K26" s="112">
        <f t="shared" ref="K26:U26" si="21">AVERAGE(K27:K30)</f>
        <v>10</v>
      </c>
      <c r="L26" s="112" t="e">
        <f t="shared" si="21"/>
        <v>#DIV/0!</v>
      </c>
      <c r="M26" s="112" t="e">
        <f t="shared" si="21"/>
        <v>#DIV/0!</v>
      </c>
      <c r="N26" s="112" t="e">
        <f t="shared" si="21"/>
        <v>#DIV/0!</v>
      </c>
      <c r="O26" s="112" t="e">
        <f t="shared" si="21"/>
        <v>#DIV/0!</v>
      </c>
      <c r="P26" s="112">
        <f t="shared" si="21"/>
        <v>9.5</v>
      </c>
      <c r="Q26" s="112">
        <f t="shared" si="21"/>
        <v>67.5</v>
      </c>
      <c r="R26" s="112">
        <f t="shared" si="21"/>
        <v>27</v>
      </c>
      <c r="S26" s="112">
        <f t="shared" si="21"/>
        <v>70.5</v>
      </c>
      <c r="T26" s="112">
        <f t="shared" si="21"/>
        <v>20</v>
      </c>
      <c r="U26" s="112">
        <f t="shared" si="21"/>
        <v>2</v>
      </c>
      <c r="V26" s="15">
        <f>SUM(V27:V30)</f>
        <v>76</v>
      </c>
      <c r="W26" s="112">
        <f>AVERAGE(W27:W30)</f>
        <v>1.4833333333333334</v>
      </c>
      <c r="X26" s="112">
        <f t="shared" ref="X26:Y26" si="22">AVERAGE(X27:X30)</f>
        <v>1190.6680484964036</v>
      </c>
      <c r="Y26" s="112">
        <f t="shared" si="22"/>
        <v>89.895388182973676</v>
      </c>
      <c r="Z26" s="37">
        <f>SUM(Z27:Z30)</f>
        <v>49550.311130196285</v>
      </c>
      <c r="AA26" s="119">
        <f>AVERAGE(AA27:AA30)</f>
        <v>1021.8788338104628</v>
      </c>
      <c r="AB26" s="119">
        <f t="shared" ref="AB26:AD26" si="23">AVERAGE(AB27:AB30)</f>
        <v>6.1263888888888882</v>
      </c>
      <c r="AC26" s="119">
        <f t="shared" si="23"/>
        <v>88.700544944867957</v>
      </c>
      <c r="AD26" s="119">
        <f t="shared" si="23"/>
        <v>126.12897021956667</v>
      </c>
      <c r="AE26" s="70">
        <f>Performance_ometa!C7</f>
        <v>2165.25</v>
      </c>
      <c r="AF26" s="70">
        <f>Performance_ometa!C109</f>
        <v>778.53</v>
      </c>
      <c r="AG26" s="70">
        <f>Performance_ometa!C211</f>
        <v>250.27</v>
      </c>
      <c r="AH26" s="117">
        <f>AVERAGE(AH27:AH30)</f>
        <v>1</v>
      </c>
    </row>
    <row r="27" spans="2:34" ht="18" customHeight="1">
      <c r="B27" s="13" t="s">
        <v>22</v>
      </c>
      <c r="C27" s="27">
        <v>38</v>
      </c>
      <c r="D27" s="27">
        <v>15</v>
      </c>
      <c r="E27" s="47">
        <f t="shared" si="3"/>
        <v>0.39473684210526316</v>
      </c>
      <c r="F27" s="27">
        <v>10</v>
      </c>
      <c r="G27" s="27">
        <f>C27-D27-F27</f>
        <v>13</v>
      </c>
      <c r="H27" s="27">
        <v>11</v>
      </c>
      <c r="I27" s="26">
        <v>10</v>
      </c>
      <c r="J27" s="29">
        <f>T27/K27</f>
        <v>2</v>
      </c>
      <c r="K27" s="9">
        <v>10</v>
      </c>
      <c r="L27" s="30" t="s">
        <v>46</v>
      </c>
      <c r="M27" s="30" t="s">
        <v>46</v>
      </c>
      <c r="N27" s="30" t="s">
        <v>46</v>
      </c>
      <c r="O27" s="30" t="s">
        <v>46</v>
      </c>
      <c r="P27" s="9">
        <v>3</v>
      </c>
      <c r="Q27" s="9">
        <v>30</v>
      </c>
      <c r="R27" s="9">
        <v>11</v>
      </c>
      <c r="S27" s="9">
        <v>30</v>
      </c>
      <c r="T27" s="9">
        <f>S27-K27</f>
        <v>20</v>
      </c>
      <c r="U27" s="38">
        <f>T27/K27</f>
        <v>2</v>
      </c>
      <c r="V27" s="22">
        <v>0</v>
      </c>
      <c r="W27" s="22">
        <f>V27/K27</f>
        <v>0</v>
      </c>
      <c r="X27" s="38">
        <f>(S27+Q27)*LOG((P27+R27),2)</f>
        <v>228.44129532345622</v>
      </c>
      <c r="Y27" s="38">
        <f>X27/I27</f>
        <v>22.844129532345622</v>
      </c>
      <c r="Z27" s="38">
        <f>((P27*S27)*(Q27+S27)*LOG((P27+R27),2))/(2*R27)</f>
        <v>934.5325717777755</v>
      </c>
      <c r="AA27" s="38">
        <f>Z27/K27</f>
        <v>93.453257177777544</v>
      </c>
      <c r="AB27" s="40">
        <f>T27/K27</f>
        <v>2</v>
      </c>
      <c r="AC27" s="77" t="s">
        <v>42</v>
      </c>
      <c r="AD27" s="77" t="s">
        <v>42</v>
      </c>
      <c r="AE27" s="83" t="s">
        <v>46</v>
      </c>
      <c r="AF27" s="83" t="s">
        <v>46</v>
      </c>
      <c r="AG27" s="83" t="s">
        <v>46</v>
      </c>
      <c r="AH27" s="47">
        <v>1</v>
      </c>
    </row>
    <row r="28" spans="2:34" ht="18" customHeight="1">
      <c r="B28" s="13" t="s">
        <v>24</v>
      </c>
      <c r="C28" s="9">
        <v>102</v>
      </c>
      <c r="D28" s="9">
        <v>26</v>
      </c>
      <c r="E28" s="47">
        <f t="shared" si="3"/>
        <v>0.25490196078431371</v>
      </c>
      <c r="F28" s="9">
        <v>15</v>
      </c>
      <c r="G28" s="9">
        <f>C28-D28-F28</f>
        <v>61</v>
      </c>
      <c r="H28" s="9">
        <v>35</v>
      </c>
      <c r="I28" s="26">
        <f>I27</f>
        <v>10</v>
      </c>
      <c r="J28" s="29">
        <f>G28/I28</f>
        <v>6.1</v>
      </c>
      <c r="K28" s="30" t="s">
        <v>42</v>
      </c>
      <c r="L28" s="30" t="s">
        <v>46</v>
      </c>
      <c r="M28" s="30" t="s">
        <v>46</v>
      </c>
      <c r="N28" s="30" t="s">
        <v>46</v>
      </c>
      <c r="O28" s="30" t="s">
        <v>46</v>
      </c>
      <c r="P28" s="9">
        <v>16</v>
      </c>
      <c r="Q28" s="9">
        <v>105</v>
      </c>
      <c r="R28" s="9">
        <v>43</v>
      </c>
      <c r="S28" s="9">
        <v>111</v>
      </c>
      <c r="T28" s="30" t="s">
        <v>42</v>
      </c>
      <c r="U28" s="76" t="s">
        <v>42</v>
      </c>
      <c r="V28" s="9">
        <v>17</v>
      </c>
      <c r="W28" s="22">
        <f>V28/I28</f>
        <v>1.7</v>
      </c>
      <c r="X28" s="38">
        <f>(S28+Q28)*LOG((P28+R28),2)</f>
        <v>1270.6508986621577</v>
      </c>
      <c r="Y28" s="38">
        <f>X28/I28</f>
        <v>127.06508986621577</v>
      </c>
      <c r="Z28" s="38">
        <f>((P28*S28)*(Q28+S28)*LOG((P28+R28),2))/(2*R28)</f>
        <v>26240.418558418514</v>
      </c>
      <c r="AA28" s="38">
        <f>Z28/I28</f>
        <v>2624.0418558418514</v>
      </c>
      <c r="AB28" s="41">
        <f>J28</f>
        <v>6.1</v>
      </c>
      <c r="AC28" s="41">
        <f>171-5.2*LOG(Y28,2)-0.23*W28-16.2*LOG(AB28,2)</f>
        <v>92.001285960343182</v>
      </c>
      <c r="AD28" s="41">
        <f>AC28+(50*SIN(SQRT((2.4*E28))))</f>
        <v>127.24173673222695</v>
      </c>
      <c r="AE28" s="83" t="s">
        <v>46</v>
      </c>
      <c r="AF28" s="83" t="s">
        <v>46</v>
      </c>
      <c r="AG28" s="83" t="s">
        <v>46</v>
      </c>
      <c r="AH28" s="47">
        <v>1</v>
      </c>
    </row>
    <row r="29" spans="2:34" ht="18" customHeight="1">
      <c r="B29" s="13" t="s">
        <v>25</v>
      </c>
      <c r="C29" s="9">
        <v>272</v>
      </c>
      <c r="D29" s="9">
        <v>54</v>
      </c>
      <c r="E29" s="47">
        <f t="shared" si="3"/>
        <v>0.19852941176470587</v>
      </c>
      <c r="F29" s="9">
        <v>21</v>
      </c>
      <c r="G29" s="9">
        <f>C29-D29-F29</f>
        <v>197</v>
      </c>
      <c r="H29" s="9">
        <v>170</v>
      </c>
      <c r="I29" s="9">
        <v>20</v>
      </c>
      <c r="J29" s="22">
        <f>G29/I29</f>
        <v>9.85</v>
      </c>
      <c r="K29" s="30" t="s">
        <v>42</v>
      </c>
      <c r="L29" s="30" t="s">
        <v>46</v>
      </c>
      <c r="M29" s="30" t="s">
        <v>46</v>
      </c>
      <c r="N29" s="30" t="s">
        <v>46</v>
      </c>
      <c r="O29" s="30" t="s">
        <v>46</v>
      </c>
      <c r="P29" s="30" t="s">
        <v>46</v>
      </c>
      <c r="Q29" s="30" t="s">
        <v>46</v>
      </c>
      <c r="R29" s="30" t="s">
        <v>46</v>
      </c>
      <c r="S29" s="30" t="s">
        <v>46</v>
      </c>
      <c r="T29" s="30" t="s">
        <v>42</v>
      </c>
      <c r="U29" s="76" t="s">
        <v>42</v>
      </c>
      <c r="V29" s="9">
        <v>38</v>
      </c>
      <c r="W29" s="22">
        <f>V29/I29</f>
        <v>1.9</v>
      </c>
      <c r="X29" s="38">
        <v>2502.7800000000002</v>
      </c>
      <c r="Y29" s="38">
        <f>X29/I29</f>
        <v>125.13900000000001</v>
      </c>
      <c r="Z29" s="38">
        <v>18263.96</v>
      </c>
      <c r="AA29" s="38">
        <f>Z29/I29</f>
        <v>913.19799999999998</v>
      </c>
      <c r="AB29" s="41">
        <f>J29</f>
        <v>9.85</v>
      </c>
      <c r="AC29" s="41">
        <f>171-5.2*LOG(Y29,2)-0.23*W29-16.2*LOG(AB29,2)</f>
        <v>80.870579776784353</v>
      </c>
      <c r="AD29" s="41">
        <f>AC29+(50*SIN(SQRT((2.4*E29))))</f>
        <v>112.70779133129659</v>
      </c>
      <c r="AE29" s="83" t="s">
        <v>46</v>
      </c>
      <c r="AF29" s="83" t="s">
        <v>46</v>
      </c>
      <c r="AG29" s="83" t="s">
        <v>46</v>
      </c>
      <c r="AH29" s="47">
        <v>1</v>
      </c>
    </row>
    <row r="30" spans="2:34" ht="18" customHeight="1">
      <c r="B30" s="13" t="s">
        <v>23</v>
      </c>
      <c r="C30" s="9">
        <v>143</v>
      </c>
      <c r="D30" s="9">
        <v>76</v>
      </c>
      <c r="E30" s="47">
        <f t="shared" si="3"/>
        <v>0.53146853146853146</v>
      </c>
      <c r="F30" s="38">
        <v>8</v>
      </c>
      <c r="G30" s="9">
        <f>C30-D30-F30</f>
        <v>59</v>
      </c>
      <c r="H30" s="9">
        <v>46</v>
      </c>
      <c r="I30" s="9">
        <v>9</v>
      </c>
      <c r="J30" s="22">
        <f>G30/I30</f>
        <v>6.5555555555555554</v>
      </c>
      <c r="K30" s="30" t="s">
        <v>42</v>
      </c>
      <c r="L30" s="30" t="s">
        <v>46</v>
      </c>
      <c r="M30" s="30" t="s">
        <v>46</v>
      </c>
      <c r="N30" s="30" t="s">
        <v>46</v>
      </c>
      <c r="O30" s="30" t="s">
        <v>46</v>
      </c>
      <c r="P30" s="30" t="s">
        <v>46</v>
      </c>
      <c r="Q30" s="30" t="s">
        <v>46</v>
      </c>
      <c r="R30" s="30" t="s">
        <v>46</v>
      </c>
      <c r="S30" s="30" t="s">
        <v>46</v>
      </c>
      <c r="T30" s="30" t="s">
        <v>42</v>
      </c>
      <c r="U30" s="76" t="s">
        <v>42</v>
      </c>
      <c r="V30" s="9">
        <v>21</v>
      </c>
      <c r="W30" s="22">
        <f>V30/I30</f>
        <v>2.3333333333333335</v>
      </c>
      <c r="X30" s="38">
        <v>760.8</v>
      </c>
      <c r="Y30" s="38">
        <f>X30/I30</f>
        <v>84.533333333333331</v>
      </c>
      <c r="Z30" s="38">
        <v>4111.3999999999996</v>
      </c>
      <c r="AA30" s="38">
        <f>Z30/I30</f>
        <v>456.82222222222219</v>
      </c>
      <c r="AB30" s="41">
        <f>J30</f>
        <v>6.5555555555555554</v>
      </c>
      <c r="AC30" s="41">
        <f>171-5.2*LOG(Y30,2)-0.23*W30-16.2*LOG(AB30,2)</f>
        <v>93.22976909747635</v>
      </c>
      <c r="AD30" s="41">
        <f>AC30+(50*SIN(SQRT((2.4*E30))))</f>
        <v>138.4373825951765</v>
      </c>
      <c r="AE30" s="83" t="s">
        <v>46</v>
      </c>
      <c r="AF30" s="83" t="s">
        <v>46</v>
      </c>
      <c r="AG30" s="83" t="s">
        <v>46</v>
      </c>
      <c r="AH30" s="47">
        <v>1</v>
      </c>
    </row>
    <row r="31" spans="2:34" ht="18" customHeight="1">
      <c r="B31" s="12" t="s">
        <v>10</v>
      </c>
      <c r="C31" s="15">
        <f>SUM(C32:C32)</f>
        <v>1867</v>
      </c>
      <c r="D31" s="15">
        <f>SUM(D32:D32)</f>
        <v>690</v>
      </c>
      <c r="E31" s="46">
        <f t="shared" si="3"/>
        <v>0.36957686127477235</v>
      </c>
      <c r="F31" s="15">
        <f>SUM(F32:F32)</f>
        <v>159</v>
      </c>
      <c r="G31" s="15">
        <f>SUM(G32:G32)</f>
        <v>1018</v>
      </c>
      <c r="H31" s="15">
        <f t="shared" ref="H31:AG31" si="24">SUM(H32:H32)</f>
        <v>792</v>
      </c>
      <c r="I31" s="15">
        <f>SUM(I32:I32)</f>
        <v>124</v>
      </c>
      <c r="J31" s="112">
        <f>SUM(J32:J32)</f>
        <v>8.2096774193548381</v>
      </c>
      <c r="K31" s="79">
        <f t="shared" ref="K31" si="25">SUM(K32:K32)</f>
        <v>0</v>
      </c>
      <c r="L31" s="79">
        <f t="shared" ref="L31" si="26">SUM(L32:L32)</f>
        <v>0</v>
      </c>
      <c r="M31" s="79">
        <f t="shared" ref="M31" si="27">SUM(M32:M32)</f>
        <v>0</v>
      </c>
      <c r="N31" s="79">
        <f t="shared" ref="N31" si="28">SUM(N32:N32)</f>
        <v>0</v>
      </c>
      <c r="O31" s="79">
        <f t="shared" ref="O31" si="29">SUM(O32:O32)</f>
        <v>0</v>
      </c>
      <c r="P31" s="79">
        <f t="shared" ref="P31" si="30">SUM(P32:P32)</f>
        <v>0</v>
      </c>
      <c r="Q31" s="79">
        <f t="shared" ref="Q31" si="31">SUM(Q32:Q32)</f>
        <v>0</v>
      </c>
      <c r="R31" s="79">
        <f t="shared" ref="R31" si="32">SUM(R32:R32)</f>
        <v>0</v>
      </c>
      <c r="S31" s="79">
        <f t="shared" ref="S31" si="33">SUM(S32:S32)</f>
        <v>0</v>
      </c>
      <c r="T31" s="79">
        <f t="shared" ref="T31" si="34">SUM(T32:T32)</f>
        <v>0</v>
      </c>
      <c r="U31" s="79">
        <f t="shared" ref="U31" si="35">SUM(U32:U32)</f>
        <v>0</v>
      </c>
      <c r="V31" s="15">
        <f>SUM(V32:V32)</f>
        <v>318</v>
      </c>
      <c r="W31" s="112">
        <f t="shared" si="24"/>
        <v>2.564516129032258</v>
      </c>
      <c r="X31" s="79">
        <f t="shared" si="24"/>
        <v>19969.98</v>
      </c>
      <c r="Y31" s="79">
        <f t="shared" si="24"/>
        <v>161.0482258064516</v>
      </c>
      <c r="Z31" s="37">
        <f>SUM(Z32)</f>
        <v>200908.95</v>
      </c>
      <c r="AA31" s="112">
        <f t="shared" ref="AA31" si="36">AA32</f>
        <v>1620.2334677419356</v>
      </c>
      <c r="AB31" s="112">
        <f t="shared" ref="AB31" si="37">AB32</f>
        <v>8.2096774193548381</v>
      </c>
      <c r="AC31" s="112">
        <f t="shared" ref="AC31" si="38">AC32</f>
        <v>83.082473035340399</v>
      </c>
      <c r="AD31" s="112">
        <f t="shared" ref="AD31" si="39">AD32</f>
        <v>123.51335023118216</v>
      </c>
      <c r="AE31" s="70">
        <f>SUM(AE32:AE32)</f>
        <v>1325.39</v>
      </c>
      <c r="AF31" s="70">
        <f t="shared" si="24"/>
        <v>1047.4100000000001</v>
      </c>
      <c r="AG31" s="70">
        <f t="shared" si="24"/>
        <v>794.01</v>
      </c>
      <c r="AH31" s="117">
        <f>SUM(AH32:AH32)</f>
        <v>1</v>
      </c>
    </row>
    <row r="32" spans="2:34" ht="18" customHeight="1">
      <c r="B32" s="13" t="s">
        <v>11</v>
      </c>
      <c r="C32" s="9">
        <f>C13</f>
        <v>1867</v>
      </c>
      <c r="D32" s="9">
        <f t="shared" ref="D32:AC32" si="40">D13</f>
        <v>690</v>
      </c>
      <c r="E32" s="47">
        <f t="shared" si="3"/>
        <v>0.36957686127477235</v>
      </c>
      <c r="F32" s="9">
        <f t="shared" si="40"/>
        <v>159</v>
      </c>
      <c r="G32" s="9">
        <f t="shared" si="40"/>
        <v>1018</v>
      </c>
      <c r="H32" s="9">
        <f t="shared" si="40"/>
        <v>792</v>
      </c>
      <c r="I32" s="9">
        <f t="shared" si="40"/>
        <v>124</v>
      </c>
      <c r="J32" s="22">
        <f>J13</f>
        <v>8.2096774193548381</v>
      </c>
      <c r="K32" s="77" t="str">
        <f t="shared" si="40"/>
        <v>N/A</v>
      </c>
      <c r="L32" s="77" t="str">
        <f t="shared" si="40"/>
        <v>N/A</v>
      </c>
      <c r="M32" s="77" t="str">
        <f t="shared" si="40"/>
        <v>N/A</v>
      </c>
      <c r="N32" s="77" t="str">
        <f t="shared" si="40"/>
        <v>N/A</v>
      </c>
      <c r="O32" s="77" t="str">
        <f t="shared" si="40"/>
        <v>N/A</v>
      </c>
      <c r="P32" s="77" t="str">
        <f t="shared" si="40"/>
        <v>N/A</v>
      </c>
      <c r="Q32" s="77" t="str">
        <f t="shared" si="40"/>
        <v>N/A</v>
      </c>
      <c r="R32" s="77" t="str">
        <f t="shared" si="40"/>
        <v>N/A</v>
      </c>
      <c r="S32" s="77" t="str">
        <f t="shared" si="40"/>
        <v>N/A</v>
      </c>
      <c r="T32" s="77" t="str">
        <f t="shared" si="40"/>
        <v>N/A</v>
      </c>
      <c r="U32" s="77" t="str">
        <f>U13</f>
        <v>N/A</v>
      </c>
      <c r="V32" s="9">
        <f t="shared" si="40"/>
        <v>318</v>
      </c>
      <c r="W32" s="22">
        <f t="shared" si="40"/>
        <v>2.564516129032258</v>
      </c>
      <c r="X32" s="38">
        <f t="shared" si="40"/>
        <v>19969.98</v>
      </c>
      <c r="Y32" s="38">
        <f t="shared" si="40"/>
        <v>161.0482258064516</v>
      </c>
      <c r="Z32" s="38">
        <f t="shared" si="40"/>
        <v>200908.95</v>
      </c>
      <c r="AA32" s="38">
        <f t="shared" si="40"/>
        <v>1620.2334677419356</v>
      </c>
      <c r="AB32" s="38">
        <f>AB13</f>
        <v>8.2096774193548381</v>
      </c>
      <c r="AC32" s="38">
        <f t="shared" si="40"/>
        <v>83.082473035340399</v>
      </c>
      <c r="AD32" s="38">
        <f>AD13</f>
        <v>123.51335023118216</v>
      </c>
      <c r="AE32" s="71">
        <f>Performance_ometa!F7</f>
        <v>1325.39</v>
      </c>
      <c r="AF32" s="71">
        <f>Performance_ometa!F109</f>
        <v>1047.4100000000001</v>
      </c>
      <c r="AG32" s="71">
        <f>Performance_ometa!F211</f>
        <v>794.01</v>
      </c>
      <c r="AH32" s="47">
        <f>AH13</f>
        <v>1</v>
      </c>
    </row>
    <row r="33" spans="2:34" ht="18" customHeight="1">
      <c r="B33" s="12" t="str">
        <f>B14</f>
        <v>AST</v>
      </c>
      <c r="C33" s="15">
        <f>C14</f>
        <v>1422</v>
      </c>
      <c r="D33" s="15">
        <f>D14</f>
        <v>674</v>
      </c>
      <c r="E33" s="46">
        <f t="shared" si="3"/>
        <v>0.4739803094233474</v>
      </c>
      <c r="F33" s="15">
        <f>F14</f>
        <v>139</v>
      </c>
      <c r="G33" s="15">
        <f>G14</f>
        <v>609</v>
      </c>
      <c r="H33" s="15">
        <f>H14</f>
        <v>447</v>
      </c>
      <c r="I33" s="15">
        <f>I14</f>
        <v>131</v>
      </c>
      <c r="J33" s="112">
        <f>SUM(J34:J34)</f>
        <v>4.6488549618320612</v>
      </c>
      <c r="K33" s="79">
        <f t="shared" ref="K33" si="41">SUM(K34:K34)</f>
        <v>0</v>
      </c>
      <c r="L33" s="79">
        <f t="shared" ref="L33" si="42">SUM(L34:L34)</f>
        <v>0</v>
      </c>
      <c r="M33" s="79">
        <f t="shared" ref="M33" si="43">SUM(M34:M34)</f>
        <v>0</v>
      </c>
      <c r="N33" s="79">
        <f t="shared" ref="N33" si="44">SUM(N34:N34)</f>
        <v>0</v>
      </c>
      <c r="O33" s="79">
        <f t="shared" ref="O33" si="45">SUM(O34:O34)</f>
        <v>0</v>
      </c>
      <c r="P33" s="79">
        <f t="shared" ref="P33" si="46">SUM(P34:P34)</f>
        <v>0</v>
      </c>
      <c r="Q33" s="79">
        <f t="shared" ref="Q33" si="47">SUM(Q34:Q34)</f>
        <v>0</v>
      </c>
      <c r="R33" s="79">
        <f t="shared" ref="R33" si="48">SUM(R34:R34)</f>
        <v>0</v>
      </c>
      <c r="S33" s="79">
        <f t="shared" ref="S33" si="49">SUM(S34:S34)</f>
        <v>0</v>
      </c>
      <c r="T33" s="79">
        <f t="shared" ref="T33" si="50">SUM(T34:T34)</f>
        <v>0</v>
      </c>
      <c r="U33" s="79">
        <f t="shared" ref="U33" si="51">SUM(U34:U34)</f>
        <v>0</v>
      </c>
      <c r="V33" s="21">
        <f t="shared" ref="V33:Y33" si="52">V14</f>
        <v>250</v>
      </c>
      <c r="W33" s="112">
        <f t="shared" si="52"/>
        <v>1.9083969465648856</v>
      </c>
      <c r="X33" s="79">
        <f t="shared" si="52"/>
        <v>7620.87</v>
      </c>
      <c r="Y33" s="79">
        <f t="shared" si="52"/>
        <v>58.174580152671751</v>
      </c>
      <c r="Z33" s="37">
        <f>SUM(Z34)</f>
        <v>46005.279999999999</v>
      </c>
      <c r="AA33" s="112">
        <f t="shared" ref="AA33" si="53">AA34</f>
        <v>351.18534351145036</v>
      </c>
      <c r="AB33" s="112">
        <f t="shared" ref="AB33" si="54">AB34</f>
        <v>4.6488549618320612</v>
      </c>
      <c r="AC33" s="112">
        <f t="shared" ref="AC33" si="55">AC34</f>
        <v>104.16363861644024</v>
      </c>
      <c r="AD33" s="112">
        <f t="shared" ref="AD33" si="56">AD34</f>
        <v>147.94085152872461</v>
      </c>
      <c r="AE33" s="79">
        <f>SUM(AE34:AE34)</f>
        <v>0</v>
      </c>
      <c r="AF33" s="79">
        <f>SUM(AF34:AF34)</f>
        <v>0</v>
      </c>
      <c r="AG33" s="79">
        <f>SUM(AG34:AG34)</f>
        <v>0</v>
      </c>
      <c r="AH33" s="117">
        <f>SUM(AH34:AH34)</f>
        <v>1</v>
      </c>
    </row>
    <row r="34" spans="2:34" ht="18" customHeight="1">
      <c r="B34" s="17" t="str">
        <f>B15</f>
        <v>Abstract Syntax Tree</v>
      </c>
      <c r="C34" s="9">
        <f>C15</f>
        <v>1422</v>
      </c>
      <c r="D34" s="9">
        <f t="shared" ref="D34:I34" si="57">D15</f>
        <v>674</v>
      </c>
      <c r="E34" s="47">
        <f t="shared" si="57"/>
        <v>0.4739803094233474</v>
      </c>
      <c r="F34" s="9">
        <f t="shared" si="57"/>
        <v>139</v>
      </c>
      <c r="G34" s="9">
        <f t="shared" si="57"/>
        <v>609</v>
      </c>
      <c r="H34" s="9">
        <f t="shared" si="57"/>
        <v>447</v>
      </c>
      <c r="I34" s="9">
        <f t="shared" si="57"/>
        <v>131</v>
      </c>
      <c r="J34" s="22">
        <f>J15</f>
        <v>4.6488549618320612</v>
      </c>
      <c r="K34" s="77" t="str">
        <f t="shared" ref="K34:Q34" si="58">K15</f>
        <v>N/A</v>
      </c>
      <c r="L34" s="77" t="str">
        <f t="shared" si="58"/>
        <v>N/A</v>
      </c>
      <c r="M34" s="77" t="str">
        <f t="shared" si="58"/>
        <v>N/A</v>
      </c>
      <c r="N34" s="77" t="str">
        <f t="shared" si="58"/>
        <v>N/A</v>
      </c>
      <c r="O34" s="77" t="str">
        <f t="shared" si="58"/>
        <v>N/A</v>
      </c>
      <c r="P34" s="77" t="str">
        <f t="shared" si="58"/>
        <v>N/A</v>
      </c>
      <c r="Q34" s="77" t="str">
        <f t="shared" si="58"/>
        <v>N/A</v>
      </c>
      <c r="R34" s="77" t="str">
        <f>R15</f>
        <v>N/A</v>
      </c>
      <c r="S34" s="77" t="str">
        <f t="shared" ref="S34:AC34" si="59">S15</f>
        <v>N/A</v>
      </c>
      <c r="T34" s="77" t="str">
        <f t="shared" si="59"/>
        <v>N/A</v>
      </c>
      <c r="U34" s="77" t="str">
        <f t="shared" si="59"/>
        <v>N/A</v>
      </c>
      <c r="V34" s="9">
        <f t="shared" si="59"/>
        <v>250</v>
      </c>
      <c r="W34" s="22">
        <f t="shared" si="59"/>
        <v>1.9083969465648856</v>
      </c>
      <c r="X34" s="38">
        <f t="shared" si="59"/>
        <v>7620.87</v>
      </c>
      <c r="Y34" s="38">
        <f t="shared" si="59"/>
        <v>58.174580152671751</v>
      </c>
      <c r="Z34" s="38">
        <f t="shared" si="59"/>
        <v>46005.279999999999</v>
      </c>
      <c r="AA34" s="38">
        <f t="shared" si="59"/>
        <v>351.18534351145036</v>
      </c>
      <c r="AB34" s="38">
        <f t="shared" si="59"/>
        <v>4.6488549618320612</v>
      </c>
      <c r="AC34" s="38">
        <f t="shared" si="59"/>
        <v>104.16363861644024</v>
      </c>
      <c r="AD34" s="38">
        <f t="shared" ref="AD34:AH34" si="60">AD15</f>
        <v>147.94085152872461</v>
      </c>
      <c r="AE34" s="74" t="str">
        <f t="shared" si="60"/>
        <v>Measured in parser</v>
      </c>
      <c r="AF34" s="74" t="str">
        <f t="shared" si="60"/>
        <v>Measured in parser</v>
      </c>
      <c r="AG34" s="74" t="str">
        <f t="shared" si="60"/>
        <v>Measured in parser</v>
      </c>
      <c r="AH34" s="47">
        <f t="shared" si="60"/>
        <v>1</v>
      </c>
    </row>
    <row r="35" spans="2:34" ht="18" customHeight="1">
      <c r="B35" s="84"/>
      <c r="C35" s="27"/>
      <c r="D35" s="27"/>
      <c r="E35" s="50"/>
      <c r="F35" s="27"/>
      <c r="G35" s="27"/>
      <c r="H35" s="27"/>
      <c r="I35" s="27"/>
      <c r="J35" s="85"/>
      <c r="K35" s="27"/>
      <c r="L35" s="27"/>
      <c r="M35" s="27"/>
      <c r="N35" s="27"/>
      <c r="O35" s="27"/>
      <c r="P35" s="27"/>
      <c r="Q35" s="27"/>
      <c r="R35" s="27"/>
      <c r="S35" s="27"/>
      <c r="T35" s="27"/>
      <c r="U35" s="63"/>
      <c r="V35" s="27"/>
      <c r="W35" s="85"/>
      <c r="X35" s="63"/>
      <c r="Y35" s="63"/>
      <c r="Z35" s="63"/>
      <c r="AA35" s="63"/>
      <c r="AB35" s="63"/>
      <c r="AC35" s="63"/>
      <c r="AD35" s="63"/>
      <c r="AE35" s="72"/>
      <c r="AF35" s="72"/>
      <c r="AG35" s="72"/>
      <c r="AH35" s="50"/>
    </row>
    <row r="36" spans="2:34" ht="18" customHeight="1">
      <c r="B36" s="14" t="s">
        <v>62</v>
      </c>
      <c r="C36" s="16">
        <f>SUM(C31,C26,C21,C33)</f>
        <v>3860</v>
      </c>
      <c r="D36" s="16">
        <f>SUM(D31,D26,D21,D33)</f>
        <v>1516</v>
      </c>
      <c r="E36" s="48">
        <f t="shared" si="3"/>
        <v>0.39274611398963732</v>
      </c>
      <c r="F36" s="16">
        <f t="shared" ref="F36:AG36" si="61">SUM(F31,F26,F21,F33)</f>
        <v>367</v>
      </c>
      <c r="G36" s="16">
        <f t="shared" si="61"/>
        <v>2001</v>
      </c>
      <c r="H36" s="16">
        <f t="shared" si="61"/>
        <v>1554</v>
      </c>
      <c r="I36" s="16">
        <f t="shared" si="61"/>
        <v>402</v>
      </c>
      <c r="J36" s="113">
        <f t="shared" si="61"/>
        <v>42.323016508171023</v>
      </c>
      <c r="K36" s="16">
        <f t="shared" si="61"/>
        <v>70</v>
      </c>
      <c r="L36" s="16" t="e">
        <f t="shared" si="61"/>
        <v>#DIV/0!</v>
      </c>
      <c r="M36" s="16" t="e">
        <f t="shared" si="61"/>
        <v>#DIV/0!</v>
      </c>
      <c r="N36" s="16" t="e">
        <f t="shared" si="61"/>
        <v>#DIV/0!</v>
      </c>
      <c r="O36" s="16" t="e">
        <f t="shared" si="61"/>
        <v>#DIV/0!</v>
      </c>
      <c r="P36" s="16">
        <f t="shared" si="61"/>
        <v>30.5</v>
      </c>
      <c r="Q36" s="16">
        <f t="shared" si="61"/>
        <v>836.5</v>
      </c>
      <c r="R36" s="16">
        <f t="shared" si="61"/>
        <v>404</v>
      </c>
      <c r="S36" s="16">
        <f t="shared" si="61"/>
        <v>844.5</v>
      </c>
      <c r="T36" s="16">
        <f t="shared" si="61"/>
        <v>406</v>
      </c>
      <c r="U36" s="39">
        <f t="shared" si="61"/>
        <v>8.4333333333333336</v>
      </c>
      <c r="V36" s="16">
        <f t="shared" si="61"/>
        <v>869</v>
      </c>
      <c r="W36" s="113">
        <f t="shared" si="61"/>
        <v>13.475294027978094</v>
      </c>
      <c r="X36" s="80">
        <f t="shared" si="61"/>
        <v>42781.793792830365</v>
      </c>
      <c r="Y36" s="80">
        <f t="shared" si="61"/>
        <v>764.6622184524249</v>
      </c>
      <c r="Z36" s="118">
        <f t="shared" si="61"/>
        <v>449056.55112522235</v>
      </c>
      <c r="AA36" s="80">
        <f t="shared" si="61"/>
        <v>3992.3528236145521</v>
      </c>
      <c r="AB36" s="39">
        <f t="shared" si="61"/>
        <v>24.819445079599596</v>
      </c>
      <c r="AC36" s="80">
        <f t="shared" si="61"/>
        <v>376.1623849135882</v>
      </c>
      <c r="AD36" s="80">
        <f t="shared" si="61"/>
        <v>532.72821688675583</v>
      </c>
      <c r="AE36" s="73">
        <f t="shared" si="61"/>
        <v>18460.97</v>
      </c>
      <c r="AF36" s="73">
        <f t="shared" si="61"/>
        <v>7620.5300000000007</v>
      </c>
      <c r="AG36" s="73">
        <f t="shared" si="61"/>
        <v>2503.79</v>
      </c>
      <c r="AH36" s="80">
        <f>SUM(AH25,AH29,AH31)</f>
        <v>3</v>
      </c>
    </row>
    <row r="37" spans="2:34" ht="18" customHeight="1">
      <c r="B37" s="14" t="s">
        <v>65</v>
      </c>
      <c r="C37" s="39">
        <f>AVERAGE(C22:C25,C27:C30,C32,C34)</f>
        <v>437.7</v>
      </c>
      <c r="D37" s="39">
        <f t="shared" ref="D37:AD37" si="62">AVERAGE(D22:D25,D27:D30,D32,D34)</f>
        <v>167.2</v>
      </c>
      <c r="E37" s="39">
        <f t="shared" si="62"/>
        <v>0.32598371235881024</v>
      </c>
      <c r="F37" s="39">
        <f t="shared" si="62"/>
        <v>41.1</v>
      </c>
      <c r="G37" s="39">
        <f t="shared" si="62"/>
        <v>231.8</v>
      </c>
      <c r="H37" s="39">
        <f t="shared" si="62"/>
        <v>180.5</v>
      </c>
      <c r="I37" s="39">
        <f t="shared" si="62"/>
        <v>44.1</v>
      </c>
      <c r="J37" s="114">
        <f t="shared" si="62"/>
        <v>6.0702183174837696</v>
      </c>
      <c r="K37" s="39">
        <f t="shared" si="62"/>
        <v>35</v>
      </c>
      <c r="L37" s="39">
        <f t="shared" si="62"/>
        <v>69</v>
      </c>
      <c r="M37" s="39">
        <f t="shared" si="62"/>
        <v>153</v>
      </c>
      <c r="N37" s="39">
        <f t="shared" si="62"/>
        <v>69</v>
      </c>
      <c r="O37" s="39">
        <f t="shared" si="62"/>
        <v>293</v>
      </c>
      <c r="P37" s="39">
        <f t="shared" si="62"/>
        <v>10</v>
      </c>
      <c r="Q37" s="39">
        <f t="shared" si="62"/>
        <v>226</v>
      </c>
      <c r="R37" s="39">
        <f t="shared" si="62"/>
        <v>107.75</v>
      </c>
      <c r="S37" s="39">
        <f t="shared" si="62"/>
        <v>228.75</v>
      </c>
      <c r="T37" s="39">
        <f t="shared" si="62"/>
        <v>203</v>
      </c>
      <c r="U37" s="39">
        <f t="shared" si="62"/>
        <v>4.2166666666666668</v>
      </c>
      <c r="V37" s="39">
        <f t="shared" si="62"/>
        <v>86.9</v>
      </c>
      <c r="W37" s="114">
        <f t="shared" si="62"/>
        <v>1.7925294027978098</v>
      </c>
      <c r="X37" s="39">
        <f t="shared" si="62"/>
        <v>4635.3797938319576</v>
      </c>
      <c r="Y37" s="39">
        <f t="shared" si="62"/>
        <v>103.43483830013459</v>
      </c>
      <c r="Z37" s="39">
        <f t="shared" si="62"/>
        <v>44905.655112522232</v>
      </c>
      <c r="AA37" s="39">
        <f t="shared" si="62"/>
        <v>1005.5154860698052</v>
      </c>
      <c r="AB37" s="39">
        <f t="shared" si="62"/>
        <v>6.0702183174837696</v>
      </c>
      <c r="AC37" s="39">
        <f t="shared" si="62"/>
        <v>94.249366429650436</v>
      </c>
      <c r="AD37" s="39">
        <f t="shared" si="62"/>
        <v>131.90953089255675</v>
      </c>
      <c r="AE37" s="80">
        <f>SUM(AE26,AE30,AE32)</f>
        <v>3490.6400000000003</v>
      </c>
      <c r="AF37" s="80">
        <f>SUM(AF26,AF30,AF32)</f>
        <v>1825.94</v>
      </c>
      <c r="AG37" s="80">
        <f>SUM(AG26,AG30,AG32)</f>
        <v>1044.28</v>
      </c>
      <c r="AH37" s="48">
        <f>AVERAGE(AH22:AH25,AH27:AH30,AH32,AH34)</f>
        <v>1</v>
      </c>
    </row>
    <row r="49" spans="7:26">
      <c r="G49" s="99" t="s">
        <v>75</v>
      </c>
      <c r="H49" s="99" t="s">
        <v>76</v>
      </c>
      <c r="I49" s="99"/>
      <c r="J49" s="102" t="s">
        <v>75</v>
      </c>
      <c r="K49" s="99"/>
      <c r="L49" s="99"/>
      <c r="M49" s="99"/>
      <c r="N49" s="99"/>
      <c r="O49" s="99"/>
      <c r="P49" s="99"/>
      <c r="Q49" s="99"/>
      <c r="R49" s="99"/>
      <c r="S49" s="99"/>
      <c r="T49" s="99"/>
      <c r="U49" s="101"/>
      <c r="V49" s="100" t="s">
        <v>76</v>
      </c>
      <c r="W49" s="102"/>
      <c r="X49" s="99" t="s">
        <v>75</v>
      </c>
      <c r="Y49" s="101"/>
      <c r="Z49" s="103" t="s">
        <v>76</v>
      </c>
    </row>
    <row r="50" spans="7:26">
      <c r="I50" s="99"/>
      <c r="J50" s="120"/>
      <c r="K50" s="120"/>
      <c r="L50" s="120"/>
      <c r="M50" s="120"/>
      <c r="N50" s="120"/>
      <c r="O50" s="120"/>
      <c r="P50" s="120"/>
      <c r="Q50" s="120"/>
      <c r="R50" s="120"/>
      <c r="S50" s="120"/>
      <c r="T50" s="120"/>
      <c r="U50" s="120"/>
      <c r="V50" s="120"/>
      <c r="W50" s="102"/>
      <c r="X50" s="121"/>
      <c r="Y50" s="121"/>
      <c r="Z50" s="121"/>
    </row>
  </sheetData>
  <mergeCells count="2">
    <mergeCell ref="J50:V50"/>
    <mergeCell ref="X50:Z50"/>
  </mergeCells>
  <phoneticPr fontId="0" type="noConversion"/>
  <pageMargins left="0" right="0" top="0.51181102362204722" bottom="0.23622047244094491" header="0" footer="0"/>
  <pageSetup scale="62" orientation="landscape" r:id="rId1"/>
  <headerFooter alignWithMargins="0"/>
  <ignoredErrors>
    <ignoredError sqref="G10 G12 G6 G14 J32:K32" formula="1"/>
  </ignoredErrors>
  <legacyDrawing r:id="rId2"/>
</worksheet>
</file>

<file path=xl/worksheets/sheet3.xml><?xml version="1.0" encoding="utf-8"?>
<worksheet xmlns="http://schemas.openxmlformats.org/spreadsheetml/2006/main" xmlns:r="http://schemas.openxmlformats.org/officeDocument/2006/relationships">
  <sheetPr>
    <tabColor indexed="44"/>
    <pageSetUpPr fitToPage="1"/>
  </sheetPr>
  <dimension ref="B2:H312"/>
  <sheetViews>
    <sheetView showGridLines="0" tabSelected="1" zoomScale="115" zoomScaleNormal="115" workbookViewId="0">
      <pane xSplit="2" ySplit="5" topLeftCell="C6" activePane="bottomRight" state="frozen"/>
      <selection pane="topRight" activeCell="C1" sqref="C1"/>
      <selection pane="bottomLeft" activeCell="A5" sqref="A5"/>
      <selection pane="bottomRight" activeCell="H8" sqref="H8"/>
    </sheetView>
  </sheetViews>
  <sheetFormatPr defaultRowHeight="11.25"/>
  <cols>
    <col min="1" max="1" width="1.83203125" style="53" customWidth="1"/>
    <col min="2" max="2" width="28.1640625" style="54" customWidth="1"/>
    <col min="3" max="8" width="15.83203125" style="88" customWidth="1"/>
    <col min="9" max="16384" width="9.33203125" style="53"/>
  </cols>
  <sheetData>
    <row r="2" spans="2:8" s="59" customFormat="1" ht="23.25">
      <c r="B2" s="61" t="s">
        <v>14</v>
      </c>
      <c r="C2" s="87"/>
      <c r="D2" s="87"/>
      <c r="E2" s="87"/>
      <c r="F2" s="87"/>
      <c r="G2" s="87"/>
      <c r="H2" s="87"/>
    </row>
    <row r="3" spans="2:8" s="59" customFormat="1" ht="18.75">
      <c r="B3" s="81" t="s">
        <v>52</v>
      </c>
      <c r="C3" s="87"/>
      <c r="D3" s="87"/>
      <c r="E3" s="87"/>
      <c r="F3" s="87"/>
      <c r="G3" s="87"/>
      <c r="H3" s="87"/>
    </row>
    <row r="4" spans="2:8" ht="15">
      <c r="B4" s="58"/>
    </row>
    <row r="5" spans="2:8" s="56" customFormat="1" ht="22.5" customHeight="1">
      <c r="B5" s="57"/>
      <c r="C5" s="89" t="s">
        <v>8</v>
      </c>
      <c r="D5" s="89" t="s">
        <v>71</v>
      </c>
      <c r="E5" s="89" t="s">
        <v>69</v>
      </c>
      <c r="F5" s="89" t="s">
        <v>10</v>
      </c>
      <c r="G5" s="89" t="s">
        <v>70</v>
      </c>
      <c r="H5" s="89" t="s">
        <v>78</v>
      </c>
    </row>
    <row r="6" spans="2:8" s="56" customFormat="1" ht="18" customHeight="1">
      <c r="B6" s="82" t="s">
        <v>72</v>
      </c>
      <c r="C6" s="90"/>
      <c r="D6" s="91"/>
      <c r="E6" s="92"/>
      <c r="F6" s="92"/>
      <c r="G6" s="92"/>
      <c r="H6" s="92"/>
    </row>
    <row r="7" spans="2:8" ht="18" customHeight="1">
      <c r="B7" s="62" t="s">
        <v>53</v>
      </c>
      <c r="C7" s="93">
        <f t="shared" ref="C7:H7" si="0">AVERAGE(C8:C107)</f>
        <v>2165.25</v>
      </c>
      <c r="D7" s="93">
        <f t="shared" si="0"/>
        <v>17135.580000000002</v>
      </c>
      <c r="E7" s="93">
        <f t="shared" si="0"/>
        <v>14970.33</v>
      </c>
      <c r="F7" s="93">
        <f t="shared" si="0"/>
        <v>1325.39</v>
      </c>
      <c r="G7" s="93">
        <f t="shared" si="0"/>
        <v>16305.53</v>
      </c>
      <c r="H7" s="93">
        <f t="shared" si="0"/>
        <v>18460.97</v>
      </c>
    </row>
    <row r="8" spans="2:8" ht="18" customHeight="1">
      <c r="B8" s="55">
        <v>1</v>
      </c>
      <c r="C8" s="94">
        <f>IF((D8-E8 =0), "", D8-E8)</f>
        <v>1810</v>
      </c>
      <c r="D8" s="96">
        <v>17254</v>
      </c>
      <c r="E8" s="94">
        <v>15444</v>
      </c>
      <c r="F8" s="94">
        <v>1404</v>
      </c>
      <c r="G8" s="95">
        <v>16848</v>
      </c>
      <c r="H8" s="95">
        <f>IF(F8+D8=0, "", F8+D8)</f>
        <v>18658</v>
      </c>
    </row>
    <row r="9" spans="2:8" ht="18" customHeight="1">
      <c r="B9" s="55">
        <v>2</v>
      </c>
      <c r="C9" s="94">
        <f>IF((D9-E9 =0), "", D9-E9)</f>
        <v>1981</v>
      </c>
      <c r="D9" s="96">
        <v>17082</v>
      </c>
      <c r="E9" s="94">
        <v>15101</v>
      </c>
      <c r="F9" s="94">
        <v>1326</v>
      </c>
      <c r="G9" s="95">
        <v>16427</v>
      </c>
      <c r="H9" s="95">
        <f t="shared" ref="H9:H72" si="1">IF(F9+D9=0, "", F9+D9)</f>
        <v>18408</v>
      </c>
    </row>
    <row r="10" spans="2:8" ht="18" customHeight="1">
      <c r="B10" s="55">
        <v>3</v>
      </c>
      <c r="C10" s="94">
        <f>IF((D10-E10 =0), "", D10-E10)</f>
        <v>2371</v>
      </c>
      <c r="D10" s="96">
        <v>17425</v>
      </c>
      <c r="E10" s="94">
        <v>15054</v>
      </c>
      <c r="F10" s="94">
        <v>1466</v>
      </c>
      <c r="G10" s="95">
        <v>16520</v>
      </c>
      <c r="H10" s="95">
        <f t="shared" si="1"/>
        <v>18891</v>
      </c>
    </row>
    <row r="11" spans="2:8" ht="18" customHeight="1">
      <c r="B11" s="55">
        <v>4</v>
      </c>
      <c r="C11" s="94">
        <f t="shared" ref="C11:C74" si="2">IF((D11-E11 =0), "", D11-E11)</f>
        <v>2417</v>
      </c>
      <c r="D11" s="96">
        <v>17269</v>
      </c>
      <c r="E11" s="94">
        <v>14852</v>
      </c>
      <c r="F11" s="94">
        <v>1342</v>
      </c>
      <c r="G11" s="95">
        <v>16209</v>
      </c>
      <c r="H11" s="95">
        <f t="shared" si="1"/>
        <v>18611</v>
      </c>
    </row>
    <row r="12" spans="2:8" ht="18" customHeight="1">
      <c r="B12" s="55">
        <v>5</v>
      </c>
      <c r="C12" s="94">
        <f t="shared" si="2"/>
        <v>2433</v>
      </c>
      <c r="D12" s="96">
        <v>17253</v>
      </c>
      <c r="E12" s="94">
        <v>14820</v>
      </c>
      <c r="F12" s="94">
        <v>1232</v>
      </c>
      <c r="G12" s="95">
        <v>16068</v>
      </c>
      <c r="H12" s="95">
        <f t="shared" si="1"/>
        <v>18485</v>
      </c>
    </row>
    <row r="13" spans="2:8" ht="18" customHeight="1">
      <c r="B13" s="55">
        <v>6</v>
      </c>
      <c r="C13" s="94">
        <f t="shared" si="2"/>
        <v>2293</v>
      </c>
      <c r="D13" s="96">
        <v>17285</v>
      </c>
      <c r="E13" s="94">
        <v>14992</v>
      </c>
      <c r="F13" s="94">
        <v>1388</v>
      </c>
      <c r="G13" s="95">
        <v>16380</v>
      </c>
      <c r="H13" s="95">
        <f t="shared" si="1"/>
        <v>18673</v>
      </c>
    </row>
    <row r="14" spans="2:8" ht="18" customHeight="1">
      <c r="B14" s="55">
        <v>7</v>
      </c>
      <c r="C14" s="94">
        <f t="shared" si="2"/>
        <v>2481</v>
      </c>
      <c r="D14" s="96">
        <v>17379</v>
      </c>
      <c r="E14" s="94">
        <v>14898</v>
      </c>
      <c r="F14" s="94">
        <v>1326</v>
      </c>
      <c r="G14" s="95">
        <v>16255</v>
      </c>
      <c r="H14" s="95">
        <f t="shared" si="1"/>
        <v>18705</v>
      </c>
    </row>
    <row r="15" spans="2:8" ht="18" customHeight="1">
      <c r="B15" s="55">
        <v>8</v>
      </c>
      <c r="C15" s="94">
        <f t="shared" si="2"/>
        <v>1982</v>
      </c>
      <c r="D15" s="96">
        <v>17036</v>
      </c>
      <c r="E15" s="94">
        <v>15054</v>
      </c>
      <c r="F15" s="94">
        <v>1373</v>
      </c>
      <c r="G15" s="95">
        <v>16442</v>
      </c>
      <c r="H15" s="95">
        <f t="shared" si="1"/>
        <v>18409</v>
      </c>
    </row>
    <row r="16" spans="2:8" ht="18" customHeight="1">
      <c r="B16" s="55">
        <v>9</v>
      </c>
      <c r="C16" s="94">
        <f t="shared" si="2"/>
        <v>2169</v>
      </c>
      <c r="D16" s="96">
        <v>17098</v>
      </c>
      <c r="E16" s="94">
        <v>14929</v>
      </c>
      <c r="F16" s="94">
        <v>1466</v>
      </c>
      <c r="G16" s="95">
        <v>16411</v>
      </c>
      <c r="H16" s="95">
        <f t="shared" si="1"/>
        <v>18564</v>
      </c>
    </row>
    <row r="17" spans="2:8" ht="18" customHeight="1">
      <c r="B17" s="55">
        <v>10</v>
      </c>
      <c r="C17" s="94">
        <f t="shared" si="2"/>
        <v>1903</v>
      </c>
      <c r="D17" s="96">
        <v>17223</v>
      </c>
      <c r="E17" s="94">
        <v>15320</v>
      </c>
      <c r="F17" s="94">
        <v>1389</v>
      </c>
      <c r="G17" s="95">
        <v>16739</v>
      </c>
      <c r="H17" s="95">
        <f t="shared" si="1"/>
        <v>18612</v>
      </c>
    </row>
    <row r="18" spans="2:8" ht="18" customHeight="1">
      <c r="B18" s="55">
        <v>11</v>
      </c>
      <c r="C18" s="94">
        <f t="shared" si="2"/>
        <v>2464</v>
      </c>
      <c r="D18" s="96">
        <v>17456</v>
      </c>
      <c r="E18" s="94">
        <v>14992</v>
      </c>
      <c r="F18" s="94">
        <v>1341</v>
      </c>
      <c r="G18" s="95">
        <v>16333</v>
      </c>
      <c r="H18" s="95">
        <f t="shared" si="1"/>
        <v>18797</v>
      </c>
    </row>
    <row r="19" spans="2:8" ht="18" customHeight="1">
      <c r="B19" s="55">
        <v>12</v>
      </c>
      <c r="C19" s="94">
        <f t="shared" si="2"/>
        <v>2214</v>
      </c>
      <c r="D19" s="96">
        <v>17206</v>
      </c>
      <c r="E19" s="94">
        <v>14992</v>
      </c>
      <c r="F19" s="94">
        <v>1373</v>
      </c>
      <c r="G19" s="95">
        <v>16365</v>
      </c>
      <c r="H19" s="95">
        <f t="shared" si="1"/>
        <v>18579</v>
      </c>
    </row>
    <row r="20" spans="2:8" ht="18" customHeight="1">
      <c r="B20" s="55">
        <v>13</v>
      </c>
      <c r="C20" s="94">
        <f t="shared" si="2"/>
        <v>2067</v>
      </c>
      <c r="D20" s="96">
        <v>17160</v>
      </c>
      <c r="E20" s="94">
        <v>15093</v>
      </c>
      <c r="F20" s="94">
        <v>1388</v>
      </c>
      <c r="G20" s="95">
        <v>16497</v>
      </c>
      <c r="H20" s="95">
        <f t="shared" si="1"/>
        <v>18548</v>
      </c>
    </row>
    <row r="21" spans="2:8" ht="18" customHeight="1">
      <c r="B21" s="55">
        <v>14</v>
      </c>
      <c r="C21" s="94">
        <f t="shared" si="2"/>
        <v>2123</v>
      </c>
      <c r="D21" s="96">
        <v>17223</v>
      </c>
      <c r="E21" s="94">
        <v>15100</v>
      </c>
      <c r="F21" s="94">
        <v>1342</v>
      </c>
      <c r="G21" s="95">
        <v>16458</v>
      </c>
      <c r="H21" s="95">
        <f t="shared" si="1"/>
        <v>18565</v>
      </c>
    </row>
    <row r="22" spans="2:8" ht="18" customHeight="1">
      <c r="B22" s="55">
        <v>15</v>
      </c>
      <c r="C22" s="94">
        <f t="shared" si="2"/>
        <v>2091</v>
      </c>
      <c r="D22" s="96">
        <v>17192</v>
      </c>
      <c r="E22" s="94">
        <v>15101</v>
      </c>
      <c r="F22" s="94">
        <v>1435</v>
      </c>
      <c r="G22" s="95">
        <v>16536</v>
      </c>
      <c r="H22" s="95">
        <f t="shared" si="1"/>
        <v>18627</v>
      </c>
    </row>
    <row r="23" spans="2:8" ht="18" customHeight="1">
      <c r="B23" s="55">
        <v>16</v>
      </c>
      <c r="C23" s="94">
        <f t="shared" si="2"/>
        <v>2169</v>
      </c>
      <c r="D23" s="96">
        <v>17114</v>
      </c>
      <c r="E23" s="94">
        <v>14945</v>
      </c>
      <c r="F23" s="94">
        <v>1373</v>
      </c>
      <c r="G23" s="95">
        <v>16349</v>
      </c>
      <c r="H23" s="95">
        <f t="shared" si="1"/>
        <v>18487</v>
      </c>
    </row>
    <row r="24" spans="2:8" ht="18" customHeight="1">
      <c r="B24" s="55">
        <v>17</v>
      </c>
      <c r="C24" s="94">
        <f t="shared" si="2"/>
        <v>1934</v>
      </c>
      <c r="D24" s="96">
        <v>17098</v>
      </c>
      <c r="E24" s="94">
        <v>15164</v>
      </c>
      <c r="F24" s="94">
        <v>1311</v>
      </c>
      <c r="G24" s="95">
        <v>16505</v>
      </c>
      <c r="H24" s="95">
        <f t="shared" si="1"/>
        <v>18409</v>
      </c>
    </row>
    <row r="25" spans="2:8" ht="18" customHeight="1">
      <c r="B25" s="55">
        <v>18</v>
      </c>
      <c r="C25" s="94">
        <f t="shared" si="2"/>
        <v>1951</v>
      </c>
      <c r="D25" s="96">
        <v>17129</v>
      </c>
      <c r="E25" s="94">
        <v>15178</v>
      </c>
      <c r="F25" s="94">
        <v>1342</v>
      </c>
      <c r="G25" s="95">
        <v>16536</v>
      </c>
      <c r="H25" s="95">
        <f t="shared" si="1"/>
        <v>18471</v>
      </c>
    </row>
    <row r="26" spans="2:8" ht="18" customHeight="1">
      <c r="B26" s="55">
        <v>19</v>
      </c>
      <c r="C26" s="94">
        <f t="shared" si="2"/>
        <v>1935</v>
      </c>
      <c r="D26" s="96">
        <v>17129</v>
      </c>
      <c r="E26" s="94">
        <v>15194</v>
      </c>
      <c r="F26" s="94">
        <v>1311</v>
      </c>
      <c r="G26" s="95">
        <v>16505</v>
      </c>
      <c r="H26" s="95">
        <f t="shared" si="1"/>
        <v>18440</v>
      </c>
    </row>
    <row r="27" spans="2:8" ht="18" customHeight="1">
      <c r="B27" s="55">
        <v>20</v>
      </c>
      <c r="C27" s="94">
        <f t="shared" si="2"/>
        <v>2169</v>
      </c>
      <c r="D27" s="96">
        <v>17270</v>
      </c>
      <c r="E27" s="94">
        <v>15101</v>
      </c>
      <c r="F27" s="94">
        <v>1295</v>
      </c>
      <c r="G27" s="95">
        <v>16396</v>
      </c>
      <c r="H27" s="95">
        <f t="shared" si="1"/>
        <v>18565</v>
      </c>
    </row>
    <row r="28" spans="2:8" ht="18" customHeight="1">
      <c r="B28" s="55">
        <v>21</v>
      </c>
      <c r="C28" s="94">
        <f t="shared" si="2"/>
        <v>2309</v>
      </c>
      <c r="D28" s="96">
        <v>17331</v>
      </c>
      <c r="E28" s="94">
        <v>15022</v>
      </c>
      <c r="F28" s="94">
        <v>1311</v>
      </c>
      <c r="G28" s="95">
        <v>16333</v>
      </c>
      <c r="H28" s="95">
        <f t="shared" si="1"/>
        <v>18642</v>
      </c>
    </row>
    <row r="29" spans="2:8" ht="18" customHeight="1">
      <c r="B29" s="55">
        <v>22</v>
      </c>
      <c r="C29" s="94">
        <f t="shared" si="2"/>
        <v>1996</v>
      </c>
      <c r="D29" s="96">
        <v>17066</v>
      </c>
      <c r="E29" s="94">
        <v>15070</v>
      </c>
      <c r="F29" s="94">
        <v>1310</v>
      </c>
      <c r="G29" s="95">
        <v>16380</v>
      </c>
      <c r="H29" s="95">
        <f t="shared" si="1"/>
        <v>18376</v>
      </c>
    </row>
    <row r="30" spans="2:8" ht="18" customHeight="1">
      <c r="B30" s="55">
        <v>23</v>
      </c>
      <c r="C30" s="94">
        <f t="shared" si="2"/>
        <v>2060</v>
      </c>
      <c r="D30" s="96">
        <v>17176</v>
      </c>
      <c r="E30" s="94">
        <v>15116</v>
      </c>
      <c r="F30" s="94">
        <v>1217</v>
      </c>
      <c r="G30" s="95">
        <v>16349</v>
      </c>
      <c r="H30" s="95">
        <f t="shared" si="1"/>
        <v>18393</v>
      </c>
    </row>
    <row r="31" spans="2:8" ht="18" customHeight="1">
      <c r="B31" s="55">
        <v>24</v>
      </c>
      <c r="C31" s="94">
        <f t="shared" si="2"/>
        <v>1982</v>
      </c>
      <c r="D31" s="96">
        <v>17254</v>
      </c>
      <c r="E31" s="94">
        <v>15272</v>
      </c>
      <c r="F31" s="94">
        <v>1263</v>
      </c>
      <c r="G31" s="95">
        <v>16567</v>
      </c>
      <c r="H31" s="95">
        <f t="shared" si="1"/>
        <v>18517</v>
      </c>
    </row>
    <row r="32" spans="2:8" ht="18" customHeight="1">
      <c r="B32" s="55">
        <v>25</v>
      </c>
      <c r="C32" s="94">
        <f t="shared" si="2"/>
        <v>2137</v>
      </c>
      <c r="D32" s="96">
        <v>17191</v>
      </c>
      <c r="E32" s="94">
        <v>15054</v>
      </c>
      <c r="F32" s="94">
        <v>1279</v>
      </c>
      <c r="G32" s="95">
        <v>16349</v>
      </c>
      <c r="H32" s="95">
        <f t="shared" si="1"/>
        <v>18470</v>
      </c>
    </row>
    <row r="33" spans="2:8" ht="18" customHeight="1">
      <c r="B33" s="55">
        <v>26</v>
      </c>
      <c r="C33" s="94">
        <f t="shared" si="2"/>
        <v>2152</v>
      </c>
      <c r="D33" s="96">
        <v>17113</v>
      </c>
      <c r="E33" s="94">
        <v>14961</v>
      </c>
      <c r="F33" s="94">
        <v>1280</v>
      </c>
      <c r="G33" s="95">
        <v>16256</v>
      </c>
      <c r="H33" s="95">
        <f t="shared" si="1"/>
        <v>18393</v>
      </c>
    </row>
    <row r="34" spans="2:8" ht="18" customHeight="1">
      <c r="B34" s="55">
        <v>27</v>
      </c>
      <c r="C34" s="94">
        <f t="shared" si="2"/>
        <v>2480</v>
      </c>
      <c r="D34" s="96">
        <v>17331</v>
      </c>
      <c r="E34" s="94">
        <v>14851</v>
      </c>
      <c r="F34" s="94">
        <v>1232</v>
      </c>
      <c r="G34" s="95">
        <v>16083</v>
      </c>
      <c r="H34" s="95">
        <f t="shared" si="1"/>
        <v>18563</v>
      </c>
    </row>
    <row r="35" spans="2:8" ht="18" customHeight="1">
      <c r="B35" s="55">
        <v>28</v>
      </c>
      <c r="C35" s="94">
        <f t="shared" si="2"/>
        <v>2262</v>
      </c>
      <c r="D35" s="96">
        <v>17238</v>
      </c>
      <c r="E35" s="94">
        <v>14976</v>
      </c>
      <c r="F35" s="94">
        <v>1638</v>
      </c>
      <c r="G35" s="95">
        <v>16614</v>
      </c>
      <c r="H35" s="95">
        <f t="shared" si="1"/>
        <v>18876</v>
      </c>
    </row>
    <row r="36" spans="2:8" ht="18" customHeight="1">
      <c r="B36" s="55">
        <v>29</v>
      </c>
      <c r="C36" s="94">
        <f t="shared" si="2"/>
        <v>2309</v>
      </c>
      <c r="D36" s="96">
        <v>17191</v>
      </c>
      <c r="E36" s="94">
        <v>14882</v>
      </c>
      <c r="F36" s="94">
        <v>1201</v>
      </c>
      <c r="G36" s="95">
        <v>16099</v>
      </c>
      <c r="H36" s="95">
        <f t="shared" si="1"/>
        <v>18392</v>
      </c>
    </row>
    <row r="37" spans="2:8" ht="18" customHeight="1">
      <c r="B37" s="55">
        <v>30</v>
      </c>
      <c r="C37" s="94">
        <f t="shared" si="2"/>
        <v>2434</v>
      </c>
      <c r="D37" s="96">
        <v>17223</v>
      </c>
      <c r="E37" s="94">
        <v>14789</v>
      </c>
      <c r="F37" s="94">
        <v>1201</v>
      </c>
      <c r="G37" s="95">
        <v>15990</v>
      </c>
      <c r="H37" s="95">
        <f t="shared" si="1"/>
        <v>18424</v>
      </c>
    </row>
    <row r="38" spans="2:8" ht="18" customHeight="1">
      <c r="B38" s="55">
        <v>31</v>
      </c>
      <c r="C38" s="94">
        <f t="shared" si="2"/>
        <v>2527</v>
      </c>
      <c r="D38" s="96">
        <v>17191</v>
      </c>
      <c r="E38" s="94">
        <v>14664</v>
      </c>
      <c r="F38" s="94">
        <v>1217</v>
      </c>
      <c r="G38" s="95">
        <v>15897</v>
      </c>
      <c r="H38" s="95">
        <f t="shared" si="1"/>
        <v>18408</v>
      </c>
    </row>
    <row r="39" spans="2:8" ht="18" customHeight="1">
      <c r="B39" s="55">
        <v>32</v>
      </c>
      <c r="C39" s="94">
        <f t="shared" si="2"/>
        <v>2216</v>
      </c>
      <c r="D39" s="96">
        <v>17020</v>
      </c>
      <c r="E39" s="94">
        <v>14804</v>
      </c>
      <c r="F39" s="94">
        <v>1326</v>
      </c>
      <c r="G39" s="95">
        <v>16130</v>
      </c>
      <c r="H39" s="95">
        <f t="shared" si="1"/>
        <v>18346</v>
      </c>
    </row>
    <row r="40" spans="2:8" ht="18" customHeight="1">
      <c r="B40" s="55">
        <v>33</v>
      </c>
      <c r="C40" s="94">
        <f t="shared" si="2"/>
        <v>1965</v>
      </c>
      <c r="D40" s="96">
        <v>17019</v>
      </c>
      <c r="E40" s="94">
        <v>15054</v>
      </c>
      <c r="F40" s="94">
        <v>1264</v>
      </c>
      <c r="G40" s="95">
        <v>16334</v>
      </c>
      <c r="H40" s="95">
        <f t="shared" si="1"/>
        <v>18283</v>
      </c>
    </row>
    <row r="41" spans="2:8" ht="18" customHeight="1">
      <c r="B41" s="55">
        <v>34</v>
      </c>
      <c r="C41" s="94">
        <f t="shared" si="2"/>
        <v>2372</v>
      </c>
      <c r="D41" s="96">
        <v>17036</v>
      </c>
      <c r="E41" s="94">
        <v>14664</v>
      </c>
      <c r="F41" s="94">
        <v>1529</v>
      </c>
      <c r="G41" s="95">
        <v>16193</v>
      </c>
      <c r="H41" s="95">
        <f t="shared" si="1"/>
        <v>18565</v>
      </c>
    </row>
    <row r="42" spans="2:8" ht="18" customHeight="1">
      <c r="B42" s="55">
        <v>35</v>
      </c>
      <c r="C42" s="94">
        <f t="shared" si="2"/>
        <v>1996</v>
      </c>
      <c r="D42" s="96">
        <v>17097</v>
      </c>
      <c r="E42" s="94">
        <v>15101</v>
      </c>
      <c r="F42" s="94">
        <v>1373</v>
      </c>
      <c r="G42" s="95">
        <v>16474</v>
      </c>
      <c r="H42" s="95">
        <f t="shared" si="1"/>
        <v>18470</v>
      </c>
    </row>
    <row r="43" spans="2:8" ht="18" customHeight="1">
      <c r="B43" s="55">
        <v>36</v>
      </c>
      <c r="C43" s="94">
        <f t="shared" si="2"/>
        <v>1872</v>
      </c>
      <c r="D43" s="96">
        <v>17207</v>
      </c>
      <c r="E43" s="94">
        <v>15335</v>
      </c>
      <c r="F43" s="94">
        <v>1295</v>
      </c>
      <c r="G43" s="95">
        <v>16661</v>
      </c>
      <c r="H43" s="95">
        <f t="shared" si="1"/>
        <v>18502</v>
      </c>
    </row>
    <row r="44" spans="2:8" ht="18" customHeight="1">
      <c r="B44" s="55">
        <v>37</v>
      </c>
      <c r="C44" s="94">
        <f t="shared" si="2"/>
        <v>2465</v>
      </c>
      <c r="D44" s="96">
        <v>17191</v>
      </c>
      <c r="E44" s="94">
        <v>14726</v>
      </c>
      <c r="F44" s="94">
        <v>1358</v>
      </c>
      <c r="G44" s="95">
        <v>16084</v>
      </c>
      <c r="H44" s="95">
        <f t="shared" si="1"/>
        <v>18549</v>
      </c>
    </row>
    <row r="45" spans="2:8" ht="18" customHeight="1">
      <c r="B45" s="55">
        <v>38</v>
      </c>
      <c r="C45" s="94">
        <f t="shared" si="2"/>
        <v>2043</v>
      </c>
      <c r="D45" s="96">
        <v>16848</v>
      </c>
      <c r="E45" s="94">
        <v>14805</v>
      </c>
      <c r="F45" s="94">
        <v>1420</v>
      </c>
      <c r="G45" s="95">
        <v>16240</v>
      </c>
      <c r="H45" s="95">
        <f t="shared" si="1"/>
        <v>18268</v>
      </c>
    </row>
    <row r="46" spans="2:8" ht="18" customHeight="1">
      <c r="B46" s="55">
        <v>39</v>
      </c>
      <c r="C46" s="94">
        <f t="shared" si="2"/>
        <v>2059</v>
      </c>
      <c r="D46" s="96">
        <v>17035</v>
      </c>
      <c r="E46" s="94">
        <v>14976</v>
      </c>
      <c r="F46" s="94">
        <v>1358</v>
      </c>
      <c r="G46" s="95">
        <v>16334</v>
      </c>
      <c r="H46" s="95">
        <f t="shared" si="1"/>
        <v>18393</v>
      </c>
    </row>
    <row r="47" spans="2:8" ht="18" customHeight="1">
      <c r="B47" s="55">
        <v>40</v>
      </c>
      <c r="C47" s="94">
        <f t="shared" si="2"/>
        <v>2168</v>
      </c>
      <c r="D47" s="96">
        <v>16973</v>
      </c>
      <c r="E47" s="94">
        <v>14805</v>
      </c>
      <c r="F47" s="94">
        <v>1326</v>
      </c>
      <c r="G47" s="95">
        <v>16131</v>
      </c>
      <c r="H47" s="95">
        <f t="shared" si="1"/>
        <v>18299</v>
      </c>
    </row>
    <row r="48" spans="2:8" ht="18" customHeight="1">
      <c r="B48" s="55">
        <v>41</v>
      </c>
      <c r="C48" s="94">
        <f t="shared" si="2"/>
        <v>2699</v>
      </c>
      <c r="D48" s="96">
        <v>17644</v>
      </c>
      <c r="E48" s="94">
        <v>14945</v>
      </c>
      <c r="F48" s="94">
        <v>1264</v>
      </c>
      <c r="G48" s="95">
        <v>16240</v>
      </c>
      <c r="H48" s="95">
        <f t="shared" si="1"/>
        <v>18908</v>
      </c>
    </row>
    <row r="49" spans="2:8" ht="18" customHeight="1">
      <c r="B49" s="55">
        <v>42</v>
      </c>
      <c r="C49" s="94">
        <f t="shared" si="2"/>
        <v>2137</v>
      </c>
      <c r="D49" s="96">
        <v>16973</v>
      </c>
      <c r="E49" s="94">
        <v>14836</v>
      </c>
      <c r="F49" s="94">
        <v>1357</v>
      </c>
      <c r="G49" s="95">
        <v>16193</v>
      </c>
      <c r="H49" s="95">
        <f t="shared" si="1"/>
        <v>18330</v>
      </c>
    </row>
    <row r="50" spans="2:8" ht="18" customHeight="1">
      <c r="B50" s="55">
        <v>43</v>
      </c>
      <c r="C50" s="94">
        <f t="shared" si="2"/>
        <v>2060</v>
      </c>
      <c r="D50" s="96">
        <v>17114</v>
      </c>
      <c r="E50" s="94">
        <v>15054</v>
      </c>
      <c r="F50" s="94">
        <v>1342</v>
      </c>
      <c r="G50" s="95">
        <v>16427</v>
      </c>
      <c r="H50" s="95">
        <f t="shared" si="1"/>
        <v>18456</v>
      </c>
    </row>
    <row r="51" spans="2:8" ht="18" customHeight="1">
      <c r="B51" s="55">
        <v>44</v>
      </c>
      <c r="C51" s="94">
        <f t="shared" si="2"/>
        <v>2527</v>
      </c>
      <c r="D51" s="96">
        <v>17129</v>
      </c>
      <c r="E51" s="94">
        <v>14602</v>
      </c>
      <c r="F51" s="94">
        <v>1310</v>
      </c>
      <c r="G51" s="95">
        <v>15912</v>
      </c>
      <c r="H51" s="95">
        <f t="shared" si="1"/>
        <v>18439</v>
      </c>
    </row>
    <row r="52" spans="2:8" ht="18" customHeight="1">
      <c r="B52" s="55">
        <v>45</v>
      </c>
      <c r="C52" s="94">
        <f t="shared" si="2"/>
        <v>2276</v>
      </c>
      <c r="D52" s="96">
        <v>17128</v>
      </c>
      <c r="E52" s="94">
        <v>14852</v>
      </c>
      <c r="F52" s="94">
        <v>1388</v>
      </c>
      <c r="G52" s="95">
        <v>16240</v>
      </c>
      <c r="H52" s="95">
        <f t="shared" si="1"/>
        <v>18516</v>
      </c>
    </row>
    <row r="53" spans="2:8" ht="18" customHeight="1">
      <c r="B53" s="55">
        <v>46</v>
      </c>
      <c r="C53" s="94">
        <f t="shared" si="2"/>
        <v>2246</v>
      </c>
      <c r="D53" s="96">
        <v>17394</v>
      </c>
      <c r="E53" s="94">
        <v>15148</v>
      </c>
      <c r="F53" s="94">
        <v>1373</v>
      </c>
      <c r="G53" s="95">
        <v>16536</v>
      </c>
      <c r="H53" s="95">
        <f t="shared" si="1"/>
        <v>18767</v>
      </c>
    </row>
    <row r="54" spans="2:8" ht="18" customHeight="1">
      <c r="B54" s="55">
        <v>47</v>
      </c>
      <c r="C54" s="94">
        <f t="shared" si="2"/>
        <v>1794</v>
      </c>
      <c r="D54" s="96">
        <v>17066</v>
      </c>
      <c r="E54" s="94">
        <v>15272</v>
      </c>
      <c r="F54" s="94">
        <v>1248</v>
      </c>
      <c r="G54" s="95">
        <v>16520</v>
      </c>
      <c r="H54" s="95">
        <f t="shared" si="1"/>
        <v>18314</v>
      </c>
    </row>
    <row r="55" spans="2:8" ht="18" customHeight="1">
      <c r="B55" s="55">
        <v>48</v>
      </c>
      <c r="C55" s="94">
        <f t="shared" si="2"/>
        <v>2169</v>
      </c>
      <c r="D55" s="96">
        <v>17207</v>
      </c>
      <c r="E55" s="94">
        <v>15038</v>
      </c>
      <c r="F55" s="94">
        <v>1357</v>
      </c>
      <c r="G55" s="95">
        <v>16395</v>
      </c>
      <c r="H55" s="95">
        <f t="shared" si="1"/>
        <v>18564</v>
      </c>
    </row>
    <row r="56" spans="2:8" ht="18" customHeight="1">
      <c r="B56" s="55">
        <v>49</v>
      </c>
      <c r="C56" s="94">
        <f t="shared" si="2"/>
        <v>2091</v>
      </c>
      <c r="D56" s="96">
        <v>16958</v>
      </c>
      <c r="E56" s="94">
        <v>14867</v>
      </c>
      <c r="F56" s="94">
        <v>1341</v>
      </c>
      <c r="G56" s="95">
        <v>16208</v>
      </c>
      <c r="H56" s="95">
        <f t="shared" si="1"/>
        <v>18299</v>
      </c>
    </row>
    <row r="57" spans="2:8" ht="18" customHeight="1">
      <c r="B57" s="55">
        <v>50</v>
      </c>
      <c r="C57" s="94">
        <f t="shared" si="2"/>
        <v>2184</v>
      </c>
      <c r="D57" s="96">
        <v>17160</v>
      </c>
      <c r="E57" s="94">
        <v>14976</v>
      </c>
      <c r="F57" s="94">
        <v>1357</v>
      </c>
      <c r="G57" s="95">
        <v>16333</v>
      </c>
      <c r="H57" s="95">
        <f t="shared" si="1"/>
        <v>18517</v>
      </c>
    </row>
    <row r="58" spans="2:8" ht="18" customHeight="1">
      <c r="B58" s="55">
        <v>51</v>
      </c>
      <c r="C58" s="94">
        <f t="shared" si="2"/>
        <v>2185</v>
      </c>
      <c r="D58" s="96">
        <v>17192</v>
      </c>
      <c r="E58" s="94">
        <v>15007</v>
      </c>
      <c r="F58" s="94">
        <v>1185</v>
      </c>
      <c r="G58" s="95">
        <v>16208</v>
      </c>
      <c r="H58" s="95">
        <f t="shared" si="1"/>
        <v>18377</v>
      </c>
    </row>
    <row r="59" spans="2:8" ht="18" customHeight="1">
      <c r="B59" s="55">
        <v>52</v>
      </c>
      <c r="C59" s="94">
        <f t="shared" si="2"/>
        <v>2809</v>
      </c>
      <c r="D59" s="96">
        <v>17738</v>
      </c>
      <c r="E59" s="94">
        <v>14929</v>
      </c>
      <c r="F59" s="94">
        <v>1342</v>
      </c>
      <c r="G59" s="95">
        <v>16271</v>
      </c>
      <c r="H59" s="95">
        <f t="shared" si="1"/>
        <v>19080</v>
      </c>
    </row>
    <row r="60" spans="2:8" ht="18" customHeight="1">
      <c r="B60" s="55">
        <v>53</v>
      </c>
      <c r="C60" s="94">
        <f t="shared" si="2"/>
        <v>2060</v>
      </c>
      <c r="D60" s="96">
        <v>17192</v>
      </c>
      <c r="E60" s="94">
        <v>15132</v>
      </c>
      <c r="F60" s="94">
        <v>1311</v>
      </c>
      <c r="G60" s="95">
        <v>16443</v>
      </c>
      <c r="H60" s="95">
        <f t="shared" si="1"/>
        <v>18503</v>
      </c>
    </row>
    <row r="61" spans="2:8" ht="18" customHeight="1">
      <c r="B61" s="55">
        <v>54</v>
      </c>
      <c r="C61" s="94">
        <f t="shared" si="2"/>
        <v>2246</v>
      </c>
      <c r="D61" s="96">
        <v>17019</v>
      </c>
      <c r="E61" s="94">
        <v>14773</v>
      </c>
      <c r="F61" s="94">
        <v>1263</v>
      </c>
      <c r="G61" s="95">
        <v>16036</v>
      </c>
      <c r="H61" s="95">
        <f t="shared" si="1"/>
        <v>18282</v>
      </c>
    </row>
    <row r="62" spans="2:8" ht="18" customHeight="1">
      <c r="B62" s="55">
        <v>55</v>
      </c>
      <c r="C62" s="94">
        <f t="shared" si="2"/>
        <v>2247</v>
      </c>
      <c r="D62" s="96">
        <v>17051</v>
      </c>
      <c r="E62" s="94">
        <v>14804</v>
      </c>
      <c r="F62" s="94">
        <v>1279</v>
      </c>
      <c r="G62" s="95">
        <v>16099</v>
      </c>
      <c r="H62" s="95">
        <f t="shared" si="1"/>
        <v>18330</v>
      </c>
    </row>
    <row r="63" spans="2:8" ht="18" customHeight="1">
      <c r="B63" s="55">
        <v>56</v>
      </c>
      <c r="C63" s="94">
        <f t="shared" si="2"/>
        <v>2060</v>
      </c>
      <c r="D63" s="96">
        <v>17098</v>
      </c>
      <c r="E63" s="94">
        <v>15038</v>
      </c>
      <c r="F63" s="94">
        <v>1264</v>
      </c>
      <c r="G63" s="95">
        <v>16302</v>
      </c>
      <c r="H63" s="95">
        <f t="shared" si="1"/>
        <v>18362</v>
      </c>
    </row>
    <row r="64" spans="2:8" ht="18" customHeight="1">
      <c r="B64" s="55">
        <v>57</v>
      </c>
      <c r="C64" s="94">
        <f t="shared" si="2"/>
        <v>1966</v>
      </c>
      <c r="D64" s="96">
        <v>17020</v>
      </c>
      <c r="E64" s="94">
        <v>15054</v>
      </c>
      <c r="F64" s="94">
        <v>1248</v>
      </c>
      <c r="G64" s="95">
        <v>16317</v>
      </c>
      <c r="H64" s="95">
        <f t="shared" si="1"/>
        <v>18268</v>
      </c>
    </row>
    <row r="65" spans="2:8" ht="18" customHeight="1">
      <c r="B65" s="55">
        <v>58</v>
      </c>
      <c r="C65" s="94">
        <f t="shared" si="2"/>
        <v>2200</v>
      </c>
      <c r="D65" s="96">
        <v>17160</v>
      </c>
      <c r="E65" s="94">
        <v>14960</v>
      </c>
      <c r="F65" s="94">
        <v>1373</v>
      </c>
      <c r="G65" s="95">
        <v>16333</v>
      </c>
      <c r="H65" s="95">
        <f t="shared" si="1"/>
        <v>18533</v>
      </c>
    </row>
    <row r="66" spans="2:8" ht="18" customHeight="1">
      <c r="B66" s="55">
        <v>59</v>
      </c>
      <c r="C66" s="94">
        <f t="shared" si="2"/>
        <v>2371</v>
      </c>
      <c r="D66" s="96">
        <v>16957</v>
      </c>
      <c r="E66" s="94">
        <v>14586</v>
      </c>
      <c r="F66" s="94">
        <v>1357</v>
      </c>
      <c r="G66" s="95">
        <v>15959</v>
      </c>
      <c r="H66" s="95">
        <f t="shared" si="1"/>
        <v>18314</v>
      </c>
    </row>
    <row r="67" spans="2:8" ht="18" customHeight="1">
      <c r="B67" s="55">
        <v>60</v>
      </c>
      <c r="C67" s="94">
        <f t="shared" si="2"/>
        <v>2231</v>
      </c>
      <c r="D67" s="96">
        <v>17004</v>
      </c>
      <c r="E67" s="94">
        <v>14773</v>
      </c>
      <c r="F67" s="94">
        <v>1388</v>
      </c>
      <c r="G67" s="95">
        <v>16193</v>
      </c>
      <c r="H67" s="95">
        <f t="shared" si="1"/>
        <v>18392</v>
      </c>
    </row>
    <row r="68" spans="2:8" ht="18" customHeight="1">
      <c r="B68" s="55">
        <v>61</v>
      </c>
      <c r="C68" s="94">
        <f t="shared" si="2"/>
        <v>2433</v>
      </c>
      <c r="D68" s="96">
        <v>17113</v>
      </c>
      <c r="E68" s="94">
        <v>14680</v>
      </c>
      <c r="F68" s="94">
        <v>1279</v>
      </c>
      <c r="G68" s="95">
        <v>15959</v>
      </c>
      <c r="H68" s="95">
        <f t="shared" si="1"/>
        <v>18392</v>
      </c>
    </row>
    <row r="69" spans="2:8" ht="18" customHeight="1">
      <c r="B69" s="55">
        <v>62</v>
      </c>
      <c r="C69" s="94">
        <f t="shared" si="2"/>
        <v>2371</v>
      </c>
      <c r="D69" s="96">
        <v>17160</v>
      </c>
      <c r="E69" s="94">
        <v>14789</v>
      </c>
      <c r="F69" s="94">
        <v>1295</v>
      </c>
      <c r="G69" s="95">
        <v>16099</v>
      </c>
      <c r="H69" s="95">
        <f t="shared" si="1"/>
        <v>18455</v>
      </c>
    </row>
    <row r="70" spans="2:8" ht="18" customHeight="1">
      <c r="B70" s="55">
        <v>63</v>
      </c>
      <c r="C70" s="94">
        <f t="shared" si="2"/>
        <v>1982</v>
      </c>
      <c r="D70" s="96">
        <v>17207</v>
      </c>
      <c r="E70" s="94">
        <v>15225</v>
      </c>
      <c r="F70" s="94">
        <v>1233</v>
      </c>
      <c r="G70" s="95">
        <v>16458</v>
      </c>
      <c r="H70" s="95">
        <f t="shared" si="1"/>
        <v>18440</v>
      </c>
    </row>
    <row r="71" spans="2:8" ht="18" customHeight="1">
      <c r="B71" s="55">
        <v>64</v>
      </c>
      <c r="C71" s="94">
        <f t="shared" si="2"/>
        <v>2293</v>
      </c>
      <c r="D71" s="96">
        <v>17144</v>
      </c>
      <c r="E71" s="94">
        <v>14851</v>
      </c>
      <c r="F71" s="94">
        <v>1326</v>
      </c>
      <c r="G71" s="95">
        <v>16192</v>
      </c>
      <c r="H71" s="95">
        <f t="shared" si="1"/>
        <v>18470</v>
      </c>
    </row>
    <row r="72" spans="2:8" ht="18" customHeight="1">
      <c r="B72" s="55">
        <v>65</v>
      </c>
      <c r="C72" s="94">
        <f t="shared" si="2"/>
        <v>1622</v>
      </c>
      <c r="D72" s="96">
        <v>16910</v>
      </c>
      <c r="E72" s="94">
        <v>15288</v>
      </c>
      <c r="F72" s="94">
        <v>1232</v>
      </c>
      <c r="G72" s="95">
        <v>16536</v>
      </c>
      <c r="H72" s="95">
        <f t="shared" si="1"/>
        <v>18142</v>
      </c>
    </row>
    <row r="73" spans="2:8" ht="18" customHeight="1">
      <c r="B73" s="55">
        <v>66</v>
      </c>
      <c r="C73" s="94">
        <f t="shared" si="2"/>
        <v>2136</v>
      </c>
      <c r="D73" s="96">
        <v>17128</v>
      </c>
      <c r="E73" s="94">
        <v>14992</v>
      </c>
      <c r="F73" s="94">
        <v>1264</v>
      </c>
      <c r="G73" s="95">
        <v>16271</v>
      </c>
      <c r="H73" s="95">
        <f t="shared" ref="H73:H107" si="3">IF(F73+D73=0, "", F73+D73)</f>
        <v>18392</v>
      </c>
    </row>
    <row r="74" spans="2:8" ht="18" customHeight="1">
      <c r="B74" s="55">
        <v>67</v>
      </c>
      <c r="C74" s="94">
        <f t="shared" si="2"/>
        <v>2168</v>
      </c>
      <c r="D74" s="96">
        <v>17191</v>
      </c>
      <c r="E74" s="94">
        <v>15023</v>
      </c>
      <c r="F74" s="94">
        <v>1372</v>
      </c>
      <c r="G74" s="95">
        <v>16411</v>
      </c>
      <c r="H74" s="95">
        <f t="shared" si="3"/>
        <v>18563</v>
      </c>
    </row>
    <row r="75" spans="2:8" ht="18" customHeight="1">
      <c r="B75" s="55">
        <v>68</v>
      </c>
      <c r="C75" s="94">
        <f t="shared" ref="C75:C107" si="4">IF((D75-E75 =0), "", D75-E75)</f>
        <v>2074</v>
      </c>
      <c r="D75" s="96">
        <v>17050</v>
      </c>
      <c r="E75" s="94">
        <v>14976</v>
      </c>
      <c r="F75" s="94">
        <v>1388</v>
      </c>
      <c r="G75" s="95">
        <v>16364</v>
      </c>
      <c r="H75" s="95">
        <f t="shared" si="3"/>
        <v>18438</v>
      </c>
    </row>
    <row r="76" spans="2:8" ht="18" customHeight="1">
      <c r="B76" s="55">
        <v>69</v>
      </c>
      <c r="C76" s="94">
        <f t="shared" si="4"/>
        <v>2169</v>
      </c>
      <c r="D76" s="96">
        <v>17160</v>
      </c>
      <c r="E76" s="94">
        <v>14991</v>
      </c>
      <c r="F76" s="94">
        <v>1342</v>
      </c>
      <c r="G76" s="95">
        <v>16349</v>
      </c>
      <c r="H76" s="95">
        <f t="shared" si="3"/>
        <v>18502</v>
      </c>
    </row>
    <row r="77" spans="2:8" ht="18" customHeight="1">
      <c r="B77" s="55">
        <v>70</v>
      </c>
      <c r="C77" s="94">
        <f t="shared" si="4"/>
        <v>1950</v>
      </c>
      <c r="D77" s="96">
        <v>16957</v>
      </c>
      <c r="E77" s="94">
        <v>15007</v>
      </c>
      <c r="F77" s="94">
        <v>1326</v>
      </c>
      <c r="G77" s="95">
        <v>16349</v>
      </c>
      <c r="H77" s="95">
        <f t="shared" si="3"/>
        <v>18283</v>
      </c>
    </row>
    <row r="78" spans="2:8" ht="18" customHeight="1">
      <c r="B78" s="55">
        <v>71</v>
      </c>
      <c r="C78" s="94">
        <f t="shared" si="4"/>
        <v>2168</v>
      </c>
      <c r="D78" s="96">
        <v>17128</v>
      </c>
      <c r="E78" s="94">
        <v>14960</v>
      </c>
      <c r="F78" s="94">
        <v>1326</v>
      </c>
      <c r="G78" s="95">
        <v>16333</v>
      </c>
      <c r="H78" s="95">
        <f t="shared" si="3"/>
        <v>18454</v>
      </c>
    </row>
    <row r="79" spans="2:8" ht="18" customHeight="1">
      <c r="B79" s="55">
        <v>72</v>
      </c>
      <c r="C79" s="94">
        <f t="shared" si="4"/>
        <v>2449</v>
      </c>
      <c r="D79" s="96">
        <v>17144</v>
      </c>
      <c r="E79" s="94">
        <v>14695</v>
      </c>
      <c r="F79" s="94">
        <v>1295</v>
      </c>
      <c r="G79" s="95">
        <v>15990</v>
      </c>
      <c r="H79" s="95">
        <f t="shared" si="3"/>
        <v>18439</v>
      </c>
    </row>
    <row r="80" spans="2:8" ht="18" customHeight="1">
      <c r="B80" s="55">
        <v>73</v>
      </c>
      <c r="C80" s="94">
        <f t="shared" si="4"/>
        <v>1764</v>
      </c>
      <c r="D80" s="96">
        <v>16864</v>
      </c>
      <c r="E80" s="94">
        <v>15100</v>
      </c>
      <c r="F80" s="94">
        <v>1264</v>
      </c>
      <c r="G80" s="95">
        <v>16364</v>
      </c>
      <c r="H80" s="95">
        <f t="shared" si="3"/>
        <v>18128</v>
      </c>
    </row>
    <row r="81" spans="2:8" ht="18" customHeight="1">
      <c r="B81" s="55">
        <v>74</v>
      </c>
      <c r="C81" s="94">
        <f t="shared" si="4"/>
        <v>2091</v>
      </c>
      <c r="D81" s="96">
        <v>17113</v>
      </c>
      <c r="E81" s="94">
        <v>15022</v>
      </c>
      <c r="F81" s="94">
        <v>1186</v>
      </c>
      <c r="G81" s="95">
        <v>16208</v>
      </c>
      <c r="H81" s="95">
        <f t="shared" si="3"/>
        <v>18299</v>
      </c>
    </row>
    <row r="82" spans="2:8" ht="18" customHeight="1">
      <c r="B82" s="55">
        <v>75</v>
      </c>
      <c r="C82" s="94">
        <f t="shared" si="4"/>
        <v>2371</v>
      </c>
      <c r="D82" s="96">
        <v>17160</v>
      </c>
      <c r="E82" s="94">
        <v>14789</v>
      </c>
      <c r="F82" s="94">
        <v>1435</v>
      </c>
      <c r="G82" s="95">
        <v>16224</v>
      </c>
      <c r="H82" s="95">
        <f t="shared" si="3"/>
        <v>18595</v>
      </c>
    </row>
    <row r="83" spans="2:8" ht="18" customHeight="1">
      <c r="B83" s="55">
        <v>76</v>
      </c>
      <c r="C83" s="94">
        <f t="shared" si="4"/>
        <v>2324</v>
      </c>
      <c r="D83" s="96">
        <v>17082</v>
      </c>
      <c r="E83" s="94">
        <v>14758</v>
      </c>
      <c r="F83" s="94">
        <v>1310</v>
      </c>
      <c r="G83" s="95">
        <v>16068</v>
      </c>
      <c r="H83" s="95">
        <f t="shared" si="3"/>
        <v>18392</v>
      </c>
    </row>
    <row r="84" spans="2:8" ht="18" customHeight="1">
      <c r="B84" s="55">
        <v>77</v>
      </c>
      <c r="C84" s="94">
        <f t="shared" si="4"/>
        <v>2091</v>
      </c>
      <c r="D84" s="96">
        <v>17098</v>
      </c>
      <c r="E84" s="94">
        <v>15007</v>
      </c>
      <c r="F84" s="94">
        <v>1342</v>
      </c>
      <c r="G84" s="95">
        <v>16380</v>
      </c>
      <c r="H84" s="95">
        <f t="shared" si="3"/>
        <v>18440</v>
      </c>
    </row>
    <row r="85" spans="2:8" ht="18" customHeight="1">
      <c r="B85" s="55">
        <v>78</v>
      </c>
      <c r="C85" s="94">
        <f t="shared" si="4"/>
        <v>2169</v>
      </c>
      <c r="D85" s="96">
        <v>17098</v>
      </c>
      <c r="E85" s="94">
        <v>14929</v>
      </c>
      <c r="F85" s="94">
        <v>1326</v>
      </c>
      <c r="G85" s="95">
        <v>16255</v>
      </c>
      <c r="H85" s="95">
        <f t="shared" si="3"/>
        <v>18424</v>
      </c>
    </row>
    <row r="86" spans="2:8" ht="18" customHeight="1">
      <c r="B86" s="55">
        <v>79</v>
      </c>
      <c r="C86" s="94">
        <f t="shared" si="4"/>
        <v>2199</v>
      </c>
      <c r="D86" s="96">
        <v>17004</v>
      </c>
      <c r="E86" s="94">
        <v>14805</v>
      </c>
      <c r="F86" s="94">
        <v>1388</v>
      </c>
      <c r="G86" s="95">
        <v>16193</v>
      </c>
      <c r="H86" s="95">
        <f t="shared" si="3"/>
        <v>18392</v>
      </c>
    </row>
    <row r="87" spans="2:8" ht="18" customHeight="1">
      <c r="B87" s="55">
        <v>80</v>
      </c>
      <c r="C87" s="94">
        <f t="shared" si="4"/>
        <v>2215</v>
      </c>
      <c r="D87" s="96">
        <v>17035</v>
      </c>
      <c r="E87" s="94">
        <v>14820</v>
      </c>
      <c r="F87" s="94">
        <v>1216</v>
      </c>
      <c r="G87" s="95">
        <v>16036</v>
      </c>
      <c r="H87" s="95">
        <f t="shared" si="3"/>
        <v>18251</v>
      </c>
    </row>
    <row r="88" spans="2:8" ht="18" customHeight="1">
      <c r="B88" s="55">
        <v>81</v>
      </c>
      <c r="C88" s="94">
        <f t="shared" si="4"/>
        <v>2043</v>
      </c>
      <c r="D88" s="96">
        <v>17066</v>
      </c>
      <c r="E88" s="94">
        <v>15023</v>
      </c>
      <c r="F88" s="94">
        <v>1248</v>
      </c>
      <c r="G88" s="95">
        <v>16286</v>
      </c>
      <c r="H88" s="95">
        <f t="shared" si="3"/>
        <v>18314</v>
      </c>
    </row>
    <row r="89" spans="2:8" ht="18" customHeight="1">
      <c r="B89" s="55">
        <v>82</v>
      </c>
      <c r="C89" s="94">
        <f t="shared" si="4"/>
        <v>1873</v>
      </c>
      <c r="D89" s="96">
        <v>16880</v>
      </c>
      <c r="E89" s="94">
        <v>15007</v>
      </c>
      <c r="F89" s="94">
        <v>1264</v>
      </c>
      <c r="G89" s="95">
        <v>16302</v>
      </c>
      <c r="H89" s="95">
        <f t="shared" si="3"/>
        <v>18144</v>
      </c>
    </row>
    <row r="90" spans="2:8" ht="18" customHeight="1">
      <c r="B90" s="55">
        <v>83</v>
      </c>
      <c r="C90" s="94">
        <f t="shared" si="4"/>
        <v>2231</v>
      </c>
      <c r="D90" s="96">
        <v>17113</v>
      </c>
      <c r="E90" s="94">
        <v>14882</v>
      </c>
      <c r="F90" s="94">
        <v>1388</v>
      </c>
      <c r="G90" s="95">
        <v>16286</v>
      </c>
      <c r="H90" s="95">
        <f t="shared" si="3"/>
        <v>18501</v>
      </c>
    </row>
    <row r="91" spans="2:8" ht="18" customHeight="1">
      <c r="B91" s="55">
        <v>84</v>
      </c>
      <c r="C91" s="94">
        <f t="shared" si="4"/>
        <v>2106</v>
      </c>
      <c r="D91" s="96">
        <v>17144</v>
      </c>
      <c r="E91" s="94">
        <v>15038</v>
      </c>
      <c r="F91" s="94">
        <v>1185</v>
      </c>
      <c r="G91" s="95">
        <v>16239</v>
      </c>
      <c r="H91" s="95">
        <f t="shared" si="3"/>
        <v>18329</v>
      </c>
    </row>
    <row r="92" spans="2:8" ht="18" customHeight="1">
      <c r="B92" s="55">
        <v>85</v>
      </c>
      <c r="C92" s="94">
        <f t="shared" si="4"/>
        <v>2325</v>
      </c>
      <c r="D92" s="96">
        <v>16989</v>
      </c>
      <c r="E92" s="94">
        <v>14664</v>
      </c>
      <c r="F92" s="94">
        <v>1264</v>
      </c>
      <c r="G92" s="95">
        <v>15944</v>
      </c>
      <c r="H92" s="95">
        <f t="shared" si="3"/>
        <v>18253</v>
      </c>
    </row>
    <row r="93" spans="2:8" ht="18" customHeight="1">
      <c r="B93" s="55">
        <v>86</v>
      </c>
      <c r="C93" s="94">
        <f t="shared" si="4"/>
        <v>2230</v>
      </c>
      <c r="D93" s="96">
        <v>17035</v>
      </c>
      <c r="E93" s="94">
        <v>14805</v>
      </c>
      <c r="F93" s="94">
        <v>1342</v>
      </c>
      <c r="G93" s="95">
        <v>16162</v>
      </c>
      <c r="H93" s="95">
        <f t="shared" si="3"/>
        <v>18377</v>
      </c>
    </row>
    <row r="94" spans="2:8" ht="18" customHeight="1">
      <c r="B94" s="55">
        <v>87</v>
      </c>
      <c r="C94" s="94">
        <f t="shared" si="4"/>
        <v>2340</v>
      </c>
      <c r="D94" s="96">
        <v>17176</v>
      </c>
      <c r="E94" s="94">
        <v>14836</v>
      </c>
      <c r="F94" s="94">
        <v>1310</v>
      </c>
      <c r="G94" s="95">
        <v>16208</v>
      </c>
      <c r="H94" s="95">
        <f t="shared" si="3"/>
        <v>18486</v>
      </c>
    </row>
    <row r="95" spans="2:8" ht="18" customHeight="1">
      <c r="B95" s="55">
        <v>88</v>
      </c>
      <c r="C95" s="94">
        <f t="shared" si="4"/>
        <v>1950</v>
      </c>
      <c r="D95" s="96">
        <v>16989</v>
      </c>
      <c r="E95" s="94">
        <v>15039</v>
      </c>
      <c r="F95" s="94">
        <v>1357</v>
      </c>
      <c r="G95" s="95">
        <v>16396</v>
      </c>
      <c r="H95" s="95">
        <f t="shared" si="3"/>
        <v>18346</v>
      </c>
    </row>
    <row r="96" spans="2:8" ht="18" customHeight="1">
      <c r="B96" s="55">
        <v>89</v>
      </c>
      <c r="C96" s="94">
        <f t="shared" si="4"/>
        <v>2028</v>
      </c>
      <c r="D96" s="96">
        <v>17145</v>
      </c>
      <c r="E96" s="94">
        <v>15117</v>
      </c>
      <c r="F96" s="94">
        <v>1357</v>
      </c>
      <c r="G96" s="95">
        <v>16474</v>
      </c>
      <c r="H96" s="95">
        <f t="shared" si="3"/>
        <v>18502</v>
      </c>
    </row>
    <row r="97" spans="2:8" ht="18" customHeight="1">
      <c r="B97" s="55">
        <v>90</v>
      </c>
      <c r="C97" s="94">
        <f t="shared" si="4"/>
        <v>2293</v>
      </c>
      <c r="D97" s="96">
        <v>17145</v>
      </c>
      <c r="E97" s="94">
        <v>14852</v>
      </c>
      <c r="F97" s="94">
        <v>1326</v>
      </c>
      <c r="G97" s="95">
        <v>16193</v>
      </c>
      <c r="H97" s="95">
        <f t="shared" si="3"/>
        <v>18471</v>
      </c>
    </row>
    <row r="98" spans="2:8" ht="18" customHeight="1">
      <c r="B98" s="55">
        <v>91</v>
      </c>
      <c r="C98" s="94">
        <f t="shared" si="4"/>
        <v>2308</v>
      </c>
      <c r="D98" s="96">
        <v>17269</v>
      </c>
      <c r="E98" s="94">
        <v>14961</v>
      </c>
      <c r="F98" s="94">
        <v>1341</v>
      </c>
      <c r="G98" s="95">
        <v>16302</v>
      </c>
      <c r="H98" s="95">
        <f t="shared" si="3"/>
        <v>18610</v>
      </c>
    </row>
    <row r="99" spans="2:8" ht="18" customHeight="1">
      <c r="B99" s="55">
        <v>92</v>
      </c>
      <c r="C99" s="94">
        <f t="shared" si="4"/>
        <v>1857</v>
      </c>
      <c r="D99" s="96">
        <v>17020</v>
      </c>
      <c r="E99" s="94">
        <v>15163</v>
      </c>
      <c r="F99" s="94">
        <v>1295</v>
      </c>
      <c r="G99" s="95">
        <v>16458</v>
      </c>
      <c r="H99" s="95">
        <f t="shared" si="3"/>
        <v>18315</v>
      </c>
    </row>
    <row r="100" spans="2:8" ht="18" customHeight="1">
      <c r="B100" s="55">
        <v>93</v>
      </c>
      <c r="C100" s="94">
        <f t="shared" si="4"/>
        <v>2293</v>
      </c>
      <c r="D100" s="96">
        <v>17082</v>
      </c>
      <c r="E100" s="94">
        <v>14789</v>
      </c>
      <c r="F100" s="94">
        <v>1342</v>
      </c>
      <c r="G100" s="95">
        <v>16131</v>
      </c>
      <c r="H100" s="95">
        <f t="shared" si="3"/>
        <v>18424</v>
      </c>
    </row>
    <row r="101" spans="2:8" ht="18" customHeight="1">
      <c r="B101" s="55">
        <v>94</v>
      </c>
      <c r="C101" s="94">
        <f t="shared" si="4"/>
        <v>2059</v>
      </c>
      <c r="D101" s="96">
        <v>17098</v>
      </c>
      <c r="E101" s="94">
        <v>15039</v>
      </c>
      <c r="F101" s="94">
        <v>1310</v>
      </c>
      <c r="G101" s="95">
        <v>16349</v>
      </c>
      <c r="H101" s="95">
        <f t="shared" si="3"/>
        <v>18408</v>
      </c>
    </row>
    <row r="102" spans="2:8" ht="18" customHeight="1">
      <c r="B102" s="55">
        <v>95</v>
      </c>
      <c r="C102" s="94">
        <f t="shared" si="4"/>
        <v>2106</v>
      </c>
      <c r="D102" s="96">
        <v>17082</v>
      </c>
      <c r="E102" s="94">
        <v>14976</v>
      </c>
      <c r="F102" s="94">
        <v>1311</v>
      </c>
      <c r="G102" s="95">
        <v>16302</v>
      </c>
      <c r="H102" s="95">
        <f t="shared" si="3"/>
        <v>18393</v>
      </c>
    </row>
    <row r="103" spans="2:8" ht="18" customHeight="1">
      <c r="B103" s="55">
        <v>96</v>
      </c>
      <c r="C103" s="94">
        <f t="shared" si="4"/>
        <v>2122</v>
      </c>
      <c r="D103" s="96">
        <v>17145</v>
      </c>
      <c r="E103" s="94">
        <v>15023</v>
      </c>
      <c r="F103" s="94">
        <v>1342</v>
      </c>
      <c r="G103" s="95">
        <v>16365</v>
      </c>
      <c r="H103" s="95">
        <f t="shared" si="3"/>
        <v>18487</v>
      </c>
    </row>
    <row r="104" spans="2:8" ht="18" customHeight="1">
      <c r="B104" s="55">
        <v>97</v>
      </c>
      <c r="C104" s="94">
        <f t="shared" si="4"/>
        <v>1841</v>
      </c>
      <c r="D104" s="96">
        <v>16926</v>
      </c>
      <c r="E104" s="94">
        <v>15085</v>
      </c>
      <c r="F104" s="94">
        <v>1326</v>
      </c>
      <c r="G104" s="95">
        <v>16411</v>
      </c>
      <c r="H104" s="95">
        <f t="shared" si="3"/>
        <v>18252</v>
      </c>
    </row>
    <row r="105" spans="2:8" ht="18" customHeight="1">
      <c r="B105" s="55">
        <v>98</v>
      </c>
      <c r="C105" s="94">
        <f t="shared" si="4"/>
        <v>1857</v>
      </c>
      <c r="D105" s="96">
        <v>16879</v>
      </c>
      <c r="E105" s="94">
        <v>15022</v>
      </c>
      <c r="F105" s="94">
        <v>1373</v>
      </c>
      <c r="G105" s="95">
        <v>16395</v>
      </c>
      <c r="H105" s="95">
        <f t="shared" si="3"/>
        <v>18252</v>
      </c>
    </row>
    <row r="106" spans="2:8" ht="18" customHeight="1">
      <c r="B106" s="55">
        <v>99</v>
      </c>
      <c r="C106" s="94">
        <f t="shared" si="4"/>
        <v>2277</v>
      </c>
      <c r="D106" s="96">
        <v>17253</v>
      </c>
      <c r="E106" s="94">
        <v>14976</v>
      </c>
      <c r="F106" s="94">
        <v>1404</v>
      </c>
      <c r="G106" s="95">
        <v>16396</v>
      </c>
      <c r="H106" s="95">
        <f t="shared" si="3"/>
        <v>18657</v>
      </c>
    </row>
    <row r="107" spans="2:8" ht="18" customHeight="1">
      <c r="B107" s="55">
        <v>100</v>
      </c>
      <c r="C107" s="94">
        <f t="shared" si="4"/>
        <v>2028</v>
      </c>
      <c r="D107" s="94">
        <v>17160</v>
      </c>
      <c r="E107" s="94">
        <v>15132</v>
      </c>
      <c r="F107" s="94">
        <v>1341</v>
      </c>
      <c r="G107" s="95">
        <v>16473</v>
      </c>
      <c r="H107" s="95">
        <f t="shared" si="3"/>
        <v>18501</v>
      </c>
    </row>
    <row r="108" spans="2:8" ht="18" customHeight="1">
      <c r="B108" s="82" t="s">
        <v>73</v>
      </c>
      <c r="C108" s="97"/>
      <c r="D108" s="91"/>
      <c r="E108" s="92"/>
      <c r="F108" s="92"/>
      <c r="G108" s="92"/>
      <c r="H108" s="92"/>
    </row>
    <row r="109" spans="2:8" ht="18" customHeight="1">
      <c r="B109" s="62" t="s">
        <v>53</v>
      </c>
      <c r="C109" s="93">
        <f t="shared" ref="C109:H109" si="5">AVERAGE(C110:C209)</f>
        <v>778.53</v>
      </c>
      <c r="D109" s="93">
        <f t="shared" si="5"/>
        <v>6573.12</v>
      </c>
      <c r="E109" s="93">
        <f t="shared" si="5"/>
        <v>5794.59</v>
      </c>
      <c r="F109" s="93">
        <f t="shared" si="5"/>
        <v>1047.4100000000001</v>
      </c>
      <c r="G109" s="93">
        <f t="shared" si="5"/>
        <v>6851.03</v>
      </c>
      <c r="H109" s="93">
        <f t="shared" si="5"/>
        <v>7620.53</v>
      </c>
    </row>
    <row r="110" spans="2:8" ht="18" hidden="1" customHeight="1">
      <c r="B110" s="55">
        <v>1</v>
      </c>
      <c r="C110" s="94">
        <f>IF((D110-E110 =0), "", D110-E110)</f>
        <v>609</v>
      </c>
      <c r="D110" s="96">
        <v>6474</v>
      </c>
      <c r="E110" s="94">
        <v>5865</v>
      </c>
      <c r="F110" s="94">
        <v>1061</v>
      </c>
      <c r="G110" s="93">
        <v>6942</v>
      </c>
      <c r="H110" s="95">
        <f>IF(F110+D110=0, "", F110+D110)</f>
        <v>7535</v>
      </c>
    </row>
    <row r="111" spans="2:8" ht="18" hidden="1" customHeight="1">
      <c r="B111" s="55">
        <v>2</v>
      </c>
      <c r="C111" s="94">
        <f t="shared" ref="C111:C174" si="6">IF((D111-E111 =0), "", D111-E111)</f>
        <v>686</v>
      </c>
      <c r="D111" s="96">
        <v>6614</v>
      </c>
      <c r="E111" s="94">
        <v>5928</v>
      </c>
      <c r="F111" s="94">
        <v>1107</v>
      </c>
      <c r="G111" s="93">
        <v>7035</v>
      </c>
      <c r="H111" s="95">
        <f t="shared" ref="H111:H174" si="7">IF(F111+D111=0, "", F111+D111)</f>
        <v>7721</v>
      </c>
    </row>
    <row r="112" spans="2:8" ht="18" hidden="1" customHeight="1">
      <c r="B112" s="55">
        <v>3</v>
      </c>
      <c r="C112" s="94">
        <f t="shared" si="6"/>
        <v>952</v>
      </c>
      <c r="D112" s="96">
        <v>6661</v>
      </c>
      <c r="E112" s="94">
        <v>5709</v>
      </c>
      <c r="F112" s="94">
        <v>1061</v>
      </c>
      <c r="G112" s="93">
        <v>6770</v>
      </c>
      <c r="H112" s="95">
        <f t="shared" si="7"/>
        <v>7722</v>
      </c>
    </row>
    <row r="113" spans="2:8" ht="18" hidden="1" customHeight="1">
      <c r="B113" s="55">
        <v>4</v>
      </c>
      <c r="C113" s="94">
        <f t="shared" si="6"/>
        <v>718</v>
      </c>
      <c r="D113" s="96">
        <v>6568</v>
      </c>
      <c r="E113" s="94">
        <v>5850</v>
      </c>
      <c r="F113" s="94">
        <v>1014</v>
      </c>
      <c r="G113" s="93">
        <v>6895</v>
      </c>
      <c r="H113" s="95">
        <f t="shared" si="7"/>
        <v>7582</v>
      </c>
    </row>
    <row r="114" spans="2:8" ht="18" hidden="1" customHeight="1">
      <c r="B114" s="55">
        <v>5</v>
      </c>
      <c r="C114" s="94">
        <f t="shared" si="6"/>
        <v>655</v>
      </c>
      <c r="D114" s="96">
        <v>6599</v>
      </c>
      <c r="E114" s="94">
        <v>5944</v>
      </c>
      <c r="F114" s="94">
        <v>998</v>
      </c>
      <c r="G114" s="93">
        <v>6958</v>
      </c>
      <c r="H114" s="95">
        <f t="shared" si="7"/>
        <v>7597</v>
      </c>
    </row>
    <row r="115" spans="2:8" ht="18" hidden="1" customHeight="1">
      <c r="B115" s="55">
        <v>6</v>
      </c>
      <c r="C115" s="94">
        <f t="shared" si="6"/>
        <v>749</v>
      </c>
      <c r="D115" s="96">
        <v>6536</v>
      </c>
      <c r="E115" s="94">
        <v>5787</v>
      </c>
      <c r="F115" s="94">
        <v>1014</v>
      </c>
      <c r="G115" s="93">
        <v>6801</v>
      </c>
      <c r="H115" s="95">
        <f t="shared" si="7"/>
        <v>7550</v>
      </c>
    </row>
    <row r="116" spans="2:8" ht="18" hidden="1" customHeight="1">
      <c r="B116" s="55">
        <v>7</v>
      </c>
      <c r="C116" s="94">
        <f t="shared" si="6"/>
        <v>811</v>
      </c>
      <c r="D116" s="96">
        <v>6676</v>
      </c>
      <c r="E116" s="94">
        <v>5865</v>
      </c>
      <c r="F116" s="94">
        <v>936</v>
      </c>
      <c r="G116" s="93">
        <v>6817</v>
      </c>
      <c r="H116" s="95">
        <f t="shared" si="7"/>
        <v>7612</v>
      </c>
    </row>
    <row r="117" spans="2:8" ht="18" hidden="1" customHeight="1">
      <c r="B117" s="55">
        <v>8</v>
      </c>
      <c r="C117" s="94">
        <f t="shared" si="6"/>
        <v>765</v>
      </c>
      <c r="D117" s="96">
        <v>6599</v>
      </c>
      <c r="E117" s="94">
        <v>5834</v>
      </c>
      <c r="F117" s="94">
        <v>1030</v>
      </c>
      <c r="G117" s="93">
        <v>6880</v>
      </c>
      <c r="H117" s="95">
        <f t="shared" si="7"/>
        <v>7629</v>
      </c>
    </row>
    <row r="118" spans="2:8" ht="18" hidden="1" customHeight="1">
      <c r="B118" s="55">
        <v>9</v>
      </c>
      <c r="C118" s="94">
        <f t="shared" si="6"/>
        <v>749</v>
      </c>
      <c r="D118" s="96">
        <v>6615</v>
      </c>
      <c r="E118" s="94">
        <v>5866</v>
      </c>
      <c r="F118" s="94">
        <v>1107</v>
      </c>
      <c r="G118" s="93">
        <v>6973</v>
      </c>
      <c r="H118" s="95">
        <f t="shared" si="7"/>
        <v>7722</v>
      </c>
    </row>
    <row r="119" spans="2:8" ht="18" hidden="1" customHeight="1">
      <c r="B119" s="55">
        <v>10</v>
      </c>
      <c r="C119" s="94">
        <f t="shared" si="6"/>
        <v>796</v>
      </c>
      <c r="D119" s="96">
        <v>6661</v>
      </c>
      <c r="E119" s="94">
        <v>5865</v>
      </c>
      <c r="F119" s="94">
        <v>1030</v>
      </c>
      <c r="G119" s="93">
        <v>6895</v>
      </c>
      <c r="H119" s="95">
        <f t="shared" si="7"/>
        <v>7691</v>
      </c>
    </row>
    <row r="120" spans="2:8" ht="18" hidden="1" customHeight="1">
      <c r="B120" s="55">
        <v>11</v>
      </c>
      <c r="C120" s="94">
        <f t="shared" si="6"/>
        <v>905</v>
      </c>
      <c r="D120" s="96">
        <v>6599</v>
      </c>
      <c r="E120" s="94">
        <v>5694</v>
      </c>
      <c r="F120" s="94">
        <v>967</v>
      </c>
      <c r="G120" s="93">
        <v>6676</v>
      </c>
      <c r="H120" s="95">
        <f t="shared" si="7"/>
        <v>7566</v>
      </c>
    </row>
    <row r="121" spans="2:8" ht="18" hidden="1" customHeight="1">
      <c r="B121" s="55">
        <v>12</v>
      </c>
      <c r="C121" s="94">
        <f t="shared" si="6"/>
        <v>671</v>
      </c>
      <c r="D121" s="96">
        <v>6458</v>
      </c>
      <c r="E121" s="94">
        <v>5787</v>
      </c>
      <c r="F121" s="94">
        <v>1124</v>
      </c>
      <c r="G121" s="93">
        <v>6911</v>
      </c>
      <c r="H121" s="95">
        <f t="shared" si="7"/>
        <v>7582</v>
      </c>
    </row>
    <row r="122" spans="2:8" ht="18" hidden="1" customHeight="1">
      <c r="B122" s="55">
        <v>13</v>
      </c>
      <c r="C122" s="94">
        <f t="shared" si="6"/>
        <v>936</v>
      </c>
      <c r="D122" s="96">
        <v>6708</v>
      </c>
      <c r="E122" s="94">
        <v>5772</v>
      </c>
      <c r="F122" s="94">
        <v>1092</v>
      </c>
      <c r="G122" s="93">
        <v>6864</v>
      </c>
      <c r="H122" s="95">
        <f t="shared" si="7"/>
        <v>7800</v>
      </c>
    </row>
    <row r="123" spans="2:8" ht="18" hidden="1" customHeight="1">
      <c r="B123" s="55">
        <v>14</v>
      </c>
      <c r="C123" s="94">
        <f t="shared" si="6"/>
        <v>780</v>
      </c>
      <c r="D123" s="96">
        <v>6599</v>
      </c>
      <c r="E123" s="94">
        <v>5819</v>
      </c>
      <c r="F123" s="94">
        <v>983</v>
      </c>
      <c r="G123" s="93">
        <v>6802</v>
      </c>
      <c r="H123" s="95">
        <f t="shared" si="7"/>
        <v>7582</v>
      </c>
    </row>
    <row r="124" spans="2:8" ht="18" hidden="1" customHeight="1">
      <c r="B124" s="55">
        <v>15</v>
      </c>
      <c r="C124" s="94">
        <f t="shared" si="6"/>
        <v>687</v>
      </c>
      <c r="D124" s="96">
        <v>6584</v>
      </c>
      <c r="E124" s="94">
        <v>5897</v>
      </c>
      <c r="F124" s="94">
        <v>1014</v>
      </c>
      <c r="G124" s="93">
        <v>6911</v>
      </c>
      <c r="H124" s="95">
        <f t="shared" si="7"/>
        <v>7598</v>
      </c>
    </row>
    <row r="125" spans="2:8" ht="18" hidden="1" customHeight="1">
      <c r="B125" s="55">
        <v>16</v>
      </c>
      <c r="C125" s="94">
        <f t="shared" si="6"/>
        <v>827</v>
      </c>
      <c r="D125" s="96">
        <v>6693</v>
      </c>
      <c r="E125" s="94">
        <v>5866</v>
      </c>
      <c r="F125" s="94">
        <v>982</v>
      </c>
      <c r="G125" s="93">
        <v>6848</v>
      </c>
      <c r="H125" s="95">
        <f t="shared" si="7"/>
        <v>7675</v>
      </c>
    </row>
    <row r="126" spans="2:8" ht="18" hidden="1" customHeight="1">
      <c r="B126" s="55">
        <v>17</v>
      </c>
      <c r="C126" s="94">
        <f t="shared" si="6"/>
        <v>842</v>
      </c>
      <c r="D126" s="96">
        <v>6598</v>
      </c>
      <c r="E126" s="94">
        <v>5756</v>
      </c>
      <c r="F126" s="94">
        <v>1076</v>
      </c>
      <c r="G126" s="93">
        <v>6864</v>
      </c>
      <c r="H126" s="95">
        <f t="shared" si="7"/>
        <v>7674</v>
      </c>
    </row>
    <row r="127" spans="2:8" ht="18" hidden="1" customHeight="1">
      <c r="B127" s="55">
        <v>18</v>
      </c>
      <c r="C127" s="94">
        <f t="shared" si="6"/>
        <v>718</v>
      </c>
      <c r="D127" s="96">
        <v>6568</v>
      </c>
      <c r="E127" s="94">
        <v>5850</v>
      </c>
      <c r="F127" s="94">
        <v>1108</v>
      </c>
      <c r="G127" s="93">
        <v>6973</v>
      </c>
      <c r="H127" s="95">
        <f t="shared" si="7"/>
        <v>7676</v>
      </c>
    </row>
    <row r="128" spans="2:8" ht="18" hidden="1" customHeight="1">
      <c r="B128" s="55">
        <v>19</v>
      </c>
      <c r="C128" s="94">
        <f t="shared" si="6"/>
        <v>873</v>
      </c>
      <c r="D128" s="96">
        <v>6661</v>
      </c>
      <c r="E128" s="94">
        <v>5788</v>
      </c>
      <c r="F128" s="94">
        <v>952</v>
      </c>
      <c r="G128" s="93">
        <v>6755</v>
      </c>
      <c r="H128" s="95">
        <f t="shared" si="7"/>
        <v>7613</v>
      </c>
    </row>
    <row r="129" spans="2:8" ht="18" hidden="1" customHeight="1">
      <c r="B129" s="55">
        <v>20</v>
      </c>
      <c r="C129" s="94">
        <f t="shared" si="6"/>
        <v>904</v>
      </c>
      <c r="D129" s="96">
        <v>6723</v>
      </c>
      <c r="E129" s="94">
        <v>5819</v>
      </c>
      <c r="F129" s="94">
        <v>1138</v>
      </c>
      <c r="G129" s="93">
        <v>6957</v>
      </c>
      <c r="H129" s="95">
        <f t="shared" si="7"/>
        <v>7861</v>
      </c>
    </row>
    <row r="130" spans="2:8" ht="18" hidden="1" customHeight="1">
      <c r="B130" s="55">
        <v>21</v>
      </c>
      <c r="C130" s="94">
        <f t="shared" si="6"/>
        <v>780</v>
      </c>
      <c r="D130" s="96">
        <v>6568</v>
      </c>
      <c r="E130" s="94">
        <v>5788</v>
      </c>
      <c r="F130" s="94">
        <v>1014</v>
      </c>
      <c r="G130" s="93">
        <v>6818</v>
      </c>
      <c r="H130" s="95">
        <f t="shared" si="7"/>
        <v>7582</v>
      </c>
    </row>
    <row r="131" spans="2:8" ht="18" hidden="1" customHeight="1">
      <c r="B131" s="55">
        <v>22</v>
      </c>
      <c r="C131" s="94">
        <f t="shared" si="6"/>
        <v>718</v>
      </c>
      <c r="D131" s="96">
        <v>6583</v>
      </c>
      <c r="E131" s="94">
        <v>5865</v>
      </c>
      <c r="F131" s="94">
        <v>1061</v>
      </c>
      <c r="G131" s="93">
        <v>6958</v>
      </c>
      <c r="H131" s="95">
        <f t="shared" si="7"/>
        <v>7644</v>
      </c>
    </row>
    <row r="132" spans="2:8" ht="18" hidden="1" customHeight="1">
      <c r="B132" s="55">
        <v>23</v>
      </c>
      <c r="C132" s="94">
        <f t="shared" si="6"/>
        <v>780</v>
      </c>
      <c r="D132" s="96">
        <v>6708</v>
      </c>
      <c r="E132" s="94">
        <v>5928</v>
      </c>
      <c r="F132" s="94">
        <v>1029</v>
      </c>
      <c r="G132" s="93">
        <v>6957</v>
      </c>
      <c r="H132" s="95">
        <f t="shared" si="7"/>
        <v>7737</v>
      </c>
    </row>
    <row r="133" spans="2:8" ht="18" hidden="1" customHeight="1">
      <c r="B133" s="55">
        <v>24</v>
      </c>
      <c r="C133" s="94">
        <f t="shared" si="6"/>
        <v>780</v>
      </c>
      <c r="D133" s="96">
        <v>6646</v>
      </c>
      <c r="E133" s="94">
        <v>5866</v>
      </c>
      <c r="F133" s="94">
        <v>1139</v>
      </c>
      <c r="G133" s="93">
        <v>7020</v>
      </c>
      <c r="H133" s="95">
        <f t="shared" si="7"/>
        <v>7785</v>
      </c>
    </row>
    <row r="134" spans="2:8" ht="18" hidden="1" customHeight="1">
      <c r="B134" s="55">
        <v>25</v>
      </c>
      <c r="C134" s="94">
        <f t="shared" si="6"/>
        <v>858</v>
      </c>
      <c r="D134" s="96">
        <v>6708</v>
      </c>
      <c r="E134" s="94">
        <v>5850</v>
      </c>
      <c r="F134" s="94">
        <v>1123</v>
      </c>
      <c r="G134" s="93">
        <v>6973</v>
      </c>
      <c r="H134" s="95">
        <f t="shared" si="7"/>
        <v>7831</v>
      </c>
    </row>
    <row r="135" spans="2:8" ht="18" hidden="1" customHeight="1">
      <c r="B135" s="55">
        <v>26</v>
      </c>
      <c r="C135" s="94">
        <f t="shared" si="6"/>
        <v>920</v>
      </c>
      <c r="D135" s="96">
        <v>6521</v>
      </c>
      <c r="E135" s="94">
        <v>5601</v>
      </c>
      <c r="F135" s="94">
        <v>1092</v>
      </c>
      <c r="G135" s="93">
        <v>6708</v>
      </c>
      <c r="H135" s="95">
        <f t="shared" si="7"/>
        <v>7613</v>
      </c>
    </row>
    <row r="136" spans="2:8" ht="18" hidden="1" customHeight="1">
      <c r="B136" s="55">
        <v>27</v>
      </c>
      <c r="C136" s="94">
        <f t="shared" si="6"/>
        <v>1264</v>
      </c>
      <c r="D136" s="96">
        <v>6927</v>
      </c>
      <c r="E136" s="94">
        <v>5663</v>
      </c>
      <c r="F136" s="94">
        <v>1030</v>
      </c>
      <c r="G136" s="93">
        <v>6724</v>
      </c>
      <c r="H136" s="95">
        <f t="shared" si="7"/>
        <v>7957</v>
      </c>
    </row>
    <row r="137" spans="2:8" ht="18" hidden="1" customHeight="1">
      <c r="B137" s="55">
        <v>28</v>
      </c>
      <c r="C137" s="94">
        <f t="shared" si="6"/>
        <v>827</v>
      </c>
      <c r="D137" s="96">
        <v>6552</v>
      </c>
      <c r="E137" s="94">
        <v>5725</v>
      </c>
      <c r="F137" s="94">
        <v>1061</v>
      </c>
      <c r="G137" s="93">
        <v>6802</v>
      </c>
      <c r="H137" s="95">
        <f t="shared" si="7"/>
        <v>7613</v>
      </c>
    </row>
    <row r="138" spans="2:8" ht="18" hidden="1" customHeight="1">
      <c r="B138" s="55">
        <v>29</v>
      </c>
      <c r="C138" s="94">
        <f t="shared" si="6"/>
        <v>873</v>
      </c>
      <c r="D138" s="96">
        <v>6645</v>
      </c>
      <c r="E138" s="94">
        <v>5772</v>
      </c>
      <c r="F138" s="94">
        <v>1108</v>
      </c>
      <c r="G138" s="93">
        <v>6880</v>
      </c>
      <c r="H138" s="95">
        <f t="shared" si="7"/>
        <v>7753</v>
      </c>
    </row>
    <row r="139" spans="2:8" ht="18" hidden="1" customHeight="1">
      <c r="B139" s="55">
        <v>30</v>
      </c>
      <c r="C139" s="94">
        <f t="shared" si="6"/>
        <v>858</v>
      </c>
      <c r="D139" s="96">
        <v>6599</v>
      </c>
      <c r="E139" s="94">
        <v>5741</v>
      </c>
      <c r="F139" s="94">
        <v>999</v>
      </c>
      <c r="G139" s="93">
        <v>6755</v>
      </c>
      <c r="H139" s="95">
        <f t="shared" si="7"/>
        <v>7598</v>
      </c>
    </row>
    <row r="140" spans="2:8" ht="18" hidden="1" customHeight="1">
      <c r="B140" s="55">
        <v>31</v>
      </c>
      <c r="C140" s="94">
        <f t="shared" si="6"/>
        <v>765</v>
      </c>
      <c r="D140" s="96">
        <v>6428</v>
      </c>
      <c r="E140" s="94">
        <v>5663</v>
      </c>
      <c r="F140" s="94">
        <v>1030</v>
      </c>
      <c r="G140" s="93">
        <v>6708</v>
      </c>
      <c r="H140" s="95">
        <f t="shared" si="7"/>
        <v>7458</v>
      </c>
    </row>
    <row r="141" spans="2:8" ht="18" hidden="1" customHeight="1">
      <c r="B141" s="55">
        <v>32</v>
      </c>
      <c r="C141" s="94">
        <f t="shared" si="6"/>
        <v>795</v>
      </c>
      <c r="D141" s="96">
        <v>6567</v>
      </c>
      <c r="E141" s="94">
        <v>5772</v>
      </c>
      <c r="F141" s="94">
        <v>1014</v>
      </c>
      <c r="G141" s="93">
        <v>6786</v>
      </c>
      <c r="H141" s="95">
        <f t="shared" si="7"/>
        <v>7581</v>
      </c>
    </row>
    <row r="142" spans="2:8" ht="18" hidden="1" customHeight="1">
      <c r="B142" s="55">
        <v>33</v>
      </c>
      <c r="C142" s="94">
        <f t="shared" si="6"/>
        <v>498</v>
      </c>
      <c r="D142" s="96">
        <v>6458</v>
      </c>
      <c r="E142" s="94">
        <v>5960</v>
      </c>
      <c r="F142" s="94">
        <v>1076</v>
      </c>
      <c r="G142" s="93">
        <v>7052</v>
      </c>
      <c r="H142" s="95">
        <f t="shared" si="7"/>
        <v>7534</v>
      </c>
    </row>
    <row r="143" spans="2:8" ht="18" hidden="1" customHeight="1">
      <c r="B143" s="55">
        <v>34</v>
      </c>
      <c r="C143" s="94">
        <f t="shared" si="6"/>
        <v>780</v>
      </c>
      <c r="D143" s="96">
        <v>6568</v>
      </c>
      <c r="E143" s="94">
        <v>5788</v>
      </c>
      <c r="F143" s="94">
        <v>1092</v>
      </c>
      <c r="G143" s="93">
        <v>6895</v>
      </c>
      <c r="H143" s="95">
        <f t="shared" si="7"/>
        <v>7660</v>
      </c>
    </row>
    <row r="144" spans="2:8" ht="18" hidden="1" customHeight="1">
      <c r="B144" s="55">
        <v>35</v>
      </c>
      <c r="C144" s="94">
        <f t="shared" si="6"/>
        <v>671</v>
      </c>
      <c r="D144" s="96">
        <v>6459</v>
      </c>
      <c r="E144" s="94">
        <v>5788</v>
      </c>
      <c r="F144" s="94">
        <v>1077</v>
      </c>
      <c r="G144" s="93">
        <v>6895</v>
      </c>
      <c r="H144" s="95">
        <f t="shared" si="7"/>
        <v>7536</v>
      </c>
    </row>
    <row r="145" spans="2:8" ht="18" hidden="1" customHeight="1">
      <c r="B145" s="55">
        <v>36</v>
      </c>
      <c r="C145" s="94">
        <f t="shared" si="6"/>
        <v>874</v>
      </c>
      <c r="D145" s="96">
        <v>6568</v>
      </c>
      <c r="E145" s="94">
        <v>5694</v>
      </c>
      <c r="F145" s="94">
        <v>1108</v>
      </c>
      <c r="G145" s="93">
        <v>6802</v>
      </c>
      <c r="H145" s="95">
        <f t="shared" si="7"/>
        <v>7676</v>
      </c>
    </row>
    <row r="146" spans="2:8" ht="18" hidden="1" customHeight="1">
      <c r="B146" s="55">
        <v>37</v>
      </c>
      <c r="C146" s="94">
        <f t="shared" si="6"/>
        <v>703</v>
      </c>
      <c r="D146" s="96">
        <v>6568</v>
      </c>
      <c r="E146" s="94">
        <v>5865</v>
      </c>
      <c r="F146" s="94">
        <v>1092</v>
      </c>
      <c r="G146" s="93">
        <v>6973</v>
      </c>
      <c r="H146" s="95">
        <f t="shared" si="7"/>
        <v>7660</v>
      </c>
    </row>
    <row r="147" spans="2:8" ht="18" hidden="1" customHeight="1">
      <c r="B147" s="55">
        <v>38</v>
      </c>
      <c r="C147" s="94">
        <f t="shared" si="6"/>
        <v>781</v>
      </c>
      <c r="D147" s="96">
        <v>6568</v>
      </c>
      <c r="E147" s="94">
        <v>5787</v>
      </c>
      <c r="F147" s="94">
        <v>1029</v>
      </c>
      <c r="G147" s="93">
        <v>6832</v>
      </c>
      <c r="H147" s="95">
        <f t="shared" si="7"/>
        <v>7597</v>
      </c>
    </row>
    <row r="148" spans="2:8" ht="18" hidden="1" customHeight="1">
      <c r="B148" s="55">
        <v>39</v>
      </c>
      <c r="C148" s="94">
        <f t="shared" si="6"/>
        <v>718</v>
      </c>
      <c r="D148" s="96">
        <v>6568</v>
      </c>
      <c r="E148" s="94">
        <v>5850</v>
      </c>
      <c r="F148" s="94">
        <v>920</v>
      </c>
      <c r="G148" s="93">
        <v>6770</v>
      </c>
      <c r="H148" s="95">
        <f t="shared" si="7"/>
        <v>7488</v>
      </c>
    </row>
    <row r="149" spans="2:8" ht="18" hidden="1" customHeight="1">
      <c r="B149" s="55">
        <v>40</v>
      </c>
      <c r="C149" s="94">
        <f t="shared" si="6"/>
        <v>780</v>
      </c>
      <c r="D149" s="96">
        <v>6505</v>
      </c>
      <c r="E149" s="94">
        <v>5725</v>
      </c>
      <c r="F149" s="94">
        <v>1108</v>
      </c>
      <c r="G149" s="93">
        <v>6833</v>
      </c>
      <c r="H149" s="95">
        <f t="shared" si="7"/>
        <v>7613</v>
      </c>
    </row>
    <row r="150" spans="2:8" ht="18" hidden="1" customHeight="1">
      <c r="B150" s="55">
        <v>41</v>
      </c>
      <c r="C150" s="94">
        <f t="shared" si="6"/>
        <v>640</v>
      </c>
      <c r="D150" s="96">
        <v>6521</v>
      </c>
      <c r="E150" s="94">
        <v>5881</v>
      </c>
      <c r="F150" s="94">
        <v>1030</v>
      </c>
      <c r="G150" s="93">
        <v>6911</v>
      </c>
      <c r="H150" s="95">
        <f t="shared" si="7"/>
        <v>7551</v>
      </c>
    </row>
    <row r="151" spans="2:8" ht="18" hidden="1" customHeight="1">
      <c r="B151" s="55">
        <v>42</v>
      </c>
      <c r="C151" s="94">
        <f t="shared" si="6"/>
        <v>812</v>
      </c>
      <c r="D151" s="96">
        <v>6599</v>
      </c>
      <c r="E151" s="94">
        <v>5787</v>
      </c>
      <c r="F151" s="94">
        <v>1061</v>
      </c>
      <c r="G151" s="93">
        <v>6848</v>
      </c>
      <c r="H151" s="95">
        <f t="shared" si="7"/>
        <v>7660</v>
      </c>
    </row>
    <row r="152" spans="2:8" ht="18" hidden="1" customHeight="1">
      <c r="B152" s="55">
        <v>43</v>
      </c>
      <c r="C152" s="94">
        <f t="shared" si="6"/>
        <v>702</v>
      </c>
      <c r="D152" s="96">
        <v>6458</v>
      </c>
      <c r="E152" s="94">
        <v>5756</v>
      </c>
      <c r="F152" s="94">
        <v>983</v>
      </c>
      <c r="G152" s="93">
        <v>6739</v>
      </c>
      <c r="H152" s="95">
        <f t="shared" si="7"/>
        <v>7441</v>
      </c>
    </row>
    <row r="153" spans="2:8" ht="18" hidden="1" customHeight="1">
      <c r="B153" s="55">
        <v>44</v>
      </c>
      <c r="C153" s="94">
        <f t="shared" si="6"/>
        <v>780</v>
      </c>
      <c r="D153" s="96">
        <v>6536</v>
      </c>
      <c r="E153" s="94">
        <v>5756</v>
      </c>
      <c r="F153" s="94">
        <v>998</v>
      </c>
      <c r="G153" s="93">
        <v>6754</v>
      </c>
      <c r="H153" s="95">
        <f t="shared" si="7"/>
        <v>7534</v>
      </c>
    </row>
    <row r="154" spans="2:8" ht="18" hidden="1" customHeight="1">
      <c r="B154" s="55">
        <v>45</v>
      </c>
      <c r="C154" s="94">
        <f t="shared" si="6"/>
        <v>671</v>
      </c>
      <c r="D154" s="96">
        <v>6428</v>
      </c>
      <c r="E154" s="94">
        <v>5757</v>
      </c>
      <c r="F154" s="94">
        <v>905</v>
      </c>
      <c r="G154" s="93">
        <v>6662</v>
      </c>
      <c r="H154" s="95">
        <f t="shared" si="7"/>
        <v>7333</v>
      </c>
    </row>
    <row r="155" spans="2:8" ht="18" hidden="1" customHeight="1">
      <c r="B155" s="55">
        <v>46</v>
      </c>
      <c r="C155" s="94">
        <f t="shared" si="6"/>
        <v>749</v>
      </c>
      <c r="D155" s="96">
        <v>6521</v>
      </c>
      <c r="E155" s="94">
        <v>5772</v>
      </c>
      <c r="F155" s="94">
        <v>1342</v>
      </c>
      <c r="G155" s="93">
        <v>7114</v>
      </c>
      <c r="H155" s="95">
        <f t="shared" si="7"/>
        <v>7863</v>
      </c>
    </row>
    <row r="156" spans="2:8" ht="18" hidden="1" customHeight="1">
      <c r="B156" s="55">
        <v>47</v>
      </c>
      <c r="C156" s="94">
        <f t="shared" si="6"/>
        <v>733</v>
      </c>
      <c r="D156" s="96">
        <v>6552</v>
      </c>
      <c r="E156" s="94">
        <v>5819</v>
      </c>
      <c r="F156" s="94">
        <v>999</v>
      </c>
      <c r="G156" s="93">
        <v>6833</v>
      </c>
      <c r="H156" s="95">
        <f t="shared" si="7"/>
        <v>7551</v>
      </c>
    </row>
    <row r="157" spans="2:8" ht="18" hidden="1" customHeight="1">
      <c r="B157" s="55">
        <v>48</v>
      </c>
      <c r="C157" s="94">
        <f t="shared" si="6"/>
        <v>749</v>
      </c>
      <c r="D157" s="96">
        <v>6583</v>
      </c>
      <c r="E157" s="94">
        <v>5834</v>
      </c>
      <c r="F157" s="94">
        <v>1092</v>
      </c>
      <c r="G157" s="93">
        <v>6926</v>
      </c>
      <c r="H157" s="95">
        <f t="shared" si="7"/>
        <v>7675</v>
      </c>
    </row>
    <row r="158" spans="2:8" ht="18" hidden="1" customHeight="1">
      <c r="B158" s="55">
        <v>49</v>
      </c>
      <c r="C158" s="94">
        <f t="shared" si="6"/>
        <v>921</v>
      </c>
      <c r="D158" s="96">
        <v>6568</v>
      </c>
      <c r="E158" s="94">
        <v>5647</v>
      </c>
      <c r="F158" s="94">
        <v>1077</v>
      </c>
      <c r="G158" s="93">
        <v>6724</v>
      </c>
      <c r="H158" s="95">
        <f t="shared" si="7"/>
        <v>7645</v>
      </c>
    </row>
    <row r="159" spans="2:8" ht="18" hidden="1" customHeight="1">
      <c r="B159" s="55">
        <v>50</v>
      </c>
      <c r="C159" s="94">
        <f t="shared" si="6"/>
        <v>889</v>
      </c>
      <c r="D159" s="96">
        <v>6583</v>
      </c>
      <c r="E159" s="94">
        <v>5694</v>
      </c>
      <c r="F159" s="94">
        <v>1248</v>
      </c>
      <c r="G159" s="93">
        <v>6973</v>
      </c>
      <c r="H159" s="95">
        <f t="shared" si="7"/>
        <v>7831</v>
      </c>
    </row>
    <row r="160" spans="2:8" ht="18" hidden="1" customHeight="1">
      <c r="B160" s="55">
        <v>51</v>
      </c>
      <c r="C160" s="94">
        <f t="shared" si="6"/>
        <v>764</v>
      </c>
      <c r="D160" s="96">
        <v>6521</v>
      </c>
      <c r="E160" s="94">
        <v>5757</v>
      </c>
      <c r="F160" s="94">
        <v>1061</v>
      </c>
      <c r="G160" s="93">
        <v>6818</v>
      </c>
      <c r="H160" s="95">
        <f t="shared" si="7"/>
        <v>7582</v>
      </c>
    </row>
    <row r="161" spans="2:8" ht="18" hidden="1" customHeight="1">
      <c r="B161" s="55">
        <v>52</v>
      </c>
      <c r="C161" s="94">
        <f t="shared" si="6"/>
        <v>796</v>
      </c>
      <c r="D161" s="96">
        <v>6614</v>
      </c>
      <c r="E161" s="94">
        <v>5818</v>
      </c>
      <c r="F161" s="94">
        <v>920</v>
      </c>
      <c r="G161" s="93">
        <v>6770</v>
      </c>
      <c r="H161" s="95">
        <f t="shared" si="7"/>
        <v>7534</v>
      </c>
    </row>
    <row r="162" spans="2:8" ht="18" hidden="1" customHeight="1">
      <c r="B162" s="55">
        <v>53</v>
      </c>
      <c r="C162" s="94">
        <f t="shared" si="6"/>
        <v>781</v>
      </c>
      <c r="D162" s="96">
        <v>6599</v>
      </c>
      <c r="E162" s="94">
        <v>5818</v>
      </c>
      <c r="F162" s="94">
        <v>936</v>
      </c>
      <c r="G162" s="93">
        <v>6786</v>
      </c>
      <c r="H162" s="95">
        <f t="shared" si="7"/>
        <v>7535</v>
      </c>
    </row>
    <row r="163" spans="2:8" ht="18" hidden="1" customHeight="1">
      <c r="B163" s="55">
        <v>54</v>
      </c>
      <c r="C163" s="94">
        <f t="shared" si="6"/>
        <v>749</v>
      </c>
      <c r="D163" s="96">
        <v>6490</v>
      </c>
      <c r="E163" s="94">
        <v>5741</v>
      </c>
      <c r="F163" s="94">
        <v>1092</v>
      </c>
      <c r="G163" s="93">
        <v>6833</v>
      </c>
      <c r="H163" s="95">
        <f t="shared" si="7"/>
        <v>7582</v>
      </c>
    </row>
    <row r="164" spans="2:8" ht="18" hidden="1" customHeight="1">
      <c r="B164" s="55">
        <v>55</v>
      </c>
      <c r="C164" s="94">
        <f t="shared" si="6"/>
        <v>764</v>
      </c>
      <c r="D164" s="96">
        <v>6567</v>
      </c>
      <c r="E164" s="94">
        <v>5803</v>
      </c>
      <c r="F164" s="94">
        <v>983</v>
      </c>
      <c r="G164" s="93">
        <v>6786</v>
      </c>
      <c r="H164" s="95">
        <f t="shared" si="7"/>
        <v>7550</v>
      </c>
    </row>
    <row r="165" spans="2:8" ht="18" hidden="1" customHeight="1">
      <c r="B165" s="55">
        <v>56</v>
      </c>
      <c r="C165" s="94">
        <f t="shared" si="6"/>
        <v>780</v>
      </c>
      <c r="D165" s="96">
        <v>6583</v>
      </c>
      <c r="E165" s="94">
        <v>5803</v>
      </c>
      <c r="F165" s="94">
        <v>1092</v>
      </c>
      <c r="G165" s="93">
        <v>6911</v>
      </c>
      <c r="H165" s="95">
        <f t="shared" si="7"/>
        <v>7675</v>
      </c>
    </row>
    <row r="166" spans="2:8" ht="18" hidden="1" customHeight="1">
      <c r="B166" s="55">
        <v>57</v>
      </c>
      <c r="C166" s="94">
        <f t="shared" si="6"/>
        <v>827</v>
      </c>
      <c r="D166" s="96">
        <v>6599</v>
      </c>
      <c r="E166" s="94">
        <v>5772</v>
      </c>
      <c r="F166" s="94">
        <v>1061</v>
      </c>
      <c r="G166" s="93">
        <v>6833</v>
      </c>
      <c r="H166" s="95">
        <f t="shared" si="7"/>
        <v>7660</v>
      </c>
    </row>
    <row r="167" spans="2:8" ht="18" hidden="1" customHeight="1">
      <c r="B167" s="55">
        <v>58</v>
      </c>
      <c r="C167" s="94">
        <f t="shared" si="6"/>
        <v>843</v>
      </c>
      <c r="D167" s="96">
        <v>6584</v>
      </c>
      <c r="E167" s="94">
        <v>5741</v>
      </c>
      <c r="F167" s="94">
        <v>1045</v>
      </c>
      <c r="G167" s="93">
        <v>6817</v>
      </c>
      <c r="H167" s="95">
        <f t="shared" si="7"/>
        <v>7629</v>
      </c>
    </row>
    <row r="168" spans="2:8" ht="18" hidden="1" customHeight="1">
      <c r="B168" s="55">
        <v>59</v>
      </c>
      <c r="C168" s="94">
        <f t="shared" si="6"/>
        <v>811</v>
      </c>
      <c r="D168" s="96">
        <v>6599</v>
      </c>
      <c r="E168" s="94">
        <v>5788</v>
      </c>
      <c r="F168" s="94">
        <v>1045</v>
      </c>
      <c r="G168" s="93">
        <v>6849</v>
      </c>
      <c r="H168" s="95">
        <f t="shared" si="7"/>
        <v>7644</v>
      </c>
    </row>
    <row r="169" spans="2:8" ht="18" hidden="1" customHeight="1">
      <c r="B169" s="55">
        <v>60</v>
      </c>
      <c r="C169" s="94">
        <f t="shared" si="6"/>
        <v>656</v>
      </c>
      <c r="D169" s="96">
        <v>6521</v>
      </c>
      <c r="E169" s="94">
        <v>5865</v>
      </c>
      <c r="F169" s="94">
        <v>1123</v>
      </c>
      <c r="G169" s="93">
        <v>6988</v>
      </c>
      <c r="H169" s="95">
        <f t="shared" si="7"/>
        <v>7644</v>
      </c>
    </row>
    <row r="170" spans="2:8" ht="18" hidden="1" customHeight="1">
      <c r="B170" s="55">
        <v>61</v>
      </c>
      <c r="C170" s="94">
        <f t="shared" si="6"/>
        <v>920</v>
      </c>
      <c r="D170" s="96">
        <v>6536</v>
      </c>
      <c r="E170" s="94">
        <v>5616</v>
      </c>
      <c r="F170" s="94">
        <v>1045</v>
      </c>
      <c r="G170" s="93">
        <v>6661</v>
      </c>
      <c r="H170" s="95">
        <f t="shared" si="7"/>
        <v>7581</v>
      </c>
    </row>
    <row r="171" spans="2:8" ht="18" hidden="1" customHeight="1">
      <c r="B171" s="55">
        <v>62</v>
      </c>
      <c r="C171" s="94">
        <f t="shared" si="6"/>
        <v>687</v>
      </c>
      <c r="D171" s="96">
        <v>6537</v>
      </c>
      <c r="E171" s="94">
        <v>5850</v>
      </c>
      <c r="F171" s="94">
        <v>1076</v>
      </c>
      <c r="G171" s="93">
        <v>6926</v>
      </c>
      <c r="H171" s="95">
        <f t="shared" si="7"/>
        <v>7613</v>
      </c>
    </row>
    <row r="172" spans="2:8" ht="18" hidden="1" customHeight="1">
      <c r="B172" s="55">
        <v>63</v>
      </c>
      <c r="C172" s="94">
        <f t="shared" si="6"/>
        <v>812</v>
      </c>
      <c r="D172" s="96">
        <v>6537</v>
      </c>
      <c r="E172" s="94">
        <v>5725</v>
      </c>
      <c r="F172" s="94">
        <v>1029</v>
      </c>
      <c r="G172" s="93">
        <v>6754</v>
      </c>
      <c r="H172" s="95">
        <f t="shared" si="7"/>
        <v>7566</v>
      </c>
    </row>
    <row r="173" spans="2:8" ht="18" hidden="1" customHeight="1">
      <c r="B173" s="55">
        <v>64</v>
      </c>
      <c r="C173" s="94">
        <f t="shared" si="6"/>
        <v>858</v>
      </c>
      <c r="D173" s="96">
        <v>6599</v>
      </c>
      <c r="E173" s="94">
        <v>5741</v>
      </c>
      <c r="F173" s="94">
        <v>983</v>
      </c>
      <c r="G173" s="93">
        <v>6724</v>
      </c>
      <c r="H173" s="95">
        <f t="shared" si="7"/>
        <v>7582</v>
      </c>
    </row>
    <row r="174" spans="2:8" ht="18" hidden="1" customHeight="1">
      <c r="B174" s="55">
        <v>65</v>
      </c>
      <c r="C174" s="94">
        <f t="shared" si="6"/>
        <v>874</v>
      </c>
      <c r="D174" s="96">
        <v>6536</v>
      </c>
      <c r="E174" s="94">
        <v>5662</v>
      </c>
      <c r="F174" s="94">
        <v>1030</v>
      </c>
      <c r="G174" s="93">
        <v>6708</v>
      </c>
      <c r="H174" s="95">
        <f t="shared" si="7"/>
        <v>7566</v>
      </c>
    </row>
    <row r="175" spans="2:8" ht="18" hidden="1" customHeight="1">
      <c r="B175" s="55">
        <v>66</v>
      </c>
      <c r="C175" s="94">
        <f t="shared" ref="C175:C209" si="8">IF((D175-E175 =0), "", D175-E175)</f>
        <v>733</v>
      </c>
      <c r="D175" s="96">
        <v>6490</v>
      </c>
      <c r="E175" s="94">
        <v>5757</v>
      </c>
      <c r="F175" s="94">
        <v>968</v>
      </c>
      <c r="G175" s="93">
        <v>6740</v>
      </c>
      <c r="H175" s="95">
        <f t="shared" ref="H175:H209" si="9">IF(F175+D175=0, "", F175+D175)</f>
        <v>7458</v>
      </c>
    </row>
    <row r="176" spans="2:8" ht="18" hidden="1" customHeight="1">
      <c r="B176" s="55">
        <v>67</v>
      </c>
      <c r="C176" s="94">
        <f t="shared" si="8"/>
        <v>703</v>
      </c>
      <c r="D176" s="96">
        <v>6584</v>
      </c>
      <c r="E176" s="94">
        <v>5881</v>
      </c>
      <c r="F176" s="94">
        <v>1014</v>
      </c>
      <c r="G176" s="93">
        <v>6895</v>
      </c>
      <c r="H176" s="95">
        <f t="shared" si="9"/>
        <v>7598</v>
      </c>
    </row>
    <row r="177" spans="2:8" ht="18" hidden="1" customHeight="1">
      <c r="B177" s="55">
        <v>68</v>
      </c>
      <c r="C177" s="94">
        <f t="shared" si="8"/>
        <v>592</v>
      </c>
      <c r="D177" s="96">
        <v>6489</v>
      </c>
      <c r="E177" s="94">
        <v>5897</v>
      </c>
      <c r="F177" s="94">
        <v>1014</v>
      </c>
      <c r="G177" s="93">
        <v>6911</v>
      </c>
      <c r="H177" s="95">
        <f t="shared" si="9"/>
        <v>7503</v>
      </c>
    </row>
    <row r="178" spans="2:8" ht="18" hidden="1" customHeight="1">
      <c r="B178" s="55">
        <v>69</v>
      </c>
      <c r="C178" s="94">
        <f t="shared" si="8"/>
        <v>874</v>
      </c>
      <c r="D178" s="96">
        <v>6568</v>
      </c>
      <c r="E178" s="94">
        <v>5694</v>
      </c>
      <c r="F178" s="94">
        <v>1077</v>
      </c>
      <c r="G178" s="93">
        <v>6786</v>
      </c>
      <c r="H178" s="95">
        <f t="shared" si="9"/>
        <v>7645</v>
      </c>
    </row>
    <row r="179" spans="2:8" ht="18" hidden="1" customHeight="1">
      <c r="B179" s="55">
        <v>70</v>
      </c>
      <c r="C179" s="94">
        <f t="shared" si="8"/>
        <v>1077</v>
      </c>
      <c r="D179" s="96">
        <v>6771</v>
      </c>
      <c r="E179" s="94">
        <v>5694</v>
      </c>
      <c r="F179" s="94">
        <v>1030</v>
      </c>
      <c r="G179" s="93">
        <v>6739</v>
      </c>
      <c r="H179" s="95">
        <f t="shared" si="9"/>
        <v>7801</v>
      </c>
    </row>
    <row r="180" spans="2:8" ht="18" hidden="1" customHeight="1">
      <c r="B180" s="55">
        <v>71</v>
      </c>
      <c r="C180" s="94">
        <f t="shared" si="8"/>
        <v>671</v>
      </c>
      <c r="D180" s="96">
        <v>6521</v>
      </c>
      <c r="E180" s="94">
        <v>5850</v>
      </c>
      <c r="F180" s="94">
        <v>1107</v>
      </c>
      <c r="G180" s="93">
        <v>6957</v>
      </c>
      <c r="H180" s="95">
        <f t="shared" si="9"/>
        <v>7628</v>
      </c>
    </row>
    <row r="181" spans="2:8" ht="18" hidden="1" customHeight="1">
      <c r="B181" s="55">
        <v>72</v>
      </c>
      <c r="C181" s="94">
        <f t="shared" si="8"/>
        <v>733</v>
      </c>
      <c r="D181" s="96">
        <v>6552</v>
      </c>
      <c r="E181" s="94">
        <v>5819</v>
      </c>
      <c r="F181" s="94">
        <v>1107</v>
      </c>
      <c r="G181" s="93">
        <v>6942</v>
      </c>
      <c r="H181" s="95">
        <f t="shared" si="9"/>
        <v>7659</v>
      </c>
    </row>
    <row r="182" spans="2:8" ht="18" hidden="1" customHeight="1">
      <c r="B182" s="55">
        <v>73</v>
      </c>
      <c r="C182" s="94">
        <f t="shared" si="8"/>
        <v>748</v>
      </c>
      <c r="D182" s="96">
        <v>6505</v>
      </c>
      <c r="E182" s="94">
        <v>5757</v>
      </c>
      <c r="F182" s="94">
        <v>952</v>
      </c>
      <c r="G182" s="93">
        <v>6724</v>
      </c>
      <c r="H182" s="95">
        <f t="shared" si="9"/>
        <v>7457</v>
      </c>
    </row>
    <row r="183" spans="2:8" ht="18" hidden="1" customHeight="1">
      <c r="B183" s="55">
        <v>74</v>
      </c>
      <c r="C183" s="94">
        <f t="shared" si="8"/>
        <v>639</v>
      </c>
      <c r="D183" s="96">
        <v>6505</v>
      </c>
      <c r="E183" s="94">
        <v>5866</v>
      </c>
      <c r="F183" s="94">
        <v>952</v>
      </c>
      <c r="G183" s="93">
        <v>6818</v>
      </c>
      <c r="H183" s="95">
        <f t="shared" si="9"/>
        <v>7457</v>
      </c>
    </row>
    <row r="184" spans="2:8" ht="18" hidden="1" customHeight="1">
      <c r="B184" s="55">
        <v>75</v>
      </c>
      <c r="C184" s="94">
        <f t="shared" si="8"/>
        <v>889</v>
      </c>
      <c r="D184" s="96">
        <v>6614</v>
      </c>
      <c r="E184" s="94">
        <v>5725</v>
      </c>
      <c r="F184" s="94">
        <v>1030</v>
      </c>
      <c r="G184" s="93">
        <v>6770</v>
      </c>
      <c r="H184" s="95">
        <f t="shared" si="9"/>
        <v>7644</v>
      </c>
    </row>
    <row r="185" spans="2:8" ht="18" hidden="1" customHeight="1">
      <c r="B185" s="55">
        <v>76</v>
      </c>
      <c r="C185" s="94">
        <f t="shared" si="8"/>
        <v>734</v>
      </c>
      <c r="D185" s="96">
        <v>6599</v>
      </c>
      <c r="E185" s="94">
        <v>5865</v>
      </c>
      <c r="F185" s="94">
        <v>952</v>
      </c>
      <c r="G185" s="93">
        <v>6817</v>
      </c>
      <c r="H185" s="95">
        <f t="shared" si="9"/>
        <v>7551</v>
      </c>
    </row>
    <row r="186" spans="2:8" ht="18" hidden="1" customHeight="1">
      <c r="B186" s="55">
        <v>77</v>
      </c>
      <c r="C186" s="94">
        <f t="shared" si="8"/>
        <v>765</v>
      </c>
      <c r="D186" s="96">
        <v>6630</v>
      </c>
      <c r="E186" s="94">
        <v>5865</v>
      </c>
      <c r="F186" s="94">
        <v>1077</v>
      </c>
      <c r="G186" s="93">
        <v>6942</v>
      </c>
      <c r="H186" s="95">
        <f t="shared" si="9"/>
        <v>7707</v>
      </c>
    </row>
    <row r="187" spans="2:8" ht="18" hidden="1" customHeight="1">
      <c r="B187" s="55">
        <v>78</v>
      </c>
      <c r="C187" s="94">
        <f t="shared" si="8"/>
        <v>857</v>
      </c>
      <c r="D187" s="96">
        <v>6645</v>
      </c>
      <c r="E187" s="94">
        <v>5788</v>
      </c>
      <c r="F187" s="94">
        <v>1061</v>
      </c>
      <c r="G187" s="93">
        <v>6864</v>
      </c>
      <c r="H187" s="95">
        <f t="shared" si="9"/>
        <v>7706</v>
      </c>
    </row>
    <row r="188" spans="2:8" ht="18" hidden="1" customHeight="1">
      <c r="B188" s="55">
        <v>79</v>
      </c>
      <c r="C188" s="94">
        <f t="shared" si="8"/>
        <v>764</v>
      </c>
      <c r="D188" s="96">
        <v>6661</v>
      </c>
      <c r="E188" s="94">
        <v>5897</v>
      </c>
      <c r="F188" s="94">
        <v>1029</v>
      </c>
      <c r="G188" s="93">
        <v>6942</v>
      </c>
      <c r="H188" s="95">
        <f t="shared" si="9"/>
        <v>7690</v>
      </c>
    </row>
    <row r="189" spans="2:8" ht="18" hidden="1" customHeight="1">
      <c r="B189" s="55">
        <v>80</v>
      </c>
      <c r="C189" s="94">
        <f t="shared" si="8"/>
        <v>718</v>
      </c>
      <c r="D189" s="96">
        <v>6505</v>
      </c>
      <c r="E189" s="94">
        <v>5787</v>
      </c>
      <c r="F189" s="94">
        <v>1046</v>
      </c>
      <c r="G189" s="93">
        <v>6833</v>
      </c>
      <c r="H189" s="95">
        <f t="shared" si="9"/>
        <v>7551</v>
      </c>
    </row>
    <row r="190" spans="2:8" ht="18" hidden="1" customHeight="1">
      <c r="B190" s="55">
        <v>81</v>
      </c>
      <c r="C190" s="94">
        <f t="shared" si="8"/>
        <v>687</v>
      </c>
      <c r="D190" s="96">
        <v>6615</v>
      </c>
      <c r="E190" s="94">
        <v>5928</v>
      </c>
      <c r="F190" s="94">
        <v>1108</v>
      </c>
      <c r="G190" s="93">
        <v>7036</v>
      </c>
      <c r="H190" s="95">
        <f t="shared" si="9"/>
        <v>7723</v>
      </c>
    </row>
    <row r="191" spans="2:8" ht="18" hidden="1" customHeight="1">
      <c r="B191" s="55">
        <v>82</v>
      </c>
      <c r="C191" s="94">
        <f t="shared" si="8"/>
        <v>733</v>
      </c>
      <c r="D191" s="96">
        <v>6459</v>
      </c>
      <c r="E191" s="94">
        <v>5726</v>
      </c>
      <c r="F191" s="94">
        <v>982</v>
      </c>
      <c r="G191" s="93">
        <v>6723</v>
      </c>
      <c r="H191" s="95">
        <f t="shared" si="9"/>
        <v>7441</v>
      </c>
    </row>
    <row r="192" spans="2:8" ht="18" hidden="1" customHeight="1">
      <c r="B192" s="55">
        <v>83</v>
      </c>
      <c r="C192" s="94">
        <f t="shared" si="8"/>
        <v>796</v>
      </c>
      <c r="D192" s="96">
        <v>6521</v>
      </c>
      <c r="E192" s="94">
        <v>5725</v>
      </c>
      <c r="F192" s="94">
        <v>1092</v>
      </c>
      <c r="G192" s="93">
        <v>6817</v>
      </c>
      <c r="H192" s="95">
        <f t="shared" si="9"/>
        <v>7613</v>
      </c>
    </row>
    <row r="193" spans="2:8" ht="18" hidden="1" customHeight="1">
      <c r="B193" s="55">
        <v>84</v>
      </c>
      <c r="C193" s="94">
        <f t="shared" si="8"/>
        <v>951</v>
      </c>
      <c r="D193" s="96">
        <v>6645</v>
      </c>
      <c r="E193" s="94">
        <v>5694</v>
      </c>
      <c r="F193" s="94">
        <v>1045</v>
      </c>
      <c r="G193" s="93">
        <v>6754</v>
      </c>
      <c r="H193" s="95">
        <f t="shared" si="9"/>
        <v>7690</v>
      </c>
    </row>
    <row r="194" spans="2:8" ht="18" hidden="1" customHeight="1">
      <c r="B194" s="55">
        <v>85</v>
      </c>
      <c r="C194" s="94">
        <f t="shared" si="8"/>
        <v>749</v>
      </c>
      <c r="D194" s="96">
        <v>6552</v>
      </c>
      <c r="E194" s="94">
        <v>5803</v>
      </c>
      <c r="F194" s="94">
        <v>1092</v>
      </c>
      <c r="G194" s="93">
        <v>6911</v>
      </c>
      <c r="H194" s="95">
        <f t="shared" si="9"/>
        <v>7644</v>
      </c>
    </row>
    <row r="195" spans="2:8" ht="18" hidden="1" customHeight="1">
      <c r="B195" s="55">
        <v>86</v>
      </c>
      <c r="C195" s="94">
        <f t="shared" si="8"/>
        <v>686</v>
      </c>
      <c r="D195" s="96">
        <v>6489</v>
      </c>
      <c r="E195" s="94">
        <v>5803</v>
      </c>
      <c r="F195" s="94">
        <v>951</v>
      </c>
      <c r="G195" s="93">
        <v>6786</v>
      </c>
      <c r="H195" s="95">
        <f t="shared" si="9"/>
        <v>7440</v>
      </c>
    </row>
    <row r="196" spans="2:8" ht="18" hidden="1" customHeight="1">
      <c r="B196" s="55">
        <v>87</v>
      </c>
      <c r="C196" s="94">
        <f t="shared" si="8"/>
        <v>858</v>
      </c>
      <c r="D196" s="96">
        <v>6583</v>
      </c>
      <c r="E196" s="94">
        <v>5725</v>
      </c>
      <c r="F196" s="94">
        <v>1108</v>
      </c>
      <c r="G196" s="93">
        <v>6848</v>
      </c>
      <c r="H196" s="95">
        <f t="shared" si="9"/>
        <v>7691</v>
      </c>
    </row>
    <row r="197" spans="2:8" ht="18" hidden="1" customHeight="1">
      <c r="B197" s="55">
        <v>88</v>
      </c>
      <c r="C197" s="94">
        <f t="shared" si="8"/>
        <v>593</v>
      </c>
      <c r="D197" s="96">
        <v>6427</v>
      </c>
      <c r="E197" s="94">
        <v>5834</v>
      </c>
      <c r="F197" s="94">
        <v>1029</v>
      </c>
      <c r="G197" s="93">
        <v>6879</v>
      </c>
      <c r="H197" s="95">
        <f t="shared" si="9"/>
        <v>7456</v>
      </c>
    </row>
    <row r="198" spans="2:8" ht="18" hidden="1" customHeight="1">
      <c r="B198" s="55">
        <v>89</v>
      </c>
      <c r="C198" s="94">
        <f t="shared" si="8"/>
        <v>484</v>
      </c>
      <c r="D198" s="96">
        <v>6490</v>
      </c>
      <c r="E198" s="94">
        <v>6006</v>
      </c>
      <c r="F198" s="94">
        <v>1092</v>
      </c>
      <c r="G198" s="93">
        <v>7114</v>
      </c>
      <c r="H198" s="95">
        <f t="shared" si="9"/>
        <v>7582</v>
      </c>
    </row>
    <row r="199" spans="2:8" ht="18" hidden="1" customHeight="1">
      <c r="B199" s="55">
        <v>90</v>
      </c>
      <c r="C199" s="94">
        <f t="shared" si="8"/>
        <v>718</v>
      </c>
      <c r="D199" s="96">
        <v>6490</v>
      </c>
      <c r="E199" s="94">
        <v>5772</v>
      </c>
      <c r="F199" s="94">
        <v>1076</v>
      </c>
      <c r="G199" s="93">
        <v>6848</v>
      </c>
      <c r="H199" s="95">
        <f t="shared" si="9"/>
        <v>7566</v>
      </c>
    </row>
    <row r="200" spans="2:8" ht="18" hidden="1" customHeight="1">
      <c r="B200" s="55">
        <v>91</v>
      </c>
      <c r="C200" s="94">
        <f t="shared" si="8"/>
        <v>639</v>
      </c>
      <c r="D200" s="96">
        <v>6505</v>
      </c>
      <c r="E200" s="94">
        <v>5866</v>
      </c>
      <c r="F200" s="94">
        <v>921</v>
      </c>
      <c r="G200" s="93">
        <v>6802</v>
      </c>
      <c r="H200" s="95">
        <f t="shared" si="9"/>
        <v>7426</v>
      </c>
    </row>
    <row r="201" spans="2:8" ht="18" hidden="1" customHeight="1">
      <c r="B201" s="55">
        <v>92</v>
      </c>
      <c r="C201" s="94">
        <f t="shared" si="8"/>
        <v>827</v>
      </c>
      <c r="D201" s="96">
        <v>6521</v>
      </c>
      <c r="E201" s="94">
        <v>5694</v>
      </c>
      <c r="F201" s="94">
        <v>1576</v>
      </c>
      <c r="G201" s="93">
        <v>7270</v>
      </c>
      <c r="H201" s="95">
        <f t="shared" si="9"/>
        <v>8097</v>
      </c>
    </row>
    <row r="202" spans="2:8" ht="18" hidden="1" customHeight="1">
      <c r="B202" s="55">
        <v>93</v>
      </c>
      <c r="C202" s="94">
        <f t="shared" si="8"/>
        <v>857</v>
      </c>
      <c r="D202" s="96">
        <v>6536</v>
      </c>
      <c r="E202" s="94">
        <v>5679</v>
      </c>
      <c r="F202" s="94">
        <v>998</v>
      </c>
      <c r="G202" s="93">
        <v>6677</v>
      </c>
      <c r="H202" s="95">
        <f t="shared" si="9"/>
        <v>7534</v>
      </c>
    </row>
    <row r="203" spans="2:8" ht="18" hidden="1" customHeight="1">
      <c r="B203" s="55">
        <v>94</v>
      </c>
      <c r="C203" s="94">
        <f t="shared" si="8"/>
        <v>749</v>
      </c>
      <c r="D203" s="96">
        <v>6474</v>
      </c>
      <c r="E203" s="94">
        <v>5725</v>
      </c>
      <c r="F203" s="94">
        <v>873</v>
      </c>
      <c r="G203" s="93">
        <v>6614</v>
      </c>
      <c r="H203" s="95">
        <f t="shared" si="9"/>
        <v>7347</v>
      </c>
    </row>
    <row r="204" spans="2:8" ht="18" hidden="1" customHeight="1">
      <c r="B204" s="55">
        <v>95</v>
      </c>
      <c r="C204" s="94">
        <f t="shared" si="8"/>
        <v>967</v>
      </c>
      <c r="D204" s="96">
        <v>6739</v>
      </c>
      <c r="E204" s="94">
        <v>5772</v>
      </c>
      <c r="F204" s="94">
        <v>1123</v>
      </c>
      <c r="G204" s="93">
        <v>6895</v>
      </c>
      <c r="H204" s="95">
        <f t="shared" si="9"/>
        <v>7862</v>
      </c>
    </row>
    <row r="205" spans="2:8" ht="18" hidden="1" customHeight="1">
      <c r="B205" s="55">
        <v>96</v>
      </c>
      <c r="C205" s="94">
        <f t="shared" si="8"/>
        <v>765</v>
      </c>
      <c r="D205" s="96">
        <v>6552</v>
      </c>
      <c r="E205" s="94">
        <v>5787</v>
      </c>
      <c r="F205" s="94">
        <v>1030</v>
      </c>
      <c r="G205" s="93">
        <v>6833</v>
      </c>
      <c r="H205" s="95">
        <f t="shared" si="9"/>
        <v>7582</v>
      </c>
    </row>
    <row r="206" spans="2:8" ht="18" hidden="1" customHeight="1">
      <c r="B206" s="55">
        <v>97</v>
      </c>
      <c r="C206" s="94">
        <f t="shared" si="8"/>
        <v>733</v>
      </c>
      <c r="D206" s="96">
        <v>6521</v>
      </c>
      <c r="E206" s="94">
        <v>5788</v>
      </c>
      <c r="F206" s="94">
        <v>858</v>
      </c>
      <c r="G206" s="93">
        <v>6646</v>
      </c>
      <c r="H206" s="95">
        <f t="shared" si="9"/>
        <v>7379</v>
      </c>
    </row>
    <row r="207" spans="2:8" ht="18" hidden="1" customHeight="1">
      <c r="B207" s="55">
        <v>98</v>
      </c>
      <c r="C207" s="94">
        <f t="shared" si="8"/>
        <v>889</v>
      </c>
      <c r="D207" s="96">
        <v>6646</v>
      </c>
      <c r="E207" s="94">
        <v>5757</v>
      </c>
      <c r="F207" s="94">
        <v>1029</v>
      </c>
      <c r="G207" s="93">
        <v>6786</v>
      </c>
      <c r="H207" s="95">
        <f t="shared" si="9"/>
        <v>7675</v>
      </c>
    </row>
    <row r="208" spans="2:8" ht="18" hidden="1" customHeight="1">
      <c r="B208" s="55">
        <v>99</v>
      </c>
      <c r="C208" s="94">
        <f t="shared" si="8"/>
        <v>780</v>
      </c>
      <c r="D208" s="96">
        <v>6599</v>
      </c>
      <c r="E208" s="94">
        <v>5819</v>
      </c>
      <c r="F208" s="94">
        <v>1014</v>
      </c>
      <c r="G208" s="93">
        <v>6833</v>
      </c>
      <c r="H208" s="95">
        <f t="shared" si="9"/>
        <v>7613</v>
      </c>
    </row>
    <row r="209" spans="2:8" ht="18" hidden="1" customHeight="1">
      <c r="B209" s="55">
        <v>100</v>
      </c>
      <c r="C209" s="94">
        <f t="shared" si="8"/>
        <v>671</v>
      </c>
      <c r="D209" s="94">
        <v>6630</v>
      </c>
      <c r="E209" s="94">
        <v>5959</v>
      </c>
      <c r="F209" s="94">
        <v>1076</v>
      </c>
      <c r="G209" s="93">
        <v>7035</v>
      </c>
      <c r="H209" s="95">
        <f t="shared" si="9"/>
        <v>7706</v>
      </c>
    </row>
    <row r="210" spans="2:8" ht="18" customHeight="1">
      <c r="B210" s="82" t="s">
        <v>74</v>
      </c>
      <c r="C210" s="90"/>
      <c r="D210" s="90"/>
      <c r="E210" s="91"/>
      <c r="F210" s="91"/>
      <c r="G210" s="91"/>
      <c r="H210" s="91"/>
    </row>
    <row r="211" spans="2:8" ht="18" customHeight="1">
      <c r="B211" s="62" t="s">
        <v>53</v>
      </c>
      <c r="C211" s="93">
        <f t="shared" ref="C211:H211" si="10">AVERAGE(C212:C311)</f>
        <v>250.27</v>
      </c>
      <c r="D211" s="93">
        <f t="shared" si="10"/>
        <v>1709.78</v>
      </c>
      <c r="E211" s="93">
        <f t="shared" si="10"/>
        <v>1459.51</v>
      </c>
      <c r="F211" s="93">
        <f t="shared" si="10"/>
        <v>794.01</v>
      </c>
      <c r="G211" s="93">
        <f t="shared" si="10"/>
        <v>2263.35</v>
      </c>
      <c r="H211" s="93">
        <f t="shared" si="10"/>
        <v>2503.79</v>
      </c>
    </row>
    <row r="212" spans="2:8" ht="18" hidden="1" customHeight="1">
      <c r="B212" s="55">
        <v>1</v>
      </c>
      <c r="C212" s="94">
        <f>IF((D212-E212 =0), "", D212-E212)</f>
        <v>609</v>
      </c>
      <c r="D212" s="96">
        <v>2091</v>
      </c>
      <c r="E212" s="94">
        <v>1482</v>
      </c>
      <c r="F212" s="94">
        <v>842</v>
      </c>
      <c r="G212" s="93">
        <v>2324</v>
      </c>
      <c r="H212" s="95">
        <f>IF(F212+D212=0, "", F212+D212)</f>
        <v>2933</v>
      </c>
    </row>
    <row r="213" spans="2:8" ht="18" hidden="1" customHeight="1">
      <c r="B213" s="55">
        <v>2</v>
      </c>
      <c r="C213" s="94">
        <f t="shared" ref="C213:C276" si="11">IF((D213-E213 =0), "", D213-E213)</f>
        <v>218</v>
      </c>
      <c r="D213" s="96">
        <v>1700</v>
      </c>
      <c r="E213" s="94">
        <v>1482</v>
      </c>
      <c r="F213" s="94">
        <v>905</v>
      </c>
      <c r="G213" s="93">
        <v>2402</v>
      </c>
      <c r="H213" s="95">
        <f t="shared" ref="H213:H276" si="12">IF(F213+D213=0, "", F213+D213)</f>
        <v>2605</v>
      </c>
    </row>
    <row r="214" spans="2:8" ht="18" hidden="1" customHeight="1">
      <c r="B214" s="55">
        <v>3</v>
      </c>
      <c r="C214" s="94">
        <f t="shared" si="11"/>
        <v>234</v>
      </c>
      <c r="D214" s="96">
        <v>1794</v>
      </c>
      <c r="E214" s="94">
        <v>1560</v>
      </c>
      <c r="F214" s="94">
        <v>842</v>
      </c>
      <c r="G214" s="93">
        <v>2402</v>
      </c>
      <c r="H214" s="95">
        <f t="shared" si="12"/>
        <v>2636</v>
      </c>
    </row>
    <row r="215" spans="2:8" ht="18" hidden="1" customHeight="1">
      <c r="B215" s="55">
        <v>4</v>
      </c>
      <c r="C215" s="94">
        <f t="shared" si="11"/>
        <v>234</v>
      </c>
      <c r="D215" s="96">
        <v>1716</v>
      </c>
      <c r="E215" s="94">
        <v>1482</v>
      </c>
      <c r="F215" s="94">
        <v>608</v>
      </c>
      <c r="G215" s="93">
        <v>2106</v>
      </c>
      <c r="H215" s="95">
        <f t="shared" si="12"/>
        <v>2324</v>
      </c>
    </row>
    <row r="216" spans="2:8" ht="18" hidden="1" customHeight="1">
      <c r="B216" s="55">
        <v>5</v>
      </c>
      <c r="C216" s="94">
        <f t="shared" si="11"/>
        <v>358</v>
      </c>
      <c r="D216" s="96">
        <v>1872</v>
      </c>
      <c r="E216" s="94">
        <v>1514</v>
      </c>
      <c r="F216" s="94">
        <v>826</v>
      </c>
      <c r="G216" s="93">
        <v>2355</v>
      </c>
      <c r="H216" s="95">
        <f t="shared" si="12"/>
        <v>2698</v>
      </c>
    </row>
    <row r="217" spans="2:8" ht="18" hidden="1" customHeight="1">
      <c r="B217" s="55">
        <v>6</v>
      </c>
      <c r="C217" s="94">
        <f t="shared" si="11"/>
        <v>187</v>
      </c>
      <c r="D217" s="96">
        <v>1685</v>
      </c>
      <c r="E217" s="94">
        <v>1498</v>
      </c>
      <c r="F217" s="94">
        <v>858</v>
      </c>
      <c r="G217" s="93">
        <v>2356</v>
      </c>
      <c r="H217" s="95">
        <f t="shared" si="12"/>
        <v>2543</v>
      </c>
    </row>
    <row r="218" spans="2:8" ht="18" hidden="1" customHeight="1">
      <c r="B218" s="55">
        <v>7</v>
      </c>
      <c r="C218" s="94">
        <f t="shared" si="11"/>
        <v>250</v>
      </c>
      <c r="D218" s="96">
        <v>1669</v>
      </c>
      <c r="E218" s="94">
        <v>1419</v>
      </c>
      <c r="F218" s="94">
        <v>796</v>
      </c>
      <c r="G218" s="93">
        <v>2231</v>
      </c>
      <c r="H218" s="95">
        <f t="shared" si="12"/>
        <v>2465</v>
      </c>
    </row>
    <row r="219" spans="2:8" ht="18" hidden="1" customHeight="1">
      <c r="B219" s="55">
        <v>8</v>
      </c>
      <c r="C219" s="94">
        <f t="shared" si="11"/>
        <v>282</v>
      </c>
      <c r="D219" s="96">
        <v>1779</v>
      </c>
      <c r="E219" s="94">
        <v>1497</v>
      </c>
      <c r="F219" s="94">
        <v>874</v>
      </c>
      <c r="G219" s="93">
        <v>2371</v>
      </c>
      <c r="H219" s="95">
        <f t="shared" si="12"/>
        <v>2653</v>
      </c>
    </row>
    <row r="220" spans="2:8" ht="18" hidden="1" customHeight="1">
      <c r="B220" s="55">
        <v>9</v>
      </c>
      <c r="C220" s="94">
        <f t="shared" si="11"/>
        <v>250</v>
      </c>
      <c r="D220" s="96">
        <v>1716</v>
      </c>
      <c r="E220" s="94">
        <v>1466</v>
      </c>
      <c r="F220" s="94">
        <v>843</v>
      </c>
      <c r="G220" s="93">
        <v>2325</v>
      </c>
      <c r="H220" s="95">
        <f t="shared" si="12"/>
        <v>2559</v>
      </c>
    </row>
    <row r="221" spans="2:8" ht="18" hidden="1" customHeight="1">
      <c r="B221" s="55">
        <v>10</v>
      </c>
      <c r="C221" s="94">
        <f t="shared" si="11"/>
        <v>297</v>
      </c>
      <c r="D221" s="96">
        <v>1763</v>
      </c>
      <c r="E221" s="94">
        <v>1466</v>
      </c>
      <c r="F221" s="94">
        <v>827</v>
      </c>
      <c r="G221" s="93">
        <v>2309</v>
      </c>
      <c r="H221" s="95">
        <f t="shared" si="12"/>
        <v>2590</v>
      </c>
    </row>
    <row r="222" spans="2:8" ht="18" hidden="1" customHeight="1">
      <c r="B222" s="55">
        <v>11</v>
      </c>
      <c r="C222" s="94">
        <f t="shared" si="11"/>
        <v>327</v>
      </c>
      <c r="D222" s="96">
        <v>1809</v>
      </c>
      <c r="E222" s="94">
        <v>1482</v>
      </c>
      <c r="F222" s="94">
        <v>780</v>
      </c>
      <c r="G222" s="93">
        <v>2262</v>
      </c>
      <c r="H222" s="95">
        <f t="shared" si="12"/>
        <v>2589</v>
      </c>
    </row>
    <row r="223" spans="2:8" ht="18" hidden="1" customHeight="1">
      <c r="B223" s="55">
        <v>12</v>
      </c>
      <c r="C223" s="94">
        <f t="shared" si="11"/>
        <v>265</v>
      </c>
      <c r="D223" s="96">
        <v>1747</v>
      </c>
      <c r="E223" s="94">
        <v>1482</v>
      </c>
      <c r="F223" s="94">
        <v>827</v>
      </c>
      <c r="G223" s="93">
        <v>2309</v>
      </c>
      <c r="H223" s="95">
        <f t="shared" si="12"/>
        <v>2574</v>
      </c>
    </row>
    <row r="224" spans="2:8" ht="18" hidden="1" customHeight="1">
      <c r="B224" s="55">
        <v>13</v>
      </c>
      <c r="C224" s="94">
        <f t="shared" si="11"/>
        <v>328</v>
      </c>
      <c r="D224" s="96">
        <v>1732</v>
      </c>
      <c r="E224" s="94">
        <v>1404</v>
      </c>
      <c r="F224" s="94">
        <v>827</v>
      </c>
      <c r="G224" s="93">
        <v>2231</v>
      </c>
      <c r="H224" s="95">
        <f t="shared" si="12"/>
        <v>2559</v>
      </c>
    </row>
    <row r="225" spans="2:8" ht="18" hidden="1" customHeight="1">
      <c r="B225" s="55">
        <v>14</v>
      </c>
      <c r="C225" s="94">
        <f t="shared" si="11"/>
        <v>312</v>
      </c>
      <c r="D225" s="96">
        <v>1794</v>
      </c>
      <c r="E225" s="94">
        <v>1482</v>
      </c>
      <c r="F225" s="94">
        <v>811</v>
      </c>
      <c r="G225" s="93">
        <v>2309</v>
      </c>
      <c r="H225" s="95">
        <f t="shared" si="12"/>
        <v>2605</v>
      </c>
    </row>
    <row r="226" spans="2:8" ht="18" hidden="1" customHeight="1">
      <c r="B226" s="55">
        <v>15</v>
      </c>
      <c r="C226" s="94">
        <f t="shared" si="11"/>
        <v>281</v>
      </c>
      <c r="D226" s="96">
        <v>1700</v>
      </c>
      <c r="E226" s="94">
        <v>1419</v>
      </c>
      <c r="F226" s="94">
        <v>796</v>
      </c>
      <c r="G226" s="93">
        <v>2215</v>
      </c>
      <c r="H226" s="95">
        <f t="shared" si="12"/>
        <v>2496</v>
      </c>
    </row>
    <row r="227" spans="2:8" ht="18" hidden="1" customHeight="1">
      <c r="B227" s="55">
        <v>16</v>
      </c>
      <c r="C227" s="94">
        <f t="shared" si="11"/>
        <v>95</v>
      </c>
      <c r="D227" s="96">
        <v>1592</v>
      </c>
      <c r="E227" s="94">
        <v>1497</v>
      </c>
      <c r="F227" s="94">
        <v>827</v>
      </c>
      <c r="G227" s="93">
        <v>2324</v>
      </c>
      <c r="H227" s="95">
        <f t="shared" si="12"/>
        <v>2419</v>
      </c>
    </row>
    <row r="228" spans="2:8" ht="18" hidden="1" customHeight="1">
      <c r="B228" s="55">
        <v>17</v>
      </c>
      <c r="C228" s="94">
        <f t="shared" si="11"/>
        <v>312</v>
      </c>
      <c r="D228" s="96">
        <v>1778</v>
      </c>
      <c r="E228" s="94">
        <v>1466</v>
      </c>
      <c r="F228" s="94">
        <v>812</v>
      </c>
      <c r="G228" s="93">
        <v>2294</v>
      </c>
      <c r="H228" s="95">
        <f t="shared" si="12"/>
        <v>2590</v>
      </c>
    </row>
    <row r="229" spans="2:8" ht="18" hidden="1" customHeight="1">
      <c r="B229" s="55">
        <v>18</v>
      </c>
      <c r="C229" s="94">
        <f t="shared" si="11"/>
        <v>296</v>
      </c>
      <c r="D229" s="96">
        <v>1731</v>
      </c>
      <c r="E229" s="94">
        <v>1435</v>
      </c>
      <c r="F229" s="94">
        <v>858</v>
      </c>
      <c r="G229" s="93">
        <v>2309</v>
      </c>
      <c r="H229" s="95">
        <f t="shared" si="12"/>
        <v>2589</v>
      </c>
    </row>
    <row r="230" spans="2:8" ht="18" hidden="1" customHeight="1">
      <c r="B230" s="55">
        <v>19</v>
      </c>
      <c r="C230" s="94">
        <f t="shared" si="11"/>
        <v>265</v>
      </c>
      <c r="D230" s="96">
        <v>1716</v>
      </c>
      <c r="E230" s="94">
        <v>1451</v>
      </c>
      <c r="F230" s="94">
        <v>811</v>
      </c>
      <c r="G230" s="93">
        <v>2262</v>
      </c>
      <c r="H230" s="95">
        <f t="shared" si="12"/>
        <v>2527</v>
      </c>
    </row>
    <row r="231" spans="2:8" ht="18" hidden="1" customHeight="1">
      <c r="B231" s="55">
        <v>20</v>
      </c>
      <c r="C231" s="94">
        <f t="shared" si="11"/>
        <v>312</v>
      </c>
      <c r="D231" s="96">
        <v>1794</v>
      </c>
      <c r="E231" s="94">
        <v>1482</v>
      </c>
      <c r="F231" s="94">
        <v>842</v>
      </c>
      <c r="G231" s="93">
        <v>2356</v>
      </c>
      <c r="H231" s="95">
        <f t="shared" si="12"/>
        <v>2636</v>
      </c>
    </row>
    <row r="232" spans="2:8" ht="18" hidden="1" customHeight="1">
      <c r="B232" s="55">
        <v>21</v>
      </c>
      <c r="C232" s="94">
        <f t="shared" si="11"/>
        <v>266</v>
      </c>
      <c r="D232" s="96">
        <v>1685</v>
      </c>
      <c r="E232" s="94">
        <v>1419</v>
      </c>
      <c r="F232" s="94">
        <v>718</v>
      </c>
      <c r="G232" s="93">
        <v>2137</v>
      </c>
      <c r="H232" s="95">
        <f t="shared" si="12"/>
        <v>2403</v>
      </c>
    </row>
    <row r="233" spans="2:8" ht="18" hidden="1" customHeight="1">
      <c r="B233" s="55">
        <v>22</v>
      </c>
      <c r="C233" s="94">
        <f t="shared" si="11"/>
        <v>312</v>
      </c>
      <c r="D233" s="96">
        <v>1810</v>
      </c>
      <c r="E233" s="94">
        <v>1498</v>
      </c>
      <c r="F233" s="94">
        <v>764</v>
      </c>
      <c r="G233" s="93">
        <v>2278</v>
      </c>
      <c r="H233" s="95">
        <f t="shared" si="12"/>
        <v>2574</v>
      </c>
    </row>
    <row r="234" spans="2:8" ht="18" hidden="1" customHeight="1">
      <c r="B234" s="55">
        <v>23</v>
      </c>
      <c r="C234" s="94">
        <f t="shared" si="11"/>
        <v>234</v>
      </c>
      <c r="D234" s="96">
        <v>1732</v>
      </c>
      <c r="E234" s="94">
        <v>1498</v>
      </c>
      <c r="F234" s="94">
        <v>826</v>
      </c>
      <c r="G234" s="93">
        <v>2355</v>
      </c>
      <c r="H234" s="95">
        <f t="shared" si="12"/>
        <v>2558</v>
      </c>
    </row>
    <row r="235" spans="2:8" ht="18" hidden="1" customHeight="1">
      <c r="B235" s="55">
        <v>24</v>
      </c>
      <c r="C235" s="94">
        <f t="shared" si="11"/>
        <v>250</v>
      </c>
      <c r="D235" s="96">
        <v>1716</v>
      </c>
      <c r="E235" s="94">
        <v>1466</v>
      </c>
      <c r="F235" s="94">
        <v>811</v>
      </c>
      <c r="G235" s="93">
        <v>2293</v>
      </c>
      <c r="H235" s="95">
        <f t="shared" si="12"/>
        <v>2527</v>
      </c>
    </row>
    <row r="236" spans="2:8" ht="18" hidden="1" customHeight="1">
      <c r="B236" s="55">
        <v>25</v>
      </c>
      <c r="C236" s="94">
        <f t="shared" si="11"/>
        <v>235</v>
      </c>
      <c r="D236" s="96">
        <v>1748</v>
      </c>
      <c r="E236" s="94">
        <v>1513</v>
      </c>
      <c r="F236" s="94">
        <v>889</v>
      </c>
      <c r="G236" s="93">
        <v>2418</v>
      </c>
      <c r="H236" s="95">
        <f t="shared" si="12"/>
        <v>2637</v>
      </c>
    </row>
    <row r="237" spans="2:8" ht="18" hidden="1" customHeight="1">
      <c r="B237" s="55">
        <v>26</v>
      </c>
      <c r="C237" s="94">
        <f t="shared" si="11"/>
        <v>141</v>
      </c>
      <c r="D237" s="96">
        <v>1701</v>
      </c>
      <c r="E237" s="94">
        <v>1560</v>
      </c>
      <c r="F237" s="94">
        <v>827</v>
      </c>
      <c r="G237" s="93">
        <v>2387</v>
      </c>
      <c r="H237" s="95">
        <f t="shared" si="12"/>
        <v>2528</v>
      </c>
    </row>
    <row r="238" spans="2:8" ht="18" hidden="1" customHeight="1">
      <c r="B238" s="55">
        <v>27</v>
      </c>
      <c r="C238" s="94">
        <f t="shared" si="11"/>
        <v>203</v>
      </c>
      <c r="D238" s="96">
        <v>1716</v>
      </c>
      <c r="E238" s="94">
        <v>1513</v>
      </c>
      <c r="F238" s="94">
        <v>826</v>
      </c>
      <c r="G238" s="93">
        <v>2371</v>
      </c>
      <c r="H238" s="95">
        <f t="shared" si="12"/>
        <v>2542</v>
      </c>
    </row>
    <row r="239" spans="2:8" ht="18" hidden="1" customHeight="1">
      <c r="B239" s="55">
        <v>28</v>
      </c>
      <c r="C239" s="94">
        <f t="shared" si="11"/>
        <v>234</v>
      </c>
      <c r="D239" s="96">
        <v>1716</v>
      </c>
      <c r="E239" s="94">
        <v>1482</v>
      </c>
      <c r="F239" s="94">
        <v>795</v>
      </c>
      <c r="G239" s="93">
        <v>2293</v>
      </c>
      <c r="H239" s="95">
        <f t="shared" si="12"/>
        <v>2511</v>
      </c>
    </row>
    <row r="240" spans="2:8" ht="18" hidden="1" customHeight="1">
      <c r="B240" s="55">
        <v>29</v>
      </c>
      <c r="C240" s="94">
        <f t="shared" si="11"/>
        <v>313</v>
      </c>
      <c r="D240" s="96">
        <v>1763</v>
      </c>
      <c r="E240" s="94">
        <v>1450</v>
      </c>
      <c r="F240" s="94">
        <v>842</v>
      </c>
      <c r="G240" s="93">
        <v>2308</v>
      </c>
      <c r="H240" s="95">
        <f t="shared" si="12"/>
        <v>2605</v>
      </c>
    </row>
    <row r="241" spans="2:8" ht="18" hidden="1" customHeight="1">
      <c r="B241" s="55">
        <v>30</v>
      </c>
      <c r="C241" s="94">
        <f t="shared" si="11"/>
        <v>234</v>
      </c>
      <c r="D241" s="96">
        <v>1716</v>
      </c>
      <c r="E241" s="94">
        <v>1482</v>
      </c>
      <c r="F241" s="94">
        <v>499</v>
      </c>
      <c r="G241" s="93">
        <v>2012</v>
      </c>
      <c r="H241" s="95">
        <f t="shared" si="12"/>
        <v>2215</v>
      </c>
    </row>
    <row r="242" spans="2:8" ht="18" hidden="1" customHeight="1">
      <c r="B242" s="55">
        <v>31</v>
      </c>
      <c r="C242" s="94">
        <f t="shared" si="11"/>
        <v>141</v>
      </c>
      <c r="D242" s="96">
        <v>1638</v>
      </c>
      <c r="E242" s="94">
        <v>1497</v>
      </c>
      <c r="F242" s="94">
        <v>546</v>
      </c>
      <c r="G242" s="93">
        <v>2059</v>
      </c>
      <c r="H242" s="95">
        <f t="shared" si="12"/>
        <v>2184</v>
      </c>
    </row>
    <row r="243" spans="2:8" ht="18" hidden="1" customHeight="1">
      <c r="B243" s="55">
        <v>32</v>
      </c>
      <c r="C243" s="94">
        <f t="shared" si="11"/>
        <v>280</v>
      </c>
      <c r="D243" s="96">
        <v>1684</v>
      </c>
      <c r="E243" s="94">
        <v>1404</v>
      </c>
      <c r="F243" s="94">
        <v>531</v>
      </c>
      <c r="G243" s="93">
        <v>1935</v>
      </c>
      <c r="H243" s="95">
        <f t="shared" si="12"/>
        <v>2215</v>
      </c>
    </row>
    <row r="244" spans="2:8" ht="18" hidden="1" customHeight="1">
      <c r="B244" s="55">
        <v>33</v>
      </c>
      <c r="C244" s="94">
        <f t="shared" si="11"/>
        <v>187</v>
      </c>
      <c r="D244" s="96">
        <v>1638</v>
      </c>
      <c r="E244" s="94">
        <v>1451</v>
      </c>
      <c r="F244" s="94">
        <v>780</v>
      </c>
      <c r="G244" s="93">
        <v>2246</v>
      </c>
      <c r="H244" s="95">
        <f t="shared" si="12"/>
        <v>2418</v>
      </c>
    </row>
    <row r="245" spans="2:8" ht="18" hidden="1" customHeight="1">
      <c r="B245" s="55">
        <v>34</v>
      </c>
      <c r="C245" s="94">
        <f t="shared" si="11"/>
        <v>343</v>
      </c>
      <c r="D245" s="96">
        <v>1731</v>
      </c>
      <c r="E245" s="94">
        <v>1388</v>
      </c>
      <c r="F245" s="94">
        <v>811</v>
      </c>
      <c r="G245" s="93">
        <v>2199</v>
      </c>
      <c r="H245" s="95">
        <f t="shared" si="12"/>
        <v>2542</v>
      </c>
    </row>
    <row r="246" spans="2:8" ht="18" hidden="1" customHeight="1">
      <c r="B246" s="55">
        <v>35</v>
      </c>
      <c r="C246" s="94">
        <f t="shared" si="11"/>
        <v>312</v>
      </c>
      <c r="D246" s="96">
        <v>1763</v>
      </c>
      <c r="E246" s="94">
        <v>1451</v>
      </c>
      <c r="F246" s="94">
        <v>593</v>
      </c>
      <c r="G246" s="93">
        <v>2044</v>
      </c>
      <c r="H246" s="95">
        <f t="shared" si="12"/>
        <v>2356</v>
      </c>
    </row>
    <row r="247" spans="2:8" ht="18" hidden="1" customHeight="1">
      <c r="B247" s="55">
        <v>36</v>
      </c>
      <c r="C247" s="94">
        <f t="shared" si="11"/>
        <v>375</v>
      </c>
      <c r="D247" s="96">
        <v>1810</v>
      </c>
      <c r="E247" s="94">
        <v>1435</v>
      </c>
      <c r="F247" s="94">
        <v>827</v>
      </c>
      <c r="G247" s="93">
        <v>2262</v>
      </c>
      <c r="H247" s="95">
        <f t="shared" si="12"/>
        <v>2637</v>
      </c>
    </row>
    <row r="248" spans="2:8" ht="18" hidden="1" customHeight="1">
      <c r="B248" s="55">
        <v>37</v>
      </c>
      <c r="C248" s="94">
        <f t="shared" si="11"/>
        <v>374</v>
      </c>
      <c r="D248" s="96">
        <v>1809</v>
      </c>
      <c r="E248" s="94">
        <v>1435</v>
      </c>
      <c r="F248" s="94">
        <v>796</v>
      </c>
      <c r="G248" s="93">
        <v>2262</v>
      </c>
      <c r="H248" s="95">
        <f t="shared" si="12"/>
        <v>2605</v>
      </c>
    </row>
    <row r="249" spans="2:8" ht="18" hidden="1" customHeight="1">
      <c r="B249" s="55">
        <v>38</v>
      </c>
      <c r="C249" s="94">
        <f t="shared" si="11"/>
        <v>171</v>
      </c>
      <c r="D249" s="96">
        <v>1669</v>
      </c>
      <c r="E249" s="94">
        <v>1498</v>
      </c>
      <c r="F249" s="94">
        <v>842</v>
      </c>
      <c r="G249" s="93">
        <v>2340</v>
      </c>
      <c r="H249" s="95">
        <f t="shared" si="12"/>
        <v>2511</v>
      </c>
    </row>
    <row r="250" spans="2:8" ht="18" hidden="1" customHeight="1">
      <c r="B250" s="55">
        <v>39</v>
      </c>
      <c r="C250" s="94">
        <f t="shared" si="11"/>
        <v>187</v>
      </c>
      <c r="D250" s="96">
        <v>1700</v>
      </c>
      <c r="E250" s="94">
        <v>1513</v>
      </c>
      <c r="F250" s="94">
        <v>842</v>
      </c>
      <c r="G250" s="93">
        <v>2355</v>
      </c>
      <c r="H250" s="95">
        <f t="shared" si="12"/>
        <v>2542</v>
      </c>
    </row>
    <row r="251" spans="2:8" ht="18" hidden="1" customHeight="1">
      <c r="B251" s="55">
        <v>40</v>
      </c>
      <c r="C251" s="94">
        <f t="shared" si="11"/>
        <v>219</v>
      </c>
      <c r="D251" s="96">
        <v>1670</v>
      </c>
      <c r="E251" s="94">
        <v>1451</v>
      </c>
      <c r="F251" s="94">
        <v>858</v>
      </c>
      <c r="G251" s="93">
        <v>2309</v>
      </c>
      <c r="H251" s="95">
        <f t="shared" si="12"/>
        <v>2528</v>
      </c>
    </row>
    <row r="252" spans="2:8" ht="18" hidden="1" customHeight="1">
      <c r="B252" s="55">
        <v>41</v>
      </c>
      <c r="C252" s="94">
        <f t="shared" si="11"/>
        <v>218</v>
      </c>
      <c r="D252" s="96">
        <v>1638</v>
      </c>
      <c r="E252" s="94">
        <v>1420</v>
      </c>
      <c r="F252" s="94">
        <v>795</v>
      </c>
      <c r="G252" s="93">
        <v>2230</v>
      </c>
      <c r="H252" s="95">
        <f t="shared" si="12"/>
        <v>2433</v>
      </c>
    </row>
    <row r="253" spans="2:8" ht="18" hidden="1" customHeight="1">
      <c r="B253" s="55">
        <v>42</v>
      </c>
      <c r="C253" s="94">
        <f t="shared" si="11"/>
        <v>265</v>
      </c>
      <c r="D253" s="96">
        <v>1747</v>
      </c>
      <c r="E253" s="94">
        <v>1482</v>
      </c>
      <c r="F253" s="94">
        <v>608</v>
      </c>
      <c r="G253" s="93">
        <v>2121</v>
      </c>
      <c r="H253" s="95">
        <f t="shared" si="12"/>
        <v>2355</v>
      </c>
    </row>
    <row r="254" spans="2:8" ht="18" hidden="1" customHeight="1">
      <c r="B254" s="55">
        <v>43</v>
      </c>
      <c r="C254" s="94">
        <f t="shared" si="11"/>
        <v>234</v>
      </c>
      <c r="D254" s="96">
        <v>1669</v>
      </c>
      <c r="E254" s="94">
        <v>1435</v>
      </c>
      <c r="F254" s="94">
        <v>733</v>
      </c>
      <c r="G254" s="93">
        <v>2168</v>
      </c>
      <c r="H254" s="95">
        <f t="shared" si="12"/>
        <v>2402</v>
      </c>
    </row>
    <row r="255" spans="2:8" ht="18" hidden="1" customHeight="1">
      <c r="B255" s="55">
        <v>44</v>
      </c>
      <c r="C255" s="94">
        <f t="shared" si="11"/>
        <v>187</v>
      </c>
      <c r="D255" s="96">
        <v>1669</v>
      </c>
      <c r="E255" s="94">
        <v>1482</v>
      </c>
      <c r="F255" s="94">
        <v>858</v>
      </c>
      <c r="G255" s="93">
        <v>2356</v>
      </c>
      <c r="H255" s="95">
        <f t="shared" si="12"/>
        <v>2527</v>
      </c>
    </row>
    <row r="256" spans="2:8" ht="18" hidden="1" customHeight="1">
      <c r="B256" s="55">
        <v>45</v>
      </c>
      <c r="C256" s="94">
        <f t="shared" si="11"/>
        <v>297</v>
      </c>
      <c r="D256" s="96">
        <v>1716</v>
      </c>
      <c r="E256" s="94">
        <v>1419</v>
      </c>
      <c r="F256" s="94">
        <v>733</v>
      </c>
      <c r="G256" s="93">
        <v>2168</v>
      </c>
      <c r="H256" s="95">
        <f t="shared" si="12"/>
        <v>2449</v>
      </c>
    </row>
    <row r="257" spans="2:8" ht="18" hidden="1" customHeight="1">
      <c r="B257" s="55">
        <v>46</v>
      </c>
      <c r="C257" s="94">
        <f t="shared" si="11"/>
        <v>250</v>
      </c>
      <c r="D257" s="96">
        <v>1685</v>
      </c>
      <c r="E257" s="94">
        <v>1435</v>
      </c>
      <c r="F257" s="94">
        <v>843</v>
      </c>
      <c r="G257" s="93">
        <v>2278</v>
      </c>
      <c r="H257" s="95">
        <f t="shared" si="12"/>
        <v>2528</v>
      </c>
    </row>
    <row r="258" spans="2:8" ht="18" hidden="1" customHeight="1">
      <c r="B258" s="55">
        <v>47</v>
      </c>
      <c r="C258" s="94">
        <f t="shared" si="11"/>
        <v>219</v>
      </c>
      <c r="D258" s="96">
        <v>1701</v>
      </c>
      <c r="E258" s="94">
        <v>1482</v>
      </c>
      <c r="F258" s="94">
        <v>811</v>
      </c>
      <c r="G258" s="93">
        <v>2293</v>
      </c>
      <c r="H258" s="95">
        <f t="shared" si="12"/>
        <v>2512</v>
      </c>
    </row>
    <row r="259" spans="2:8" ht="18" hidden="1" customHeight="1">
      <c r="B259" s="55">
        <v>48</v>
      </c>
      <c r="C259" s="94">
        <f t="shared" si="11"/>
        <v>188</v>
      </c>
      <c r="D259" s="96">
        <v>1654</v>
      </c>
      <c r="E259" s="94">
        <v>1466</v>
      </c>
      <c r="F259" s="94">
        <v>796</v>
      </c>
      <c r="G259" s="93">
        <v>2277</v>
      </c>
      <c r="H259" s="95">
        <f t="shared" si="12"/>
        <v>2450</v>
      </c>
    </row>
    <row r="260" spans="2:8" ht="18" hidden="1" customHeight="1">
      <c r="B260" s="55">
        <v>49</v>
      </c>
      <c r="C260" s="94">
        <f t="shared" si="11"/>
        <v>204</v>
      </c>
      <c r="D260" s="96">
        <v>1701</v>
      </c>
      <c r="E260" s="94">
        <v>1497</v>
      </c>
      <c r="F260" s="94">
        <v>812</v>
      </c>
      <c r="G260" s="93">
        <v>2309</v>
      </c>
      <c r="H260" s="95">
        <f t="shared" si="12"/>
        <v>2513</v>
      </c>
    </row>
    <row r="261" spans="2:8" ht="18" hidden="1" customHeight="1">
      <c r="B261" s="55">
        <v>50</v>
      </c>
      <c r="C261" s="94">
        <f t="shared" si="11"/>
        <v>265</v>
      </c>
      <c r="D261" s="96">
        <v>1700</v>
      </c>
      <c r="E261" s="94">
        <v>1435</v>
      </c>
      <c r="F261" s="94">
        <v>780</v>
      </c>
      <c r="G261" s="93">
        <v>2247</v>
      </c>
      <c r="H261" s="95">
        <f t="shared" si="12"/>
        <v>2480</v>
      </c>
    </row>
    <row r="262" spans="2:8" ht="18" hidden="1" customHeight="1">
      <c r="B262" s="55">
        <v>51</v>
      </c>
      <c r="C262" s="94">
        <f t="shared" si="11"/>
        <v>218</v>
      </c>
      <c r="D262" s="96">
        <v>1653</v>
      </c>
      <c r="E262" s="94">
        <v>1435</v>
      </c>
      <c r="F262" s="94">
        <v>842</v>
      </c>
      <c r="G262" s="93">
        <v>2277</v>
      </c>
      <c r="H262" s="95">
        <f t="shared" si="12"/>
        <v>2495</v>
      </c>
    </row>
    <row r="263" spans="2:8" ht="18" hidden="1" customHeight="1">
      <c r="B263" s="55">
        <v>52</v>
      </c>
      <c r="C263" s="94">
        <f t="shared" si="11"/>
        <v>219</v>
      </c>
      <c r="D263" s="96">
        <v>1654</v>
      </c>
      <c r="E263" s="94">
        <v>1435</v>
      </c>
      <c r="F263" s="94">
        <v>593</v>
      </c>
      <c r="G263" s="93">
        <v>2043</v>
      </c>
      <c r="H263" s="95">
        <f t="shared" si="12"/>
        <v>2247</v>
      </c>
    </row>
    <row r="264" spans="2:8" ht="18" hidden="1" customHeight="1">
      <c r="B264" s="55">
        <v>53</v>
      </c>
      <c r="C264" s="94">
        <f t="shared" si="11"/>
        <v>375</v>
      </c>
      <c r="D264" s="96">
        <v>1779</v>
      </c>
      <c r="E264" s="94">
        <v>1404</v>
      </c>
      <c r="F264" s="94">
        <v>515</v>
      </c>
      <c r="G264" s="93">
        <v>1919</v>
      </c>
      <c r="H264" s="95">
        <f t="shared" si="12"/>
        <v>2294</v>
      </c>
    </row>
    <row r="265" spans="2:8" ht="18" hidden="1" customHeight="1">
      <c r="B265" s="55">
        <v>54</v>
      </c>
      <c r="C265" s="94">
        <f t="shared" si="11"/>
        <v>250</v>
      </c>
      <c r="D265" s="96">
        <v>1732</v>
      </c>
      <c r="E265" s="94">
        <v>1482</v>
      </c>
      <c r="F265" s="94">
        <v>764</v>
      </c>
      <c r="G265" s="93">
        <v>2262</v>
      </c>
      <c r="H265" s="95">
        <f t="shared" si="12"/>
        <v>2496</v>
      </c>
    </row>
    <row r="266" spans="2:8" ht="18" hidden="1" customHeight="1">
      <c r="B266" s="55">
        <v>55</v>
      </c>
      <c r="C266" s="94">
        <f t="shared" si="11"/>
        <v>374</v>
      </c>
      <c r="D266" s="96">
        <v>1747</v>
      </c>
      <c r="E266" s="94">
        <v>1373</v>
      </c>
      <c r="F266" s="94">
        <v>717</v>
      </c>
      <c r="G266" s="93">
        <v>2090</v>
      </c>
      <c r="H266" s="95">
        <f t="shared" si="12"/>
        <v>2464</v>
      </c>
    </row>
    <row r="267" spans="2:8" ht="18" hidden="1" customHeight="1">
      <c r="B267" s="55">
        <v>56</v>
      </c>
      <c r="C267" s="94">
        <f t="shared" si="11"/>
        <v>203</v>
      </c>
      <c r="D267" s="96">
        <v>1638</v>
      </c>
      <c r="E267" s="94">
        <v>1435</v>
      </c>
      <c r="F267" s="94">
        <v>1155</v>
      </c>
      <c r="G267" s="93">
        <v>2590</v>
      </c>
      <c r="H267" s="95">
        <f t="shared" si="12"/>
        <v>2793</v>
      </c>
    </row>
    <row r="268" spans="2:8" ht="18" hidden="1" customHeight="1">
      <c r="B268" s="55">
        <v>57</v>
      </c>
      <c r="C268" s="94">
        <f t="shared" si="11"/>
        <v>172</v>
      </c>
      <c r="D268" s="96">
        <v>1654</v>
      </c>
      <c r="E268" s="94">
        <v>1482</v>
      </c>
      <c r="F268" s="94">
        <v>718</v>
      </c>
      <c r="G268" s="93">
        <v>2215</v>
      </c>
      <c r="H268" s="95">
        <f t="shared" si="12"/>
        <v>2372</v>
      </c>
    </row>
    <row r="269" spans="2:8" ht="18" hidden="1" customHeight="1">
      <c r="B269" s="55">
        <v>58</v>
      </c>
      <c r="C269" s="94">
        <f t="shared" si="11"/>
        <v>234</v>
      </c>
      <c r="D269" s="96">
        <v>1685</v>
      </c>
      <c r="E269" s="94">
        <v>1451</v>
      </c>
      <c r="F269" s="94">
        <v>811</v>
      </c>
      <c r="G269" s="93">
        <v>2293</v>
      </c>
      <c r="H269" s="95">
        <f t="shared" si="12"/>
        <v>2496</v>
      </c>
    </row>
    <row r="270" spans="2:8" ht="18" hidden="1" customHeight="1">
      <c r="B270" s="55">
        <v>59</v>
      </c>
      <c r="C270" s="94">
        <f t="shared" si="11"/>
        <v>124</v>
      </c>
      <c r="D270" s="96">
        <v>1669</v>
      </c>
      <c r="E270" s="94">
        <v>1545</v>
      </c>
      <c r="F270" s="94">
        <v>733</v>
      </c>
      <c r="G270" s="93">
        <v>2278</v>
      </c>
      <c r="H270" s="95">
        <f t="shared" si="12"/>
        <v>2402</v>
      </c>
    </row>
    <row r="271" spans="2:8" ht="18" hidden="1" customHeight="1">
      <c r="B271" s="55">
        <v>60</v>
      </c>
      <c r="C271" s="94">
        <f t="shared" si="11"/>
        <v>390</v>
      </c>
      <c r="D271" s="96">
        <v>1857</v>
      </c>
      <c r="E271" s="94">
        <v>1467</v>
      </c>
      <c r="F271" s="94">
        <v>733</v>
      </c>
      <c r="G271" s="93">
        <v>2215</v>
      </c>
      <c r="H271" s="95">
        <f t="shared" si="12"/>
        <v>2590</v>
      </c>
    </row>
    <row r="272" spans="2:8" ht="18" hidden="1" customHeight="1">
      <c r="B272" s="55">
        <v>61</v>
      </c>
      <c r="C272" s="94">
        <f t="shared" si="11"/>
        <v>312</v>
      </c>
      <c r="D272" s="96">
        <v>1716</v>
      </c>
      <c r="E272" s="94">
        <v>1404</v>
      </c>
      <c r="F272" s="94">
        <v>889</v>
      </c>
      <c r="G272" s="93">
        <v>2293</v>
      </c>
      <c r="H272" s="95">
        <f t="shared" si="12"/>
        <v>2605</v>
      </c>
    </row>
    <row r="273" spans="2:8" ht="18" hidden="1" customHeight="1">
      <c r="B273" s="55">
        <v>62</v>
      </c>
      <c r="C273" s="94">
        <f t="shared" si="11"/>
        <v>156</v>
      </c>
      <c r="D273" s="96">
        <v>1623</v>
      </c>
      <c r="E273" s="94">
        <v>1467</v>
      </c>
      <c r="F273" s="94">
        <v>826</v>
      </c>
      <c r="G273" s="93">
        <v>2293</v>
      </c>
      <c r="H273" s="95">
        <f t="shared" si="12"/>
        <v>2449</v>
      </c>
    </row>
    <row r="274" spans="2:8" ht="18" hidden="1" customHeight="1">
      <c r="B274" s="55">
        <v>63</v>
      </c>
      <c r="C274" s="94">
        <f t="shared" si="11"/>
        <v>93</v>
      </c>
      <c r="D274" s="96">
        <v>1591</v>
      </c>
      <c r="E274" s="94">
        <v>1498</v>
      </c>
      <c r="F274" s="94">
        <v>858</v>
      </c>
      <c r="G274" s="93">
        <v>2371</v>
      </c>
      <c r="H274" s="95">
        <f t="shared" si="12"/>
        <v>2449</v>
      </c>
    </row>
    <row r="275" spans="2:8" ht="18" hidden="1" customHeight="1">
      <c r="B275" s="55">
        <v>64</v>
      </c>
      <c r="C275" s="94">
        <f t="shared" si="11"/>
        <v>219</v>
      </c>
      <c r="D275" s="96">
        <v>1669</v>
      </c>
      <c r="E275" s="94">
        <v>1450</v>
      </c>
      <c r="F275" s="94">
        <v>796</v>
      </c>
      <c r="G275" s="93">
        <v>2262</v>
      </c>
      <c r="H275" s="95">
        <f t="shared" si="12"/>
        <v>2465</v>
      </c>
    </row>
    <row r="276" spans="2:8" ht="18" hidden="1" customHeight="1">
      <c r="B276" s="55">
        <v>65</v>
      </c>
      <c r="C276" s="94">
        <f t="shared" si="11"/>
        <v>265</v>
      </c>
      <c r="D276" s="96">
        <v>1669</v>
      </c>
      <c r="E276" s="94">
        <v>1404</v>
      </c>
      <c r="F276" s="94">
        <v>843</v>
      </c>
      <c r="G276" s="93">
        <v>2262</v>
      </c>
      <c r="H276" s="95">
        <f t="shared" si="12"/>
        <v>2512</v>
      </c>
    </row>
    <row r="277" spans="2:8" ht="18" hidden="1" customHeight="1">
      <c r="B277" s="55">
        <v>66</v>
      </c>
      <c r="C277" s="94">
        <f t="shared" ref="C277:C311" si="13">IF((D277-E277 =0), "", D277-E277)</f>
        <v>265</v>
      </c>
      <c r="D277" s="96">
        <v>1716</v>
      </c>
      <c r="E277" s="94">
        <v>1451</v>
      </c>
      <c r="F277" s="94">
        <v>827</v>
      </c>
      <c r="G277" s="93">
        <v>2294</v>
      </c>
      <c r="H277" s="95">
        <f t="shared" ref="H277:H311" si="14">IF(F277+D277=0, "", F277+D277)</f>
        <v>2543</v>
      </c>
    </row>
    <row r="278" spans="2:8" ht="18" hidden="1" customHeight="1">
      <c r="B278" s="55">
        <v>67</v>
      </c>
      <c r="C278" s="94">
        <f t="shared" si="13"/>
        <v>234</v>
      </c>
      <c r="D278" s="96">
        <v>1669</v>
      </c>
      <c r="E278" s="94">
        <v>1435</v>
      </c>
      <c r="F278" s="94">
        <v>796</v>
      </c>
      <c r="G278" s="93">
        <v>2231</v>
      </c>
      <c r="H278" s="95">
        <f t="shared" si="14"/>
        <v>2465</v>
      </c>
    </row>
    <row r="279" spans="2:8" ht="18" hidden="1" customHeight="1">
      <c r="B279" s="55">
        <v>68</v>
      </c>
      <c r="C279" s="94">
        <f t="shared" si="13"/>
        <v>202</v>
      </c>
      <c r="D279" s="96">
        <v>1622</v>
      </c>
      <c r="E279" s="94">
        <v>1420</v>
      </c>
      <c r="F279" s="94">
        <v>780</v>
      </c>
      <c r="G279" s="93">
        <v>2231</v>
      </c>
      <c r="H279" s="95">
        <f t="shared" si="14"/>
        <v>2402</v>
      </c>
    </row>
    <row r="280" spans="2:8" ht="18" hidden="1" customHeight="1">
      <c r="B280" s="55">
        <v>69</v>
      </c>
      <c r="C280" s="94">
        <f t="shared" si="13"/>
        <v>311</v>
      </c>
      <c r="D280" s="96">
        <v>1747</v>
      </c>
      <c r="E280" s="94">
        <v>1436</v>
      </c>
      <c r="F280" s="94">
        <v>717</v>
      </c>
      <c r="G280" s="93">
        <v>2168</v>
      </c>
      <c r="H280" s="95">
        <f t="shared" si="14"/>
        <v>2464</v>
      </c>
    </row>
    <row r="281" spans="2:8" ht="18" hidden="1" customHeight="1">
      <c r="B281" s="55">
        <v>70</v>
      </c>
      <c r="C281" s="94">
        <f t="shared" si="13"/>
        <v>202</v>
      </c>
      <c r="D281" s="96">
        <v>1653</v>
      </c>
      <c r="E281" s="94">
        <v>1451</v>
      </c>
      <c r="F281" s="94">
        <v>780</v>
      </c>
      <c r="G281" s="93">
        <v>2247</v>
      </c>
      <c r="H281" s="95">
        <f t="shared" si="14"/>
        <v>2433</v>
      </c>
    </row>
    <row r="282" spans="2:8" ht="18" hidden="1" customHeight="1">
      <c r="B282" s="55">
        <v>71</v>
      </c>
      <c r="C282" s="94">
        <f t="shared" si="13"/>
        <v>297</v>
      </c>
      <c r="D282" s="96">
        <v>1701</v>
      </c>
      <c r="E282" s="94">
        <v>1404</v>
      </c>
      <c r="F282" s="94">
        <v>593</v>
      </c>
      <c r="G282" s="93">
        <v>2013</v>
      </c>
      <c r="H282" s="95">
        <f t="shared" si="14"/>
        <v>2294</v>
      </c>
    </row>
    <row r="283" spans="2:8" ht="18" hidden="1" customHeight="1">
      <c r="B283" s="55">
        <v>72</v>
      </c>
      <c r="C283" s="94">
        <f t="shared" si="13"/>
        <v>125</v>
      </c>
      <c r="D283" s="96">
        <v>1685</v>
      </c>
      <c r="E283" s="94">
        <v>1560</v>
      </c>
      <c r="F283" s="94">
        <v>873</v>
      </c>
      <c r="G283" s="93">
        <v>2433</v>
      </c>
      <c r="H283" s="95">
        <f t="shared" si="14"/>
        <v>2558</v>
      </c>
    </row>
    <row r="284" spans="2:8" ht="18" hidden="1" customHeight="1">
      <c r="B284" s="55">
        <v>73</v>
      </c>
      <c r="C284" s="94">
        <f t="shared" si="13"/>
        <v>281</v>
      </c>
      <c r="D284" s="96">
        <v>1716</v>
      </c>
      <c r="E284" s="94">
        <v>1435</v>
      </c>
      <c r="F284" s="94">
        <v>858</v>
      </c>
      <c r="G284" s="93">
        <v>2293</v>
      </c>
      <c r="H284" s="95">
        <f t="shared" si="14"/>
        <v>2574</v>
      </c>
    </row>
    <row r="285" spans="2:8" ht="18" hidden="1" customHeight="1">
      <c r="B285" s="55">
        <v>74</v>
      </c>
      <c r="C285" s="94">
        <f t="shared" si="13"/>
        <v>234</v>
      </c>
      <c r="D285" s="96">
        <v>1716</v>
      </c>
      <c r="E285" s="94">
        <v>1482</v>
      </c>
      <c r="F285" s="94">
        <v>796</v>
      </c>
      <c r="G285" s="93">
        <v>2308</v>
      </c>
      <c r="H285" s="95">
        <f t="shared" si="14"/>
        <v>2512</v>
      </c>
    </row>
    <row r="286" spans="2:8" ht="18" hidden="1" customHeight="1">
      <c r="B286" s="55">
        <v>75</v>
      </c>
      <c r="C286" s="94">
        <f t="shared" si="13"/>
        <v>187</v>
      </c>
      <c r="D286" s="96">
        <v>1638</v>
      </c>
      <c r="E286" s="94">
        <v>1451</v>
      </c>
      <c r="F286" s="94">
        <v>889</v>
      </c>
      <c r="G286" s="93">
        <v>2356</v>
      </c>
      <c r="H286" s="95">
        <f t="shared" si="14"/>
        <v>2527</v>
      </c>
    </row>
    <row r="287" spans="2:8" ht="18" hidden="1" customHeight="1">
      <c r="B287" s="55">
        <v>76</v>
      </c>
      <c r="C287" s="94">
        <f t="shared" si="13"/>
        <v>249</v>
      </c>
      <c r="D287" s="96">
        <v>1700</v>
      </c>
      <c r="E287" s="94">
        <v>1451</v>
      </c>
      <c r="F287" s="94">
        <v>858</v>
      </c>
      <c r="G287" s="93">
        <v>2324</v>
      </c>
      <c r="H287" s="95">
        <f t="shared" si="14"/>
        <v>2558</v>
      </c>
    </row>
    <row r="288" spans="2:8" ht="18" hidden="1" customHeight="1">
      <c r="B288" s="55">
        <v>77</v>
      </c>
      <c r="C288" s="94">
        <f t="shared" si="13"/>
        <v>218</v>
      </c>
      <c r="D288" s="96">
        <v>1669</v>
      </c>
      <c r="E288" s="94">
        <v>1451</v>
      </c>
      <c r="F288" s="94">
        <v>826</v>
      </c>
      <c r="G288" s="93">
        <v>2293</v>
      </c>
      <c r="H288" s="95">
        <f t="shared" si="14"/>
        <v>2495</v>
      </c>
    </row>
    <row r="289" spans="2:8" ht="18" hidden="1" customHeight="1">
      <c r="B289" s="55">
        <v>78</v>
      </c>
      <c r="C289" s="94">
        <f t="shared" si="13"/>
        <v>296</v>
      </c>
      <c r="D289" s="96">
        <v>1669</v>
      </c>
      <c r="E289" s="94">
        <v>1373</v>
      </c>
      <c r="F289" s="94">
        <v>889</v>
      </c>
      <c r="G289" s="93">
        <v>2262</v>
      </c>
      <c r="H289" s="95">
        <f t="shared" si="14"/>
        <v>2558</v>
      </c>
    </row>
    <row r="290" spans="2:8" ht="18" hidden="1" customHeight="1">
      <c r="B290" s="55">
        <v>79</v>
      </c>
      <c r="C290" s="94">
        <f t="shared" si="13"/>
        <v>265</v>
      </c>
      <c r="D290" s="96">
        <v>1685</v>
      </c>
      <c r="E290" s="94">
        <v>1420</v>
      </c>
      <c r="F290" s="94">
        <v>811</v>
      </c>
      <c r="G290" s="93">
        <v>2231</v>
      </c>
      <c r="H290" s="95">
        <f t="shared" si="14"/>
        <v>2496</v>
      </c>
    </row>
    <row r="291" spans="2:8" ht="18" hidden="1" customHeight="1">
      <c r="B291" s="55">
        <v>80</v>
      </c>
      <c r="C291" s="94">
        <f t="shared" si="13"/>
        <v>266</v>
      </c>
      <c r="D291" s="96">
        <v>1685</v>
      </c>
      <c r="E291" s="94">
        <v>1419</v>
      </c>
      <c r="F291" s="94">
        <v>874</v>
      </c>
      <c r="G291" s="93">
        <v>2293</v>
      </c>
      <c r="H291" s="95">
        <f t="shared" si="14"/>
        <v>2559</v>
      </c>
    </row>
    <row r="292" spans="2:8" ht="18" hidden="1" customHeight="1">
      <c r="B292" s="55">
        <v>81</v>
      </c>
      <c r="C292" s="94">
        <f t="shared" si="13"/>
        <v>327</v>
      </c>
      <c r="D292" s="96">
        <v>1778</v>
      </c>
      <c r="E292" s="94">
        <v>1451</v>
      </c>
      <c r="F292" s="94">
        <v>843</v>
      </c>
      <c r="G292" s="93">
        <v>2309</v>
      </c>
      <c r="H292" s="95">
        <f t="shared" si="14"/>
        <v>2621</v>
      </c>
    </row>
    <row r="293" spans="2:8" ht="18" hidden="1" customHeight="1">
      <c r="B293" s="55">
        <v>82</v>
      </c>
      <c r="C293" s="94">
        <f t="shared" si="13"/>
        <v>140</v>
      </c>
      <c r="D293" s="96">
        <v>1560</v>
      </c>
      <c r="E293" s="94">
        <v>1420</v>
      </c>
      <c r="F293" s="94">
        <v>795</v>
      </c>
      <c r="G293" s="93">
        <v>2231</v>
      </c>
      <c r="H293" s="95">
        <f t="shared" si="14"/>
        <v>2355</v>
      </c>
    </row>
    <row r="294" spans="2:8" ht="18" hidden="1" customHeight="1">
      <c r="B294" s="55">
        <v>83</v>
      </c>
      <c r="C294" s="94">
        <f t="shared" si="13"/>
        <v>234</v>
      </c>
      <c r="D294" s="96">
        <v>1685</v>
      </c>
      <c r="E294" s="94">
        <v>1451</v>
      </c>
      <c r="F294" s="94">
        <v>718</v>
      </c>
      <c r="G294" s="93">
        <v>2169</v>
      </c>
      <c r="H294" s="95">
        <f t="shared" si="14"/>
        <v>2403</v>
      </c>
    </row>
    <row r="295" spans="2:8" ht="18" hidden="1" customHeight="1">
      <c r="B295" s="55">
        <v>84</v>
      </c>
      <c r="C295" s="94">
        <f t="shared" si="13"/>
        <v>171</v>
      </c>
      <c r="D295" s="96">
        <v>1685</v>
      </c>
      <c r="E295" s="94">
        <v>1514</v>
      </c>
      <c r="F295" s="94">
        <v>842</v>
      </c>
      <c r="G295" s="93">
        <v>2371</v>
      </c>
      <c r="H295" s="95">
        <f t="shared" si="14"/>
        <v>2527</v>
      </c>
    </row>
    <row r="296" spans="2:8" ht="18" hidden="1" customHeight="1">
      <c r="B296" s="55">
        <v>85</v>
      </c>
      <c r="C296" s="94">
        <f t="shared" si="13"/>
        <v>265</v>
      </c>
      <c r="D296" s="96">
        <v>1700</v>
      </c>
      <c r="E296" s="94">
        <v>1435</v>
      </c>
      <c r="F296" s="94">
        <v>889</v>
      </c>
      <c r="G296" s="93">
        <v>2324</v>
      </c>
      <c r="H296" s="95">
        <f t="shared" si="14"/>
        <v>2589</v>
      </c>
    </row>
    <row r="297" spans="2:8" ht="18" hidden="1" customHeight="1">
      <c r="B297" s="55">
        <v>86</v>
      </c>
      <c r="C297" s="94">
        <f t="shared" si="13"/>
        <v>343</v>
      </c>
      <c r="D297" s="96">
        <v>1763</v>
      </c>
      <c r="E297" s="94">
        <v>1420</v>
      </c>
      <c r="F297" s="94">
        <v>795</v>
      </c>
      <c r="G297" s="93">
        <v>2215</v>
      </c>
      <c r="H297" s="95">
        <f t="shared" si="14"/>
        <v>2558</v>
      </c>
    </row>
    <row r="298" spans="2:8" ht="18" hidden="1" customHeight="1">
      <c r="B298" s="55">
        <v>87</v>
      </c>
      <c r="C298" s="94">
        <f t="shared" si="13"/>
        <v>46</v>
      </c>
      <c r="D298" s="96">
        <v>1528</v>
      </c>
      <c r="E298" s="94">
        <v>1482</v>
      </c>
      <c r="F298" s="94">
        <v>796</v>
      </c>
      <c r="G298" s="93">
        <v>2278</v>
      </c>
      <c r="H298" s="95">
        <f t="shared" si="14"/>
        <v>2324</v>
      </c>
    </row>
    <row r="299" spans="2:8" ht="18" hidden="1" customHeight="1">
      <c r="B299" s="55">
        <v>88</v>
      </c>
      <c r="C299" s="94">
        <f t="shared" si="13"/>
        <v>250</v>
      </c>
      <c r="D299" s="96">
        <v>1638</v>
      </c>
      <c r="E299" s="94">
        <v>1388</v>
      </c>
      <c r="F299" s="94">
        <v>780</v>
      </c>
      <c r="G299" s="93">
        <v>2168</v>
      </c>
      <c r="H299" s="95">
        <f t="shared" si="14"/>
        <v>2418</v>
      </c>
    </row>
    <row r="300" spans="2:8" ht="18" hidden="1" customHeight="1">
      <c r="B300" s="55">
        <v>89</v>
      </c>
      <c r="C300" s="94">
        <f t="shared" si="13"/>
        <v>297</v>
      </c>
      <c r="D300" s="96">
        <v>1748</v>
      </c>
      <c r="E300" s="94">
        <v>1451</v>
      </c>
      <c r="F300" s="94">
        <v>827</v>
      </c>
      <c r="G300" s="93">
        <v>2293</v>
      </c>
      <c r="H300" s="95">
        <f t="shared" si="14"/>
        <v>2575</v>
      </c>
    </row>
    <row r="301" spans="2:8" ht="18" hidden="1" customHeight="1">
      <c r="B301" s="55">
        <v>90</v>
      </c>
      <c r="C301" s="94">
        <f t="shared" si="13"/>
        <v>265</v>
      </c>
      <c r="D301" s="96">
        <v>1716</v>
      </c>
      <c r="E301" s="94">
        <v>1451</v>
      </c>
      <c r="F301" s="94">
        <v>826</v>
      </c>
      <c r="G301" s="93">
        <v>2293</v>
      </c>
      <c r="H301" s="95">
        <f t="shared" si="14"/>
        <v>2542</v>
      </c>
    </row>
    <row r="302" spans="2:8" ht="18" hidden="1" customHeight="1">
      <c r="B302" s="55">
        <v>91</v>
      </c>
      <c r="C302" s="94">
        <f t="shared" si="13"/>
        <v>234</v>
      </c>
      <c r="D302" s="96">
        <v>1731</v>
      </c>
      <c r="E302" s="94">
        <v>1497</v>
      </c>
      <c r="F302" s="94">
        <v>874</v>
      </c>
      <c r="G302" s="93">
        <v>2371</v>
      </c>
      <c r="H302" s="95">
        <f t="shared" si="14"/>
        <v>2605</v>
      </c>
    </row>
    <row r="303" spans="2:8" ht="18" hidden="1" customHeight="1">
      <c r="B303" s="55">
        <v>92</v>
      </c>
      <c r="C303" s="94">
        <f t="shared" si="13"/>
        <v>248</v>
      </c>
      <c r="D303" s="96">
        <v>1684</v>
      </c>
      <c r="E303" s="94">
        <v>1436</v>
      </c>
      <c r="F303" s="94">
        <v>873</v>
      </c>
      <c r="G303" s="93">
        <v>2309</v>
      </c>
      <c r="H303" s="95">
        <f t="shared" si="14"/>
        <v>2557</v>
      </c>
    </row>
    <row r="304" spans="2:8" ht="18" hidden="1" customHeight="1">
      <c r="B304" s="55">
        <v>93</v>
      </c>
      <c r="C304" s="94">
        <f t="shared" si="13"/>
        <v>266</v>
      </c>
      <c r="D304" s="96">
        <v>1716</v>
      </c>
      <c r="E304" s="94">
        <v>1450</v>
      </c>
      <c r="F304" s="94">
        <v>765</v>
      </c>
      <c r="G304" s="93">
        <v>2215</v>
      </c>
      <c r="H304" s="95">
        <f t="shared" si="14"/>
        <v>2481</v>
      </c>
    </row>
    <row r="305" spans="2:8" ht="18" hidden="1" customHeight="1">
      <c r="B305" s="55">
        <v>94</v>
      </c>
      <c r="C305" s="94">
        <f t="shared" si="13"/>
        <v>219</v>
      </c>
      <c r="D305" s="96">
        <v>1701</v>
      </c>
      <c r="E305" s="94">
        <v>1482</v>
      </c>
      <c r="F305" s="94">
        <v>530</v>
      </c>
      <c r="G305" s="93">
        <v>2012</v>
      </c>
      <c r="H305" s="95">
        <f t="shared" si="14"/>
        <v>2231</v>
      </c>
    </row>
    <row r="306" spans="2:8" ht="18" hidden="1" customHeight="1">
      <c r="B306" s="55">
        <v>95</v>
      </c>
      <c r="C306" s="94">
        <f t="shared" si="13"/>
        <v>266</v>
      </c>
      <c r="D306" s="96">
        <v>1779</v>
      </c>
      <c r="E306" s="94">
        <v>1513</v>
      </c>
      <c r="F306" s="94">
        <v>827</v>
      </c>
      <c r="G306" s="93">
        <v>2340</v>
      </c>
      <c r="H306" s="95">
        <f t="shared" si="14"/>
        <v>2606</v>
      </c>
    </row>
    <row r="307" spans="2:8" ht="18" hidden="1" customHeight="1">
      <c r="B307" s="55">
        <v>96</v>
      </c>
      <c r="C307" s="94">
        <f t="shared" si="13"/>
        <v>234</v>
      </c>
      <c r="D307" s="96">
        <v>1716</v>
      </c>
      <c r="E307" s="94">
        <v>1482</v>
      </c>
      <c r="F307" s="94">
        <v>842</v>
      </c>
      <c r="G307" s="93">
        <v>2340</v>
      </c>
      <c r="H307" s="95">
        <f t="shared" si="14"/>
        <v>2558</v>
      </c>
    </row>
    <row r="308" spans="2:8" ht="18" hidden="1" customHeight="1">
      <c r="B308" s="55">
        <v>97</v>
      </c>
      <c r="C308" s="94">
        <f t="shared" si="13"/>
        <v>156</v>
      </c>
      <c r="D308" s="96">
        <v>1669</v>
      </c>
      <c r="E308" s="94">
        <v>1513</v>
      </c>
      <c r="F308" s="94">
        <v>812</v>
      </c>
      <c r="G308" s="93">
        <v>2340</v>
      </c>
      <c r="H308" s="95">
        <f t="shared" si="14"/>
        <v>2481</v>
      </c>
    </row>
    <row r="309" spans="2:8" ht="18" hidden="1" customHeight="1">
      <c r="B309" s="55">
        <v>98</v>
      </c>
      <c r="C309" s="94">
        <f t="shared" si="13"/>
        <v>265</v>
      </c>
      <c r="D309" s="96">
        <v>1747</v>
      </c>
      <c r="E309" s="94">
        <v>1482</v>
      </c>
      <c r="F309" s="94">
        <v>811</v>
      </c>
      <c r="G309" s="93">
        <v>2293</v>
      </c>
      <c r="H309" s="95">
        <f t="shared" si="14"/>
        <v>2558</v>
      </c>
    </row>
    <row r="310" spans="2:8" ht="18" hidden="1" customHeight="1">
      <c r="B310" s="55">
        <v>99</v>
      </c>
      <c r="C310" s="94">
        <f t="shared" si="13"/>
        <v>281</v>
      </c>
      <c r="D310" s="96">
        <v>1653</v>
      </c>
      <c r="E310" s="94">
        <v>1372</v>
      </c>
      <c r="F310" s="94">
        <v>796</v>
      </c>
      <c r="G310" s="93">
        <v>2184</v>
      </c>
      <c r="H310" s="95">
        <f t="shared" si="14"/>
        <v>2449</v>
      </c>
    </row>
    <row r="311" spans="2:8" ht="18" hidden="1" customHeight="1">
      <c r="B311" s="55">
        <v>100</v>
      </c>
      <c r="C311" s="94">
        <f t="shared" si="13"/>
        <v>234</v>
      </c>
      <c r="D311" s="94">
        <v>1701</v>
      </c>
      <c r="E311" s="94">
        <v>1467</v>
      </c>
      <c r="F311" s="94">
        <v>796</v>
      </c>
      <c r="G311" s="93">
        <v>2278</v>
      </c>
      <c r="H311" s="95">
        <f t="shared" si="14"/>
        <v>2497</v>
      </c>
    </row>
    <row r="312" spans="2:8" s="2" customFormat="1" ht="18" customHeight="1">
      <c r="B312" s="14" t="s">
        <v>54</v>
      </c>
      <c r="C312" s="98">
        <f t="shared" ref="C312:H312" si="15">SUM(C7,C109,C211)</f>
        <v>3194.0499999999997</v>
      </c>
      <c r="D312" s="98">
        <f t="shared" si="15"/>
        <v>25418.48</v>
      </c>
      <c r="E312" s="98">
        <f t="shared" si="15"/>
        <v>22224.429999999997</v>
      </c>
      <c r="F312" s="98">
        <f t="shared" si="15"/>
        <v>3166.8100000000004</v>
      </c>
      <c r="G312" s="98">
        <f t="shared" si="15"/>
        <v>25419.91</v>
      </c>
      <c r="H312" s="98">
        <f t="shared" si="15"/>
        <v>28585.29</v>
      </c>
    </row>
  </sheetData>
  <pageMargins left="0" right="0" top="0.51181102362204722" bottom="0.23622047244094491" header="0" footer="0"/>
  <pageSetup orientation="landscape" r:id="rId1"/>
  <headerFooter alignWithMargins="0"/>
</worksheet>
</file>

<file path=xl/worksheets/sheet4.xml><?xml version="1.0" encoding="utf-8"?>
<worksheet xmlns="http://schemas.openxmlformats.org/spreadsheetml/2006/main" xmlns:r="http://schemas.openxmlformats.org/officeDocument/2006/relationships">
  <sheetPr>
    <tabColor indexed="44"/>
    <pageSetUpPr fitToPage="1"/>
  </sheetPr>
  <dimension ref="B2:P312"/>
  <sheetViews>
    <sheetView showGridLines="0" zoomScaleNormal="100" workbookViewId="0">
      <pane xSplit="2" ySplit="5" topLeftCell="C6" activePane="bottomRight" state="frozen"/>
      <selection pane="topRight" activeCell="C1" sqref="C1"/>
      <selection pane="bottomLeft" activeCell="A5" sqref="A5"/>
      <selection pane="bottomRight" activeCell="E320" sqref="E320"/>
    </sheetView>
  </sheetViews>
  <sheetFormatPr defaultRowHeight="11.25"/>
  <cols>
    <col min="1" max="1" width="1.83203125" style="53" customWidth="1"/>
    <col min="2" max="2" width="28.1640625" style="54" customWidth="1"/>
    <col min="3" max="16" width="15.83203125" style="88" customWidth="1"/>
    <col min="17" max="16384" width="9.33203125" style="53"/>
  </cols>
  <sheetData>
    <row r="2" spans="2:16" s="59" customFormat="1" ht="23.25">
      <c r="B2" s="61" t="s">
        <v>14</v>
      </c>
      <c r="C2" s="87"/>
      <c r="D2" s="87"/>
      <c r="E2" s="87"/>
      <c r="F2" s="87"/>
      <c r="G2" s="87"/>
      <c r="H2" s="87"/>
      <c r="I2" s="87"/>
      <c r="J2" s="87"/>
      <c r="K2" s="87"/>
      <c r="L2" s="87"/>
      <c r="M2" s="87"/>
      <c r="N2" s="87"/>
      <c r="O2" s="87"/>
      <c r="P2" s="87"/>
    </row>
    <row r="3" spans="2:16" s="59" customFormat="1" ht="18.75">
      <c r="B3" s="81" t="s">
        <v>52</v>
      </c>
      <c r="C3" s="87"/>
      <c r="D3" s="87"/>
      <c r="E3" s="87"/>
      <c r="F3" s="87"/>
      <c r="G3" s="87"/>
      <c r="H3" s="87"/>
      <c r="I3" s="87"/>
      <c r="J3" s="87"/>
      <c r="K3" s="87"/>
      <c r="L3" s="87"/>
      <c r="M3" s="87"/>
      <c r="N3" s="87"/>
      <c r="O3" s="87"/>
      <c r="P3" s="87"/>
    </row>
    <row r="4" spans="2:16" ht="15">
      <c r="B4" s="58"/>
    </row>
    <row r="5" spans="2:16" s="56" customFormat="1" ht="22.5">
      <c r="B5" s="57"/>
      <c r="C5" s="89" t="s">
        <v>59</v>
      </c>
      <c r="D5" s="89" t="s">
        <v>56</v>
      </c>
      <c r="E5" s="89" t="s">
        <v>60</v>
      </c>
      <c r="F5" s="89" t="s">
        <v>50</v>
      </c>
      <c r="G5" s="89" t="s">
        <v>51</v>
      </c>
      <c r="H5" s="89" t="s">
        <v>79</v>
      </c>
      <c r="I5" s="89" t="s">
        <v>80</v>
      </c>
      <c r="J5" s="89" t="s">
        <v>81</v>
      </c>
      <c r="K5" s="89" t="s">
        <v>82</v>
      </c>
      <c r="L5" s="89" t="s">
        <v>49</v>
      </c>
      <c r="M5" s="89" t="s">
        <v>55</v>
      </c>
      <c r="N5" s="89" t="s">
        <v>57</v>
      </c>
      <c r="O5" s="89" t="s">
        <v>58</v>
      </c>
      <c r="P5" s="89" t="s">
        <v>12</v>
      </c>
    </row>
    <row r="6" spans="2:16" s="56" customFormat="1" ht="18" customHeight="1">
      <c r="B6" s="122" t="s">
        <v>66</v>
      </c>
      <c r="C6" s="123"/>
      <c r="D6" s="123"/>
      <c r="E6" s="123"/>
      <c r="F6" s="123"/>
      <c r="G6" s="92"/>
      <c r="H6" s="92"/>
      <c r="I6" s="92"/>
      <c r="J6" s="92"/>
      <c r="K6" s="92"/>
      <c r="L6" s="92"/>
      <c r="M6" s="92"/>
      <c r="N6" s="92"/>
      <c r="O6" s="92"/>
      <c r="P6" s="92"/>
    </row>
    <row r="7" spans="2:16" ht="18" customHeight="1">
      <c r="B7" s="62" t="s">
        <v>53</v>
      </c>
      <c r="C7" s="93">
        <f>AVERAGE(C8:C107)</f>
        <v>3245.6</v>
      </c>
      <c r="D7" s="93">
        <f>AVERAGE(D8:D107)</f>
        <v>885.26</v>
      </c>
      <c r="E7" s="93">
        <f t="shared" ref="E7:P7" si="0">AVERAGE(E8:E107)</f>
        <v>203.37</v>
      </c>
      <c r="F7" s="93">
        <f t="shared" si="0"/>
        <v>39.5</v>
      </c>
      <c r="G7" s="93">
        <f t="shared" si="0"/>
        <v>130.88</v>
      </c>
      <c r="H7" s="93">
        <f t="shared" si="0"/>
        <v>91.6</v>
      </c>
      <c r="I7" s="93">
        <f t="shared" si="0"/>
        <v>190.9</v>
      </c>
      <c r="J7" s="93">
        <f t="shared" si="0"/>
        <v>3106.09</v>
      </c>
      <c r="K7" s="93">
        <f t="shared" si="0"/>
        <v>523.98</v>
      </c>
      <c r="L7" s="93">
        <f t="shared" si="0"/>
        <v>47.91</v>
      </c>
      <c r="M7" s="93">
        <f t="shared" si="0"/>
        <v>4334.2299999999996</v>
      </c>
      <c r="N7" s="93">
        <f t="shared" si="0"/>
        <v>202.12</v>
      </c>
      <c r="O7" s="93">
        <f t="shared" si="0"/>
        <v>1271.55</v>
      </c>
      <c r="P7" s="93">
        <f t="shared" si="0"/>
        <v>5812.71</v>
      </c>
    </row>
    <row r="8" spans="2:16" ht="18" hidden="1" customHeight="1">
      <c r="B8" s="55">
        <v>1</v>
      </c>
      <c r="C8" s="94">
        <f t="shared" ref="C8" si="1">IF(H8+J8+L8=0, "", H8+J8+L8)</f>
        <v>3759</v>
      </c>
      <c r="D8" s="94">
        <f t="shared" ref="D8" si="2">IF((F8+G8+I8+K8=0),"",F8+G8+I8+K8)</f>
        <v>1077</v>
      </c>
      <c r="E8" s="94">
        <f>IF(D8&lt;&gt;"",M8-D8-C8,"")</f>
        <v>141</v>
      </c>
      <c r="F8" s="104">
        <v>47</v>
      </c>
      <c r="G8" s="104">
        <v>125</v>
      </c>
      <c r="H8" s="104">
        <v>78</v>
      </c>
      <c r="I8" s="104">
        <v>250</v>
      </c>
      <c r="J8" s="104">
        <v>3525</v>
      </c>
      <c r="K8" s="104">
        <v>655</v>
      </c>
      <c r="L8" s="104">
        <v>156</v>
      </c>
      <c r="M8" s="104">
        <v>4977</v>
      </c>
      <c r="N8" s="105">
        <v>202</v>
      </c>
      <c r="O8" s="105">
        <v>1264</v>
      </c>
      <c r="P8" s="107">
        <v>6443</v>
      </c>
    </row>
    <row r="9" spans="2:16" ht="18" hidden="1" customHeight="1">
      <c r="B9" s="55">
        <v>2</v>
      </c>
      <c r="C9" s="94">
        <f t="shared" ref="C9:C10" si="3">IF(H9+J9+L9=0, "", H9+J9+L9)</f>
        <v>3478</v>
      </c>
      <c r="D9" s="94">
        <f t="shared" ref="D9:D10" si="4">IF((F9+G9+I9+K9=0),"",F9+G9+I9+K9)</f>
        <v>905</v>
      </c>
      <c r="E9" s="94">
        <f t="shared" ref="E9:E72" si="5">IF(D9&lt;&gt;"",M9-D9-C9,"")</f>
        <v>188</v>
      </c>
      <c r="F9" s="104">
        <v>31</v>
      </c>
      <c r="G9" s="104">
        <v>156</v>
      </c>
      <c r="H9" s="104">
        <v>187</v>
      </c>
      <c r="I9" s="104">
        <v>203</v>
      </c>
      <c r="J9" s="104">
        <v>3229</v>
      </c>
      <c r="K9" s="104">
        <v>515</v>
      </c>
      <c r="L9" s="104">
        <v>62</v>
      </c>
      <c r="M9" s="104">
        <v>4571</v>
      </c>
      <c r="N9">
        <v>203</v>
      </c>
      <c r="O9">
        <v>1248</v>
      </c>
      <c r="P9" s="108">
        <v>6022</v>
      </c>
    </row>
    <row r="10" spans="2:16" ht="18" hidden="1" customHeight="1">
      <c r="B10" s="55">
        <v>3</v>
      </c>
      <c r="C10" s="94">
        <f t="shared" si="3"/>
        <v>3386</v>
      </c>
      <c r="D10" s="94">
        <f t="shared" si="4"/>
        <v>763</v>
      </c>
      <c r="E10" s="94">
        <f t="shared" si="5"/>
        <v>203</v>
      </c>
      <c r="F10" s="104">
        <v>31</v>
      </c>
      <c r="G10" s="104">
        <v>140</v>
      </c>
      <c r="H10" s="104">
        <v>94</v>
      </c>
      <c r="I10" s="104">
        <v>125</v>
      </c>
      <c r="J10" s="104">
        <v>3262</v>
      </c>
      <c r="K10" s="104">
        <v>467</v>
      </c>
      <c r="L10" s="104">
        <v>30</v>
      </c>
      <c r="M10" s="104">
        <v>4352</v>
      </c>
      <c r="N10">
        <v>188</v>
      </c>
      <c r="O10">
        <v>1216</v>
      </c>
      <c r="P10" s="108">
        <v>5756</v>
      </c>
    </row>
    <row r="11" spans="2:16" ht="18" hidden="1" customHeight="1">
      <c r="B11" s="55">
        <v>4</v>
      </c>
      <c r="C11" s="94">
        <f t="shared" ref="C11:C74" si="6">IF(H11+J11+L11=0, "", H11+J11+L11)</f>
        <v>2902</v>
      </c>
      <c r="D11" s="94">
        <f t="shared" ref="D11:D74" si="7">IF((F11+G11+I11+K11=0),"",F11+G11+I11+K11)</f>
        <v>843</v>
      </c>
      <c r="E11" s="94">
        <f t="shared" si="5"/>
        <v>202</v>
      </c>
      <c r="F11" s="104">
        <v>32</v>
      </c>
      <c r="G11" s="104">
        <v>109</v>
      </c>
      <c r="H11" s="104">
        <v>94</v>
      </c>
      <c r="I11" s="104">
        <v>234</v>
      </c>
      <c r="J11" s="104">
        <v>2793</v>
      </c>
      <c r="K11" s="104">
        <v>468</v>
      </c>
      <c r="L11" s="104">
        <v>15</v>
      </c>
      <c r="M11" s="104">
        <v>3947</v>
      </c>
      <c r="N11">
        <v>203</v>
      </c>
      <c r="O11">
        <v>1295</v>
      </c>
      <c r="P11" s="108">
        <v>5445</v>
      </c>
    </row>
    <row r="12" spans="2:16" ht="18" hidden="1" customHeight="1">
      <c r="B12" s="55">
        <v>5</v>
      </c>
      <c r="C12" s="94">
        <f t="shared" si="6"/>
        <v>2934</v>
      </c>
      <c r="D12" s="94">
        <f t="shared" si="7"/>
        <v>890</v>
      </c>
      <c r="E12" s="94">
        <f t="shared" si="5"/>
        <v>263</v>
      </c>
      <c r="F12" s="104">
        <v>47</v>
      </c>
      <c r="G12" s="104">
        <v>156</v>
      </c>
      <c r="H12" s="104">
        <v>78</v>
      </c>
      <c r="I12" s="104">
        <v>141</v>
      </c>
      <c r="J12" s="104">
        <v>2793</v>
      </c>
      <c r="K12" s="104">
        <v>546</v>
      </c>
      <c r="L12" s="104">
        <v>63</v>
      </c>
      <c r="M12" s="104">
        <v>4087</v>
      </c>
      <c r="N12">
        <v>187</v>
      </c>
      <c r="O12">
        <v>1217</v>
      </c>
      <c r="P12" s="108">
        <v>5491</v>
      </c>
    </row>
    <row r="13" spans="2:16" ht="18" hidden="1" customHeight="1">
      <c r="B13" s="55">
        <v>6</v>
      </c>
      <c r="C13" s="94">
        <f t="shared" si="6"/>
        <v>2935</v>
      </c>
      <c r="D13" s="94">
        <f t="shared" si="7"/>
        <v>811</v>
      </c>
      <c r="E13" s="94">
        <f t="shared" si="5"/>
        <v>279</v>
      </c>
      <c r="F13" s="104">
        <v>31</v>
      </c>
      <c r="G13" s="104">
        <v>124</v>
      </c>
      <c r="H13" s="104">
        <v>78</v>
      </c>
      <c r="I13" s="104">
        <v>156</v>
      </c>
      <c r="J13" s="104">
        <v>2825</v>
      </c>
      <c r="K13" s="104">
        <v>500</v>
      </c>
      <c r="L13" s="104">
        <v>32</v>
      </c>
      <c r="M13" s="104">
        <v>4025</v>
      </c>
      <c r="N13">
        <v>171</v>
      </c>
      <c r="O13">
        <v>1170</v>
      </c>
      <c r="P13" s="108">
        <v>5382</v>
      </c>
    </row>
    <row r="14" spans="2:16" ht="18" hidden="1" customHeight="1">
      <c r="B14" s="55">
        <v>7</v>
      </c>
      <c r="C14" s="94">
        <f t="shared" si="6"/>
        <v>3042</v>
      </c>
      <c r="D14" s="94">
        <f t="shared" si="7"/>
        <v>843</v>
      </c>
      <c r="E14" s="94">
        <f t="shared" si="5"/>
        <v>218</v>
      </c>
      <c r="F14" s="104">
        <v>47</v>
      </c>
      <c r="G14" s="104">
        <v>125</v>
      </c>
      <c r="H14" s="104">
        <v>94</v>
      </c>
      <c r="I14" s="104">
        <v>140</v>
      </c>
      <c r="J14" s="104">
        <v>2885</v>
      </c>
      <c r="K14" s="104">
        <v>531</v>
      </c>
      <c r="L14" s="104">
        <v>63</v>
      </c>
      <c r="M14" s="104">
        <v>4103</v>
      </c>
      <c r="N14">
        <v>187</v>
      </c>
      <c r="O14">
        <v>1279</v>
      </c>
      <c r="P14" s="108">
        <v>5569</v>
      </c>
    </row>
    <row r="15" spans="2:16" ht="18" hidden="1" customHeight="1">
      <c r="B15" s="55">
        <v>8</v>
      </c>
      <c r="C15" s="94">
        <f t="shared" si="6"/>
        <v>2870</v>
      </c>
      <c r="D15" s="94">
        <f t="shared" si="7"/>
        <v>890</v>
      </c>
      <c r="E15" s="94">
        <f t="shared" si="5"/>
        <v>218</v>
      </c>
      <c r="F15" s="104">
        <v>31</v>
      </c>
      <c r="G15" s="104">
        <v>125</v>
      </c>
      <c r="H15" s="104">
        <v>62</v>
      </c>
      <c r="I15" s="104">
        <v>203</v>
      </c>
      <c r="J15" s="104">
        <v>2778</v>
      </c>
      <c r="K15" s="104">
        <v>531</v>
      </c>
      <c r="L15" s="104">
        <v>30</v>
      </c>
      <c r="M15" s="104">
        <v>3978</v>
      </c>
      <c r="N15">
        <v>234</v>
      </c>
      <c r="O15">
        <v>1264</v>
      </c>
      <c r="P15" s="108">
        <v>5492</v>
      </c>
    </row>
    <row r="16" spans="2:16" ht="18" hidden="1" customHeight="1">
      <c r="B16" s="55">
        <v>9</v>
      </c>
      <c r="C16" s="94">
        <f t="shared" si="6"/>
        <v>3370</v>
      </c>
      <c r="D16" s="94">
        <f t="shared" si="7"/>
        <v>888</v>
      </c>
      <c r="E16" s="94">
        <f t="shared" si="5"/>
        <v>188</v>
      </c>
      <c r="F16" s="104">
        <v>31</v>
      </c>
      <c r="G16" s="104">
        <v>124</v>
      </c>
      <c r="H16" s="104">
        <v>78</v>
      </c>
      <c r="I16" s="104">
        <v>218</v>
      </c>
      <c r="J16" s="104">
        <v>3247</v>
      </c>
      <c r="K16" s="104">
        <v>515</v>
      </c>
      <c r="L16" s="104">
        <v>45</v>
      </c>
      <c r="M16" s="104">
        <v>4446</v>
      </c>
      <c r="N16">
        <v>203</v>
      </c>
      <c r="O16">
        <v>1357</v>
      </c>
      <c r="P16" s="108">
        <v>6006</v>
      </c>
    </row>
    <row r="17" spans="2:16" ht="18" hidden="1" customHeight="1">
      <c r="B17" s="55">
        <v>10</v>
      </c>
      <c r="C17" s="94">
        <f t="shared" si="6"/>
        <v>3371</v>
      </c>
      <c r="D17" s="94">
        <f t="shared" si="7"/>
        <v>889</v>
      </c>
      <c r="E17" s="94">
        <f t="shared" si="5"/>
        <v>264</v>
      </c>
      <c r="F17" s="104">
        <v>31</v>
      </c>
      <c r="G17" s="104">
        <v>156</v>
      </c>
      <c r="H17" s="104">
        <v>78</v>
      </c>
      <c r="I17" s="104">
        <v>140</v>
      </c>
      <c r="J17" s="104">
        <v>3277</v>
      </c>
      <c r="K17" s="104">
        <v>562</v>
      </c>
      <c r="L17" s="104">
        <v>16</v>
      </c>
      <c r="M17" s="104">
        <v>4524</v>
      </c>
      <c r="N17">
        <v>218</v>
      </c>
      <c r="O17">
        <v>1326</v>
      </c>
      <c r="P17" s="108">
        <v>6068</v>
      </c>
    </row>
    <row r="18" spans="2:16" ht="18" hidden="1" customHeight="1">
      <c r="B18" s="55">
        <v>11</v>
      </c>
      <c r="C18" s="94">
        <f t="shared" si="6"/>
        <v>2978</v>
      </c>
      <c r="D18" s="94">
        <f t="shared" si="7"/>
        <v>906</v>
      </c>
      <c r="E18" s="94">
        <f t="shared" si="5"/>
        <v>203</v>
      </c>
      <c r="F18" s="104">
        <v>47</v>
      </c>
      <c r="G18" s="104">
        <v>109</v>
      </c>
      <c r="H18" s="104">
        <v>94</v>
      </c>
      <c r="I18" s="104">
        <v>234</v>
      </c>
      <c r="J18" s="104">
        <v>2837</v>
      </c>
      <c r="K18" s="104">
        <v>516</v>
      </c>
      <c r="L18" s="104">
        <v>47</v>
      </c>
      <c r="M18" s="104">
        <v>4087</v>
      </c>
      <c r="N18">
        <v>203</v>
      </c>
      <c r="O18">
        <v>1185</v>
      </c>
      <c r="P18" s="108">
        <v>5475</v>
      </c>
    </row>
    <row r="19" spans="2:16" ht="18" hidden="1" customHeight="1">
      <c r="B19" s="55">
        <v>12</v>
      </c>
      <c r="C19" s="94">
        <f t="shared" si="6"/>
        <v>2901</v>
      </c>
      <c r="D19" s="94">
        <f t="shared" si="7"/>
        <v>780</v>
      </c>
      <c r="E19" s="94">
        <f t="shared" si="5"/>
        <v>219</v>
      </c>
      <c r="F19" s="104">
        <v>46</v>
      </c>
      <c r="G19" s="104">
        <v>125</v>
      </c>
      <c r="H19" s="104">
        <v>93</v>
      </c>
      <c r="I19" s="104">
        <v>125</v>
      </c>
      <c r="J19" s="104">
        <v>2777</v>
      </c>
      <c r="K19" s="104">
        <v>484</v>
      </c>
      <c r="L19" s="104">
        <v>31</v>
      </c>
      <c r="M19" s="104">
        <v>3900</v>
      </c>
      <c r="N19">
        <v>187</v>
      </c>
      <c r="O19">
        <v>1217</v>
      </c>
      <c r="P19" s="108">
        <v>5304</v>
      </c>
    </row>
    <row r="20" spans="2:16" ht="18" hidden="1" customHeight="1">
      <c r="B20" s="55">
        <v>13</v>
      </c>
      <c r="C20" s="94">
        <f t="shared" si="6"/>
        <v>3214</v>
      </c>
      <c r="D20" s="94">
        <f t="shared" si="7"/>
        <v>765</v>
      </c>
      <c r="E20" s="94">
        <f t="shared" si="5"/>
        <v>217</v>
      </c>
      <c r="F20" s="104">
        <v>31</v>
      </c>
      <c r="G20" s="104">
        <v>125</v>
      </c>
      <c r="H20" s="104">
        <v>94</v>
      </c>
      <c r="I20" s="104">
        <v>140</v>
      </c>
      <c r="J20" s="104">
        <v>3073</v>
      </c>
      <c r="K20" s="104">
        <v>469</v>
      </c>
      <c r="L20" s="104">
        <v>47</v>
      </c>
      <c r="M20" s="104">
        <v>4196</v>
      </c>
      <c r="N20">
        <v>218</v>
      </c>
      <c r="O20">
        <v>1217</v>
      </c>
      <c r="P20" s="108">
        <v>5631</v>
      </c>
    </row>
    <row r="21" spans="2:16" ht="18" hidden="1" customHeight="1">
      <c r="B21" s="55">
        <v>14</v>
      </c>
      <c r="C21" s="94">
        <f t="shared" si="6"/>
        <v>3042</v>
      </c>
      <c r="D21" s="94">
        <f t="shared" si="7"/>
        <v>937</v>
      </c>
      <c r="E21" s="94">
        <f t="shared" si="5"/>
        <v>155</v>
      </c>
      <c r="F21" s="104">
        <v>47</v>
      </c>
      <c r="G21" s="104">
        <v>109</v>
      </c>
      <c r="H21" s="104">
        <v>78</v>
      </c>
      <c r="I21" s="104">
        <v>312</v>
      </c>
      <c r="J21" s="104">
        <v>2949</v>
      </c>
      <c r="K21" s="104">
        <v>469</v>
      </c>
      <c r="L21" s="104">
        <v>15</v>
      </c>
      <c r="M21" s="104">
        <v>4134</v>
      </c>
      <c r="N21">
        <v>187</v>
      </c>
      <c r="O21">
        <v>1248</v>
      </c>
      <c r="P21" s="108">
        <v>5569</v>
      </c>
    </row>
    <row r="22" spans="2:16" ht="18" hidden="1" customHeight="1">
      <c r="B22" s="55">
        <v>15</v>
      </c>
      <c r="C22" s="94">
        <f t="shared" si="6"/>
        <v>3058</v>
      </c>
      <c r="D22" s="94">
        <f t="shared" si="7"/>
        <v>903</v>
      </c>
      <c r="E22" s="94">
        <f t="shared" si="5"/>
        <v>157</v>
      </c>
      <c r="F22" s="104">
        <v>31</v>
      </c>
      <c r="G22" s="104">
        <v>109</v>
      </c>
      <c r="H22" s="104">
        <v>93</v>
      </c>
      <c r="I22" s="104">
        <v>219</v>
      </c>
      <c r="J22" s="104">
        <v>2934</v>
      </c>
      <c r="K22" s="104">
        <v>544</v>
      </c>
      <c r="L22" s="104">
        <v>31</v>
      </c>
      <c r="M22" s="104">
        <v>4118</v>
      </c>
      <c r="N22">
        <v>234</v>
      </c>
      <c r="O22">
        <v>1186</v>
      </c>
      <c r="P22" s="108">
        <v>5538</v>
      </c>
    </row>
    <row r="23" spans="2:16" ht="18" hidden="1" customHeight="1">
      <c r="B23" s="55">
        <v>16</v>
      </c>
      <c r="C23" s="94">
        <f t="shared" si="6"/>
        <v>3059</v>
      </c>
      <c r="D23" s="94">
        <f t="shared" si="7"/>
        <v>839</v>
      </c>
      <c r="E23" s="94">
        <f t="shared" si="5"/>
        <v>158</v>
      </c>
      <c r="F23" s="104">
        <v>31</v>
      </c>
      <c r="G23" s="104">
        <v>140</v>
      </c>
      <c r="H23" s="104">
        <v>78</v>
      </c>
      <c r="I23" s="104">
        <v>156</v>
      </c>
      <c r="J23" s="104">
        <v>2965</v>
      </c>
      <c r="K23" s="104">
        <v>512</v>
      </c>
      <c r="L23" s="104">
        <v>16</v>
      </c>
      <c r="M23" s="104">
        <v>4056</v>
      </c>
      <c r="N23">
        <v>203</v>
      </c>
      <c r="O23">
        <v>1217</v>
      </c>
      <c r="P23" s="108">
        <v>5476</v>
      </c>
    </row>
    <row r="24" spans="2:16" ht="18" hidden="1" customHeight="1">
      <c r="B24" s="55">
        <v>17</v>
      </c>
      <c r="C24" s="94">
        <f t="shared" si="6"/>
        <v>3321</v>
      </c>
      <c r="D24" s="94">
        <f t="shared" si="7"/>
        <v>891</v>
      </c>
      <c r="E24" s="94">
        <f t="shared" si="5"/>
        <v>266</v>
      </c>
      <c r="F24" s="104">
        <v>32</v>
      </c>
      <c r="G24" s="104">
        <v>125</v>
      </c>
      <c r="H24" s="104">
        <v>62</v>
      </c>
      <c r="I24" s="104">
        <v>250</v>
      </c>
      <c r="J24" s="104">
        <v>3243</v>
      </c>
      <c r="K24" s="104">
        <v>484</v>
      </c>
      <c r="L24" s="104">
        <v>16</v>
      </c>
      <c r="M24" s="104">
        <v>4478</v>
      </c>
      <c r="N24">
        <v>202</v>
      </c>
      <c r="O24">
        <v>1202</v>
      </c>
      <c r="P24" s="108">
        <v>5882</v>
      </c>
    </row>
    <row r="25" spans="2:16" ht="18" hidden="1" customHeight="1">
      <c r="B25" s="55">
        <v>18</v>
      </c>
      <c r="C25" s="94">
        <f t="shared" si="6"/>
        <v>3135</v>
      </c>
      <c r="D25" s="94">
        <f t="shared" si="7"/>
        <v>907</v>
      </c>
      <c r="E25" s="94">
        <f t="shared" si="5"/>
        <v>233</v>
      </c>
      <c r="F25" s="104">
        <v>32</v>
      </c>
      <c r="G25" s="104">
        <v>124</v>
      </c>
      <c r="H25" s="104">
        <v>94</v>
      </c>
      <c r="I25" s="104">
        <v>234</v>
      </c>
      <c r="J25" s="104">
        <v>2980</v>
      </c>
      <c r="K25" s="104">
        <v>517</v>
      </c>
      <c r="L25" s="104">
        <v>61</v>
      </c>
      <c r="M25" s="104">
        <v>4275</v>
      </c>
      <c r="N25">
        <v>203</v>
      </c>
      <c r="O25">
        <v>1466</v>
      </c>
      <c r="P25" s="108">
        <v>5944</v>
      </c>
    </row>
    <row r="26" spans="2:16" ht="18" hidden="1" customHeight="1">
      <c r="B26" s="55">
        <v>19</v>
      </c>
      <c r="C26" s="94">
        <f t="shared" si="6"/>
        <v>3057</v>
      </c>
      <c r="D26" s="94">
        <f t="shared" si="7"/>
        <v>861</v>
      </c>
      <c r="E26" s="94">
        <f t="shared" si="5"/>
        <v>232</v>
      </c>
      <c r="F26" s="104">
        <v>32</v>
      </c>
      <c r="G26" s="104">
        <v>141</v>
      </c>
      <c r="H26" s="104">
        <v>109</v>
      </c>
      <c r="I26" s="104">
        <v>203</v>
      </c>
      <c r="J26" s="104">
        <v>2917</v>
      </c>
      <c r="K26" s="104">
        <v>485</v>
      </c>
      <c r="L26" s="104">
        <v>31</v>
      </c>
      <c r="M26" s="104">
        <v>4150</v>
      </c>
      <c r="N26">
        <v>187</v>
      </c>
      <c r="O26">
        <v>1248</v>
      </c>
      <c r="P26" s="108">
        <v>5585</v>
      </c>
    </row>
    <row r="27" spans="2:16" ht="18" hidden="1" customHeight="1">
      <c r="B27" s="55">
        <v>20</v>
      </c>
      <c r="C27" s="94">
        <f t="shared" si="6"/>
        <v>3120</v>
      </c>
      <c r="D27" s="94">
        <f t="shared" si="7"/>
        <v>920</v>
      </c>
      <c r="E27" s="94">
        <f t="shared" si="5"/>
        <v>219</v>
      </c>
      <c r="F27" s="104">
        <v>31</v>
      </c>
      <c r="G27" s="104">
        <v>171</v>
      </c>
      <c r="H27" s="104">
        <v>78</v>
      </c>
      <c r="I27" s="104">
        <v>156</v>
      </c>
      <c r="J27" s="104">
        <v>2995</v>
      </c>
      <c r="K27" s="104">
        <v>562</v>
      </c>
      <c r="L27" s="104">
        <v>47</v>
      </c>
      <c r="M27" s="104">
        <v>4259</v>
      </c>
      <c r="N27">
        <v>171</v>
      </c>
      <c r="O27">
        <v>1217</v>
      </c>
      <c r="P27" s="108">
        <v>5647</v>
      </c>
    </row>
    <row r="28" spans="2:16" ht="18" hidden="1" customHeight="1">
      <c r="B28" s="55">
        <v>21</v>
      </c>
      <c r="C28" s="94">
        <f t="shared" si="6"/>
        <v>2950</v>
      </c>
      <c r="D28" s="94">
        <f t="shared" si="7"/>
        <v>873</v>
      </c>
      <c r="E28" s="94">
        <f t="shared" si="5"/>
        <v>155</v>
      </c>
      <c r="F28" s="104">
        <v>15</v>
      </c>
      <c r="G28" s="104">
        <v>140</v>
      </c>
      <c r="H28" s="104">
        <v>94</v>
      </c>
      <c r="I28" s="104">
        <v>234</v>
      </c>
      <c r="J28" s="104">
        <v>2824</v>
      </c>
      <c r="K28" s="104">
        <v>484</v>
      </c>
      <c r="L28" s="104">
        <v>32</v>
      </c>
      <c r="M28" s="104">
        <v>3978</v>
      </c>
      <c r="N28">
        <v>202</v>
      </c>
      <c r="O28">
        <v>1217</v>
      </c>
      <c r="P28" s="108">
        <v>5413</v>
      </c>
    </row>
    <row r="29" spans="2:16" ht="18" hidden="1" customHeight="1">
      <c r="B29" s="55">
        <v>22</v>
      </c>
      <c r="C29" s="94">
        <f t="shared" si="6"/>
        <v>3605</v>
      </c>
      <c r="D29" s="94">
        <f t="shared" si="7"/>
        <v>826</v>
      </c>
      <c r="E29" s="94">
        <f t="shared" si="5"/>
        <v>249</v>
      </c>
      <c r="F29" s="104">
        <v>32</v>
      </c>
      <c r="G29" s="104">
        <v>141</v>
      </c>
      <c r="H29" s="104">
        <v>78</v>
      </c>
      <c r="I29" s="104">
        <v>140</v>
      </c>
      <c r="J29" s="104">
        <v>3433</v>
      </c>
      <c r="K29" s="104">
        <v>513</v>
      </c>
      <c r="L29" s="104">
        <v>94</v>
      </c>
      <c r="M29" s="104">
        <v>4680</v>
      </c>
      <c r="N29">
        <v>188</v>
      </c>
      <c r="O29">
        <v>1232</v>
      </c>
      <c r="P29" s="108">
        <v>6100</v>
      </c>
    </row>
    <row r="30" spans="2:16" ht="18" hidden="1" customHeight="1">
      <c r="B30" s="55">
        <v>23</v>
      </c>
      <c r="C30" s="94">
        <f t="shared" si="6"/>
        <v>3167</v>
      </c>
      <c r="D30" s="94">
        <f t="shared" si="7"/>
        <v>858</v>
      </c>
      <c r="E30" s="94">
        <f t="shared" si="5"/>
        <v>202</v>
      </c>
      <c r="F30" s="104">
        <v>47</v>
      </c>
      <c r="G30" s="104">
        <v>125</v>
      </c>
      <c r="H30" s="104">
        <v>94</v>
      </c>
      <c r="I30" s="104">
        <v>140</v>
      </c>
      <c r="J30" s="104">
        <v>2996</v>
      </c>
      <c r="K30" s="104">
        <v>546</v>
      </c>
      <c r="L30" s="104">
        <v>77</v>
      </c>
      <c r="M30" s="104">
        <v>4227</v>
      </c>
      <c r="N30">
        <v>219</v>
      </c>
      <c r="O30">
        <v>1201</v>
      </c>
      <c r="P30" s="108">
        <v>5647</v>
      </c>
    </row>
    <row r="31" spans="2:16" ht="18" hidden="1" customHeight="1">
      <c r="B31" s="55">
        <v>24</v>
      </c>
      <c r="C31" s="94">
        <f t="shared" si="6"/>
        <v>3495</v>
      </c>
      <c r="D31" s="94">
        <f t="shared" si="7"/>
        <v>1046</v>
      </c>
      <c r="E31" s="94">
        <f t="shared" si="5"/>
        <v>171</v>
      </c>
      <c r="F31" s="104">
        <v>16</v>
      </c>
      <c r="G31" s="104">
        <v>171</v>
      </c>
      <c r="H31" s="104">
        <v>156</v>
      </c>
      <c r="I31" s="104">
        <v>265</v>
      </c>
      <c r="J31" s="104">
        <v>3307</v>
      </c>
      <c r="K31" s="104">
        <v>594</v>
      </c>
      <c r="L31" s="104">
        <v>32</v>
      </c>
      <c r="M31" s="104">
        <v>4712</v>
      </c>
      <c r="N31">
        <v>202</v>
      </c>
      <c r="O31">
        <v>1295</v>
      </c>
      <c r="P31" s="108">
        <v>6209</v>
      </c>
    </row>
    <row r="32" spans="2:16" ht="18" hidden="1" customHeight="1">
      <c r="B32" s="55">
        <v>25</v>
      </c>
      <c r="C32" s="94">
        <f t="shared" si="6"/>
        <v>3993</v>
      </c>
      <c r="D32" s="94">
        <f t="shared" si="7"/>
        <v>1048</v>
      </c>
      <c r="E32" s="94">
        <f t="shared" si="5"/>
        <v>279</v>
      </c>
      <c r="F32" s="104">
        <v>47</v>
      </c>
      <c r="G32" s="104">
        <v>140</v>
      </c>
      <c r="H32" s="104">
        <v>78</v>
      </c>
      <c r="I32" s="104">
        <v>203</v>
      </c>
      <c r="J32" s="104">
        <v>3838</v>
      </c>
      <c r="K32" s="104">
        <v>658</v>
      </c>
      <c r="L32" s="104">
        <v>77</v>
      </c>
      <c r="M32" s="104">
        <v>5320</v>
      </c>
      <c r="N32">
        <v>296</v>
      </c>
      <c r="O32">
        <v>1857</v>
      </c>
      <c r="P32" s="108">
        <v>7473</v>
      </c>
    </row>
    <row r="33" spans="2:16" ht="18" hidden="1" customHeight="1">
      <c r="B33" s="55">
        <v>26</v>
      </c>
      <c r="C33" s="94">
        <f t="shared" si="6"/>
        <v>3541</v>
      </c>
      <c r="D33" s="94">
        <f t="shared" si="7"/>
        <v>1168</v>
      </c>
      <c r="E33" s="94">
        <f t="shared" si="5"/>
        <v>501</v>
      </c>
      <c r="F33" s="104">
        <v>156</v>
      </c>
      <c r="G33" s="104">
        <v>156</v>
      </c>
      <c r="H33" s="104">
        <v>187</v>
      </c>
      <c r="I33" s="104">
        <v>296</v>
      </c>
      <c r="J33" s="104">
        <v>3307</v>
      </c>
      <c r="K33" s="104">
        <v>560</v>
      </c>
      <c r="L33" s="104">
        <v>47</v>
      </c>
      <c r="M33" s="104">
        <v>5210</v>
      </c>
      <c r="N33">
        <v>250</v>
      </c>
      <c r="O33">
        <v>1373</v>
      </c>
      <c r="P33" s="108">
        <v>6833</v>
      </c>
    </row>
    <row r="34" spans="2:16" ht="18" hidden="1" customHeight="1">
      <c r="B34" s="55">
        <v>27</v>
      </c>
      <c r="C34" s="94">
        <f t="shared" si="6"/>
        <v>3573</v>
      </c>
      <c r="D34" s="94">
        <f t="shared" si="7"/>
        <v>873</v>
      </c>
      <c r="E34" s="94">
        <f t="shared" si="5"/>
        <v>187</v>
      </c>
      <c r="F34" s="104">
        <v>31</v>
      </c>
      <c r="G34" s="104">
        <v>124</v>
      </c>
      <c r="H34" s="104">
        <v>94</v>
      </c>
      <c r="I34" s="104">
        <v>203</v>
      </c>
      <c r="J34" s="104">
        <v>3432</v>
      </c>
      <c r="K34" s="104">
        <v>515</v>
      </c>
      <c r="L34" s="104">
        <v>47</v>
      </c>
      <c r="M34" s="104">
        <v>4633</v>
      </c>
      <c r="N34">
        <v>218</v>
      </c>
      <c r="O34">
        <v>1202</v>
      </c>
      <c r="P34" s="108">
        <v>6068</v>
      </c>
    </row>
    <row r="35" spans="2:16" ht="18" hidden="1" customHeight="1">
      <c r="B35" s="55">
        <v>28</v>
      </c>
      <c r="C35" s="94">
        <f t="shared" si="6"/>
        <v>3182</v>
      </c>
      <c r="D35" s="94">
        <f t="shared" si="7"/>
        <v>810</v>
      </c>
      <c r="E35" s="94">
        <f t="shared" si="5"/>
        <v>235</v>
      </c>
      <c r="F35" s="104">
        <v>47</v>
      </c>
      <c r="G35" s="104">
        <v>109</v>
      </c>
      <c r="H35" s="104">
        <v>94</v>
      </c>
      <c r="I35" s="104">
        <v>140</v>
      </c>
      <c r="J35" s="104">
        <v>3040</v>
      </c>
      <c r="K35" s="104">
        <v>514</v>
      </c>
      <c r="L35" s="104">
        <v>48</v>
      </c>
      <c r="M35" s="104">
        <v>4227</v>
      </c>
      <c r="N35">
        <v>172</v>
      </c>
      <c r="O35">
        <v>1186</v>
      </c>
      <c r="P35" s="108">
        <v>5585</v>
      </c>
    </row>
    <row r="36" spans="2:16" ht="18" hidden="1" customHeight="1">
      <c r="B36" s="55">
        <v>29</v>
      </c>
      <c r="C36" s="94">
        <f t="shared" si="6"/>
        <v>3446</v>
      </c>
      <c r="D36" s="94">
        <f t="shared" si="7"/>
        <v>750</v>
      </c>
      <c r="E36" s="94">
        <f t="shared" si="5"/>
        <v>172</v>
      </c>
      <c r="F36" s="104">
        <v>16</v>
      </c>
      <c r="G36" s="104">
        <v>124</v>
      </c>
      <c r="H36" s="104">
        <v>78</v>
      </c>
      <c r="I36" s="104">
        <v>172</v>
      </c>
      <c r="J36" s="104">
        <v>3306</v>
      </c>
      <c r="K36" s="104">
        <v>438</v>
      </c>
      <c r="L36" s="104">
        <v>62</v>
      </c>
      <c r="M36" s="104">
        <v>4368</v>
      </c>
      <c r="N36">
        <v>234</v>
      </c>
      <c r="O36">
        <v>1357</v>
      </c>
      <c r="P36" s="108">
        <v>5990</v>
      </c>
    </row>
    <row r="37" spans="2:16" ht="18" hidden="1" customHeight="1">
      <c r="B37" s="55">
        <v>30</v>
      </c>
      <c r="C37" s="94">
        <f t="shared" si="6"/>
        <v>2903</v>
      </c>
      <c r="D37" s="94">
        <f t="shared" si="7"/>
        <v>857</v>
      </c>
      <c r="E37" s="94">
        <f t="shared" si="5"/>
        <v>187</v>
      </c>
      <c r="F37" s="104">
        <v>47</v>
      </c>
      <c r="G37" s="104">
        <v>125</v>
      </c>
      <c r="H37" s="104">
        <v>78</v>
      </c>
      <c r="I37" s="104">
        <v>156</v>
      </c>
      <c r="J37" s="104">
        <v>2747</v>
      </c>
      <c r="K37" s="104">
        <v>529</v>
      </c>
      <c r="L37" s="104">
        <v>78</v>
      </c>
      <c r="M37" s="104">
        <v>3947</v>
      </c>
      <c r="N37">
        <v>187</v>
      </c>
      <c r="O37">
        <v>1263</v>
      </c>
      <c r="P37" s="108">
        <v>5397</v>
      </c>
    </row>
    <row r="38" spans="2:16" ht="18" hidden="1" customHeight="1">
      <c r="B38" s="55">
        <v>31</v>
      </c>
      <c r="C38" s="94">
        <f t="shared" si="6"/>
        <v>3306</v>
      </c>
      <c r="D38" s="94">
        <f t="shared" si="7"/>
        <v>796</v>
      </c>
      <c r="E38" s="94">
        <f t="shared" si="5"/>
        <v>282</v>
      </c>
      <c r="F38" s="104">
        <v>47</v>
      </c>
      <c r="G38" s="104">
        <v>109</v>
      </c>
      <c r="H38" s="104">
        <v>78</v>
      </c>
      <c r="I38" s="104">
        <v>140</v>
      </c>
      <c r="J38" s="104">
        <v>3181</v>
      </c>
      <c r="K38" s="104">
        <v>500</v>
      </c>
      <c r="L38" s="104">
        <v>47</v>
      </c>
      <c r="M38" s="104">
        <v>4384</v>
      </c>
      <c r="N38">
        <v>171</v>
      </c>
      <c r="O38">
        <v>1280</v>
      </c>
      <c r="P38" s="108">
        <v>5835</v>
      </c>
    </row>
    <row r="39" spans="2:16" ht="18" hidden="1" customHeight="1">
      <c r="B39" s="55">
        <v>32</v>
      </c>
      <c r="C39" s="94">
        <f t="shared" si="6"/>
        <v>3291</v>
      </c>
      <c r="D39" s="94">
        <f t="shared" si="7"/>
        <v>906</v>
      </c>
      <c r="E39" s="94">
        <f t="shared" si="5"/>
        <v>156</v>
      </c>
      <c r="F39" s="104">
        <v>16</v>
      </c>
      <c r="G39" s="104">
        <v>156</v>
      </c>
      <c r="H39" s="104">
        <v>93</v>
      </c>
      <c r="I39" s="104">
        <v>203</v>
      </c>
      <c r="J39" s="104">
        <v>3182</v>
      </c>
      <c r="K39" s="104">
        <v>531</v>
      </c>
      <c r="L39" s="104">
        <v>16</v>
      </c>
      <c r="M39" s="104">
        <v>4353</v>
      </c>
      <c r="N39">
        <v>234</v>
      </c>
      <c r="O39">
        <v>1419</v>
      </c>
      <c r="P39" s="108">
        <v>6021</v>
      </c>
    </row>
    <row r="40" spans="2:16" ht="18" hidden="1" customHeight="1">
      <c r="B40" s="55">
        <v>33</v>
      </c>
      <c r="C40" s="94">
        <f t="shared" si="6"/>
        <v>2979</v>
      </c>
      <c r="D40" s="94">
        <f t="shared" si="7"/>
        <v>968</v>
      </c>
      <c r="E40" s="94">
        <f t="shared" si="5"/>
        <v>141</v>
      </c>
      <c r="F40" s="104">
        <v>32</v>
      </c>
      <c r="G40" s="104">
        <v>125</v>
      </c>
      <c r="H40" s="104">
        <v>78</v>
      </c>
      <c r="I40" s="104">
        <v>312</v>
      </c>
      <c r="J40" s="104">
        <v>2839</v>
      </c>
      <c r="K40" s="104">
        <v>499</v>
      </c>
      <c r="L40" s="104">
        <v>62</v>
      </c>
      <c r="M40" s="104">
        <v>4088</v>
      </c>
      <c r="N40">
        <v>218</v>
      </c>
      <c r="O40">
        <v>1201</v>
      </c>
      <c r="P40" s="108">
        <v>5507</v>
      </c>
    </row>
    <row r="41" spans="2:16" ht="18" hidden="1" customHeight="1">
      <c r="B41" s="55">
        <v>34</v>
      </c>
      <c r="C41" s="94">
        <f t="shared" si="6"/>
        <v>3526</v>
      </c>
      <c r="D41" s="94">
        <f t="shared" si="7"/>
        <v>857</v>
      </c>
      <c r="E41" s="94">
        <f t="shared" si="5"/>
        <v>219</v>
      </c>
      <c r="F41" s="104">
        <v>47</v>
      </c>
      <c r="G41" s="104">
        <v>109</v>
      </c>
      <c r="H41" s="104">
        <v>94</v>
      </c>
      <c r="I41" s="104">
        <v>140</v>
      </c>
      <c r="J41" s="104">
        <v>3402</v>
      </c>
      <c r="K41" s="104">
        <v>561</v>
      </c>
      <c r="L41" s="104">
        <v>30</v>
      </c>
      <c r="M41" s="104">
        <v>4602</v>
      </c>
      <c r="N41">
        <v>203</v>
      </c>
      <c r="O41">
        <v>1216</v>
      </c>
      <c r="P41" s="108">
        <v>6021</v>
      </c>
    </row>
    <row r="42" spans="2:16" ht="18" hidden="1" customHeight="1">
      <c r="B42" s="55">
        <v>35</v>
      </c>
      <c r="C42" s="94">
        <f t="shared" si="6"/>
        <v>2997</v>
      </c>
      <c r="D42" s="94">
        <f t="shared" si="7"/>
        <v>886</v>
      </c>
      <c r="E42" s="94">
        <f t="shared" si="5"/>
        <v>235</v>
      </c>
      <c r="F42" s="104">
        <v>47</v>
      </c>
      <c r="G42" s="104">
        <v>110</v>
      </c>
      <c r="H42" s="104">
        <v>78</v>
      </c>
      <c r="I42" s="104">
        <v>171</v>
      </c>
      <c r="J42" s="104">
        <v>2871</v>
      </c>
      <c r="K42" s="104">
        <v>558</v>
      </c>
      <c r="L42" s="104">
        <v>48</v>
      </c>
      <c r="M42" s="104">
        <v>4118</v>
      </c>
      <c r="N42">
        <v>172</v>
      </c>
      <c r="O42">
        <v>1248</v>
      </c>
      <c r="P42" s="108">
        <v>5538</v>
      </c>
    </row>
    <row r="43" spans="2:16" ht="18" hidden="1" customHeight="1">
      <c r="B43" s="55">
        <v>36</v>
      </c>
      <c r="C43" s="94">
        <f t="shared" si="6"/>
        <v>3073</v>
      </c>
      <c r="D43" s="94">
        <f t="shared" si="7"/>
        <v>920</v>
      </c>
      <c r="E43" s="94">
        <f t="shared" si="5"/>
        <v>188</v>
      </c>
      <c r="F43" s="104">
        <v>31</v>
      </c>
      <c r="G43" s="104">
        <v>140</v>
      </c>
      <c r="H43" s="104">
        <v>78</v>
      </c>
      <c r="I43" s="104">
        <v>141</v>
      </c>
      <c r="J43" s="104">
        <v>2916</v>
      </c>
      <c r="K43" s="104">
        <v>608</v>
      </c>
      <c r="L43" s="104">
        <v>79</v>
      </c>
      <c r="M43" s="104">
        <v>4181</v>
      </c>
      <c r="N43">
        <v>171</v>
      </c>
      <c r="O43">
        <v>1248</v>
      </c>
      <c r="P43" s="108">
        <v>5616</v>
      </c>
    </row>
    <row r="44" spans="2:16" ht="18" hidden="1" customHeight="1">
      <c r="B44" s="55">
        <v>37</v>
      </c>
      <c r="C44" s="94">
        <f t="shared" si="6"/>
        <v>3073</v>
      </c>
      <c r="D44" s="94">
        <f t="shared" si="7"/>
        <v>826</v>
      </c>
      <c r="E44" s="94">
        <f t="shared" si="5"/>
        <v>235</v>
      </c>
      <c r="F44" s="104">
        <v>16</v>
      </c>
      <c r="G44" s="104">
        <v>171</v>
      </c>
      <c r="H44" s="104">
        <v>203</v>
      </c>
      <c r="I44" s="104">
        <v>156</v>
      </c>
      <c r="J44" s="104">
        <v>2838</v>
      </c>
      <c r="K44" s="104">
        <v>483</v>
      </c>
      <c r="L44" s="104">
        <v>32</v>
      </c>
      <c r="M44" s="104">
        <v>4134</v>
      </c>
      <c r="N44">
        <v>172</v>
      </c>
      <c r="O44">
        <v>1372</v>
      </c>
      <c r="P44" s="108">
        <v>5709</v>
      </c>
    </row>
    <row r="45" spans="2:16" ht="18" hidden="1" customHeight="1">
      <c r="B45" s="55">
        <v>38</v>
      </c>
      <c r="C45" s="94">
        <f t="shared" si="6"/>
        <v>3497</v>
      </c>
      <c r="D45" s="94">
        <f t="shared" si="7"/>
        <v>886</v>
      </c>
      <c r="E45" s="94">
        <f t="shared" si="5"/>
        <v>219</v>
      </c>
      <c r="F45" s="104">
        <v>31</v>
      </c>
      <c r="G45" s="104">
        <v>125</v>
      </c>
      <c r="H45" s="104">
        <v>187</v>
      </c>
      <c r="I45" s="104">
        <v>203</v>
      </c>
      <c r="J45" s="104">
        <v>3232</v>
      </c>
      <c r="K45" s="104">
        <v>527</v>
      </c>
      <c r="L45" s="104">
        <v>78</v>
      </c>
      <c r="M45" s="104">
        <v>4602</v>
      </c>
      <c r="N45">
        <v>187</v>
      </c>
      <c r="O45">
        <v>1248</v>
      </c>
      <c r="P45" s="108">
        <v>6037</v>
      </c>
    </row>
    <row r="46" spans="2:16" ht="18" hidden="1" customHeight="1">
      <c r="B46" s="55">
        <v>39</v>
      </c>
      <c r="C46" s="94">
        <f t="shared" si="6"/>
        <v>3355</v>
      </c>
      <c r="D46" s="94">
        <f t="shared" si="7"/>
        <v>905</v>
      </c>
      <c r="E46" s="94">
        <f t="shared" si="5"/>
        <v>264</v>
      </c>
      <c r="F46" s="104">
        <v>125</v>
      </c>
      <c r="G46" s="104">
        <v>109</v>
      </c>
      <c r="H46" s="104">
        <v>94</v>
      </c>
      <c r="I46" s="104">
        <v>203</v>
      </c>
      <c r="J46" s="104">
        <v>3230</v>
      </c>
      <c r="K46" s="104">
        <v>468</v>
      </c>
      <c r="L46" s="104">
        <v>31</v>
      </c>
      <c r="M46" s="104">
        <v>4524</v>
      </c>
      <c r="N46">
        <v>218</v>
      </c>
      <c r="O46">
        <v>1201</v>
      </c>
      <c r="P46" s="108">
        <v>5959</v>
      </c>
    </row>
    <row r="47" spans="2:16" ht="18" hidden="1" customHeight="1">
      <c r="B47" s="55">
        <v>40</v>
      </c>
      <c r="C47" s="94">
        <f t="shared" si="6"/>
        <v>3511</v>
      </c>
      <c r="D47" s="94">
        <f t="shared" si="7"/>
        <v>951</v>
      </c>
      <c r="E47" s="94">
        <f t="shared" si="5"/>
        <v>203</v>
      </c>
      <c r="F47" s="104">
        <v>31</v>
      </c>
      <c r="G47" s="104">
        <v>172</v>
      </c>
      <c r="H47" s="104">
        <v>78</v>
      </c>
      <c r="I47" s="104">
        <v>202</v>
      </c>
      <c r="J47" s="104">
        <v>3386</v>
      </c>
      <c r="K47" s="104">
        <v>546</v>
      </c>
      <c r="L47" s="104">
        <v>47</v>
      </c>
      <c r="M47" s="104">
        <v>4665</v>
      </c>
      <c r="N47">
        <v>218</v>
      </c>
      <c r="O47">
        <v>1216</v>
      </c>
      <c r="P47" s="108">
        <v>6115</v>
      </c>
    </row>
    <row r="48" spans="2:16" ht="18" hidden="1" customHeight="1">
      <c r="B48" s="55">
        <v>41</v>
      </c>
      <c r="C48" s="94">
        <f t="shared" si="6"/>
        <v>3496</v>
      </c>
      <c r="D48" s="94">
        <f t="shared" si="7"/>
        <v>951</v>
      </c>
      <c r="E48" s="94">
        <f t="shared" si="5"/>
        <v>124</v>
      </c>
      <c r="F48" s="104">
        <v>31</v>
      </c>
      <c r="G48" s="104">
        <v>140</v>
      </c>
      <c r="H48" s="104">
        <v>94</v>
      </c>
      <c r="I48" s="104">
        <v>234</v>
      </c>
      <c r="J48" s="104">
        <v>3340</v>
      </c>
      <c r="K48" s="104">
        <v>546</v>
      </c>
      <c r="L48" s="104">
        <v>62</v>
      </c>
      <c r="M48" s="104">
        <v>4571</v>
      </c>
      <c r="N48">
        <v>296</v>
      </c>
      <c r="O48">
        <v>1186</v>
      </c>
      <c r="P48" s="108">
        <v>6053</v>
      </c>
    </row>
    <row r="49" spans="2:16" ht="18" hidden="1" customHeight="1">
      <c r="B49" s="55">
        <v>42</v>
      </c>
      <c r="C49" s="94">
        <f t="shared" si="6"/>
        <v>3481</v>
      </c>
      <c r="D49" s="94">
        <f t="shared" si="7"/>
        <v>966</v>
      </c>
      <c r="E49" s="94">
        <f t="shared" si="5"/>
        <v>202</v>
      </c>
      <c r="F49" s="104">
        <v>47</v>
      </c>
      <c r="G49" s="104">
        <v>125</v>
      </c>
      <c r="H49" s="104">
        <v>78</v>
      </c>
      <c r="I49" s="104">
        <v>265</v>
      </c>
      <c r="J49" s="104">
        <v>3355</v>
      </c>
      <c r="K49" s="104">
        <v>529</v>
      </c>
      <c r="L49" s="104">
        <v>48</v>
      </c>
      <c r="M49" s="104">
        <v>4649</v>
      </c>
      <c r="N49">
        <v>187</v>
      </c>
      <c r="O49">
        <v>1373</v>
      </c>
      <c r="P49" s="108">
        <v>6209</v>
      </c>
    </row>
    <row r="50" spans="2:16" ht="18" hidden="1" customHeight="1">
      <c r="B50" s="55">
        <v>43</v>
      </c>
      <c r="C50" s="94">
        <f t="shared" si="6"/>
        <v>3120</v>
      </c>
      <c r="D50" s="94">
        <f t="shared" si="7"/>
        <v>830</v>
      </c>
      <c r="E50" s="94">
        <f t="shared" si="5"/>
        <v>200</v>
      </c>
      <c r="F50" s="104">
        <v>16</v>
      </c>
      <c r="G50" s="104">
        <v>141</v>
      </c>
      <c r="H50" s="104">
        <v>78</v>
      </c>
      <c r="I50" s="104">
        <v>141</v>
      </c>
      <c r="J50" s="104">
        <v>3012</v>
      </c>
      <c r="K50" s="104">
        <v>532</v>
      </c>
      <c r="L50" s="104">
        <v>30</v>
      </c>
      <c r="M50" s="104">
        <v>4150</v>
      </c>
      <c r="N50">
        <v>218</v>
      </c>
      <c r="O50">
        <v>1201</v>
      </c>
      <c r="P50" s="108">
        <v>5569</v>
      </c>
    </row>
    <row r="51" spans="2:16" ht="18" hidden="1" customHeight="1">
      <c r="B51" s="55">
        <v>44</v>
      </c>
      <c r="C51" s="94">
        <f t="shared" si="6"/>
        <v>3009</v>
      </c>
      <c r="D51" s="94">
        <f t="shared" si="7"/>
        <v>873</v>
      </c>
      <c r="E51" s="94">
        <f t="shared" si="5"/>
        <v>174</v>
      </c>
      <c r="F51" s="104">
        <v>31</v>
      </c>
      <c r="G51" s="104">
        <v>125</v>
      </c>
      <c r="H51" s="104">
        <v>93</v>
      </c>
      <c r="I51" s="104">
        <v>203</v>
      </c>
      <c r="J51" s="104">
        <v>2886</v>
      </c>
      <c r="K51" s="104">
        <v>514</v>
      </c>
      <c r="L51" s="104">
        <v>30</v>
      </c>
      <c r="M51" s="104">
        <v>4056</v>
      </c>
      <c r="N51">
        <v>172</v>
      </c>
      <c r="O51">
        <v>1248</v>
      </c>
      <c r="P51" s="108">
        <v>5476</v>
      </c>
    </row>
    <row r="52" spans="2:16" ht="18" hidden="1" customHeight="1">
      <c r="B52" s="55">
        <v>45</v>
      </c>
      <c r="C52" s="94">
        <f t="shared" si="6"/>
        <v>3245</v>
      </c>
      <c r="D52" s="94">
        <f t="shared" si="7"/>
        <v>873</v>
      </c>
      <c r="E52" s="94">
        <f t="shared" si="5"/>
        <v>157</v>
      </c>
      <c r="F52" s="104">
        <v>31</v>
      </c>
      <c r="G52" s="104">
        <v>156</v>
      </c>
      <c r="H52" s="104">
        <v>94</v>
      </c>
      <c r="I52" s="104">
        <v>140</v>
      </c>
      <c r="J52" s="104">
        <v>3106</v>
      </c>
      <c r="K52" s="104">
        <v>546</v>
      </c>
      <c r="L52" s="104">
        <v>45</v>
      </c>
      <c r="M52" s="104">
        <v>4275</v>
      </c>
      <c r="N52">
        <v>218</v>
      </c>
      <c r="O52">
        <v>1466</v>
      </c>
      <c r="P52" s="108">
        <v>5959</v>
      </c>
    </row>
    <row r="53" spans="2:16" ht="18" hidden="1" customHeight="1">
      <c r="B53" s="55">
        <v>46</v>
      </c>
      <c r="C53" s="94">
        <f t="shared" si="6"/>
        <v>3464</v>
      </c>
      <c r="D53" s="94">
        <f t="shared" si="7"/>
        <v>892</v>
      </c>
      <c r="E53" s="94">
        <f t="shared" si="5"/>
        <v>184</v>
      </c>
      <c r="F53" s="104">
        <v>141</v>
      </c>
      <c r="G53" s="104">
        <v>110</v>
      </c>
      <c r="H53" s="104">
        <v>78</v>
      </c>
      <c r="I53" s="104">
        <v>141</v>
      </c>
      <c r="J53" s="104">
        <v>3323</v>
      </c>
      <c r="K53" s="104">
        <v>500</v>
      </c>
      <c r="L53" s="104">
        <v>63</v>
      </c>
      <c r="M53" s="104">
        <v>4540</v>
      </c>
      <c r="N53">
        <v>187</v>
      </c>
      <c r="O53">
        <v>1186</v>
      </c>
      <c r="P53" s="108">
        <v>5913</v>
      </c>
    </row>
    <row r="54" spans="2:16" ht="18" hidden="1" customHeight="1">
      <c r="B54" s="55">
        <v>47</v>
      </c>
      <c r="C54" s="94">
        <f t="shared" si="6"/>
        <v>3432</v>
      </c>
      <c r="D54" s="94">
        <f t="shared" si="7"/>
        <v>842</v>
      </c>
      <c r="E54" s="94">
        <f t="shared" si="5"/>
        <v>188</v>
      </c>
      <c r="F54" s="104">
        <v>31</v>
      </c>
      <c r="G54" s="104">
        <v>109</v>
      </c>
      <c r="H54" s="104">
        <v>94</v>
      </c>
      <c r="I54" s="104">
        <v>171</v>
      </c>
      <c r="J54" s="104">
        <v>3291</v>
      </c>
      <c r="K54" s="104">
        <v>531</v>
      </c>
      <c r="L54" s="104">
        <v>47</v>
      </c>
      <c r="M54" s="104">
        <v>4462</v>
      </c>
      <c r="N54">
        <v>171</v>
      </c>
      <c r="O54">
        <v>1467</v>
      </c>
      <c r="P54" s="108">
        <v>6100</v>
      </c>
    </row>
    <row r="55" spans="2:16" ht="18" hidden="1" customHeight="1">
      <c r="B55" s="55">
        <v>48</v>
      </c>
      <c r="C55" s="94">
        <f t="shared" si="6"/>
        <v>3463</v>
      </c>
      <c r="D55" s="94">
        <f t="shared" si="7"/>
        <v>828</v>
      </c>
      <c r="E55" s="94">
        <f t="shared" si="5"/>
        <v>171</v>
      </c>
      <c r="F55" s="104">
        <v>16</v>
      </c>
      <c r="G55" s="104">
        <v>172</v>
      </c>
      <c r="H55" s="104">
        <v>94</v>
      </c>
      <c r="I55" s="104">
        <v>156</v>
      </c>
      <c r="J55" s="104">
        <v>3338</v>
      </c>
      <c r="K55" s="104">
        <v>484</v>
      </c>
      <c r="L55" s="104">
        <v>31</v>
      </c>
      <c r="M55" s="104">
        <v>4462</v>
      </c>
      <c r="N55">
        <v>187</v>
      </c>
      <c r="O55">
        <v>1248</v>
      </c>
      <c r="P55" s="108">
        <v>5897</v>
      </c>
    </row>
    <row r="56" spans="2:16" ht="18" hidden="1" customHeight="1">
      <c r="B56" s="55">
        <v>49</v>
      </c>
      <c r="C56" s="94">
        <f t="shared" si="6"/>
        <v>3244</v>
      </c>
      <c r="D56" s="94">
        <f t="shared" si="7"/>
        <v>825</v>
      </c>
      <c r="E56" s="94">
        <f t="shared" si="5"/>
        <v>189</v>
      </c>
      <c r="F56" s="104">
        <v>46</v>
      </c>
      <c r="G56" s="104">
        <v>125</v>
      </c>
      <c r="H56" s="104">
        <v>93</v>
      </c>
      <c r="I56" s="104">
        <v>141</v>
      </c>
      <c r="J56" s="104">
        <v>3106</v>
      </c>
      <c r="K56" s="104">
        <v>513</v>
      </c>
      <c r="L56" s="104">
        <v>45</v>
      </c>
      <c r="M56" s="104">
        <v>4258</v>
      </c>
      <c r="N56">
        <v>203</v>
      </c>
      <c r="O56">
        <v>1279</v>
      </c>
      <c r="P56" s="108">
        <v>5740</v>
      </c>
    </row>
    <row r="57" spans="2:16" ht="18" hidden="1" customHeight="1">
      <c r="B57" s="55">
        <v>50</v>
      </c>
      <c r="C57" s="94">
        <f t="shared" si="6"/>
        <v>2948</v>
      </c>
      <c r="D57" s="94">
        <f t="shared" si="7"/>
        <v>1028</v>
      </c>
      <c r="E57" s="94">
        <f t="shared" si="5"/>
        <v>205</v>
      </c>
      <c r="F57" s="104">
        <v>47</v>
      </c>
      <c r="G57" s="104">
        <v>125</v>
      </c>
      <c r="H57" s="104">
        <v>78</v>
      </c>
      <c r="I57" s="104">
        <v>327</v>
      </c>
      <c r="J57" s="104">
        <v>2840</v>
      </c>
      <c r="K57" s="104">
        <v>529</v>
      </c>
      <c r="L57" s="104">
        <v>30</v>
      </c>
      <c r="M57" s="104">
        <v>4181</v>
      </c>
      <c r="N57">
        <v>219</v>
      </c>
      <c r="O57">
        <v>1232</v>
      </c>
      <c r="P57" s="108">
        <v>5632</v>
      </c>
    </row>
    <row r="58" spans="2:16" ht="18" hidden="1" customHeight="1">
      <c r="B58" s="55">
        <v>51</v>
      </c>
      <c r="C58" s="94">
        <f t="shared" si="6"/>
        <v>3150</v>
      </c>
      <c r="D58" s="94">
        <f t="shared" si="7"/>
        <v>859</v>
      </c>
      <c r="E58" s="94">
        <f t="shared" si="5"/>
        <v>203</v>
      </c>
      <c r="F58" s="104">
        <v>31</v>
      </c>
      <c r="G58" s="104">
        <v>125</v>
      </c>
      <c r="H58" s="104">
        <v>94</v>
      </c>
      <c r="I58" s="104">
        <v>203</v>
      </c>
      <c r="J58" s="104">
        <v>3026</v>
      </c>
      <c r="K58" s="104">
        <v>500</v>
      </c>
      <c r="L58" s="104">
        <v>30</v>
      </c>
      <c r="M58" s="104">
        <v>4212</v>
      </c>
      <c r="N58">
        <v>156</v>
      </c>
      <c r="O58">
        <v>1263</v>
      </c>
      <c r="P58" s="108">
        <v>5631</v>
      </c>
    </row>
    <row r="59" spans="2:16" ht="18" hidden="1" customHeight="1">
      <c r="B59" s="55">
        <v>52</v>
      </c>
      <c r="C59" s="94">
        <f t="shared" si="6"/>
        <v>3354</v>
      </c>
      <c r="D59" s="94">
        <f t="shared" si="7"/>
        <v>873</v>
      </c>
      <c r="E59" s="94">
        <f t="shared" si="5"/>
        <v>172</v>
      </c>
      <c r="F59" s="104">
        <v>47</v>
      </c>
      <c r="G59" s="104">
        <v>141</v>
      </c>
      <c r="H59" s="104">
        <v>78</v>
      </c>
      <c r="I59" s="104">
        <v>171</v>
      </c>
      <c r="J59" s="104">
        <v>3245</v>
      </c>
      <c r="K59" s="104">
        <v>514</v>
      </c>
      <c r="L59" s="104">
        <v>31</v>
      </c>
      <c r="M59" s="104">
        <v>4399</v>
      </c>
      <c r="N59">
        <v>187</v>
      </c>
      <c r="O59">
        <v>1233</v>
      </c>
      <c r="P59" s="108">
        <v>5819</v>
      </c>
    </row>
    <row r="60" spans="2:16" ht="18" hidden="1" customHeight="1">
      <c r="B60" s="55">
        <v>53</v>
      </c>
      <c r="C60" s="94">
        <f t="shared" si="6"/>
        <v>3526</v>
      </c>
      <c r="D60" s="94">
        <f t="shared" si="7"/>
        <v>810</v>
      </c>
      <c r="E60" s="94">
        <f t="shared" si="5"/>
        <v>219</v>
      </c>
      <c r="F60" s="104">
        <v>15</v>
      </c>
      <c r="G60" s="104">
        <v>125</v>
      </c>
      <c r="H60" s="104">
        <v>78</v>
      </c>
      <c r="I60" s="104">
        <v>171</v>
      </c>
      <c r="J60" s="104">
        <v>3417</v>
      </c>
      <c r="K60" s="104">
        <v>499</v>
      </c>
      <c r="L60" s="104">
        <v>31</v>
      </c>
      <c r="M60" s="104">
        <v>4555</v>
      </c>
      <c r="N60">
        <v>203</v>
      </c>
      <c r="O60">
        <v>1201</v>
      </c>
      <c r="P60" s="108">
        <v>5975</v>
      </c>
    </row>
    <row r="61" spans="2:16" ht="18" hidden="1" customHeight="1">
      <c r="B61" s="55">
        <v>54</v>
      </c>
      <c r="C61" s="94">
        <f t="shared" si="6"/>
        <v>3072</v>
      </c>
      <c r="D61" s="94">
        <f t="shared" si="7"/>
        <v>828</v>
      </c>
      <c r="E61" s="94">
        <f t="shared" si="5"/>
        <v>187</v>
      </c>
      <c r="F61" s="104">
        <v>16</v>
      </c>
      <c r="G61" s="104">
        <v>141</v>
      </c>
      <c r="H61" s="104">
        <v>93</v>
      </c>
      <c r="I61" s="104">
        <v>187</v>
      </c>
      <c r="J61" s="104">
        <v>2886</v>
      </c>
      <c r="K61" s="104">
        <v>484</v>
      </c>
      <c r="L61" s="104">
        <v>93</v>
      </c>
      <c r="M61" s="104">
        <v>4087</v>
      </c>
      <c r="N61">
        <v>187</v>
      </c>
      <c r="O61">
        <v>1217</v>
      </c>
      <c r="P61" s="108">
        <v>5507</v>
      </c>
    </row>
    <row r="62" spans="2:16" ht="18" hidden="1" customHeight="1">
      <c r="B62" s="55">
        <v>55</v>
      </c>
      <c r="C62" s="94">
        <f t="shared" si="6"/>
        <v>3320</v>
      </c>
      <c r="D62" s="94">
        <f t="shared" si="7"/>
        <v>907</v>
      </c>
      <c r="E62" s="94">
        <f t="shared" si="5"/>
        <v>203</v>
      </c>
      <c r="F62" s="104">
        <v>31</v>
      </c>
      <c r="G62" s="104">
        <v>141</v>
      </c>
      <c r="H62" s="104">
        <v>62</v>
      </c>
      <c r="I62" s="104">
        <v>234</v>
      </c>
      <c r="J62" s="104">
        <v>3242</v>
      </c>
      <c r="K62" s="104">
        <v>501</v>
      </c>
      <c r="L62" s="104">
        <v>16</v>
      </c>
      <c r="M62" s="104">
        <v>4430</v>
      </c>
      <c r="N62">
        <v>187</v>
      </c>
      <c r="O62">
        <v>1404</v>
      </c>
      <c r="P62" s="108">
        <v>6037</v>
      </c>
    </row>
    <row r="63" spans="2:16" ht="18" hidden="1" customHeight="1">
      <c r="B63" s="55">
        <v>56</v>
      </c>
      <c r="C63" s="94">
        <f t="shared" si="6"/>
        <v>3418</v>
      </c>
      <c r="D63" s="94">
        <f t="shared" si="7"/>
        <v>825</v>
      </c>
      <c r="E63" s="94">
        <f t="shared" si="5"/>
        <v>234</v>
      </c>
      <c r="F63" s="104">
        <v>15</v>
      </c>
      <c r="G63" s="104">
        <v>125</v>
      </c>
      <c r="H63" s="104">
        <v>203</v>
      </c>
      <c r="I63" s="104">
        <v>202</v>
      </c>
      <c r="J63" s="104">
        <v>3026</v>
      </c>
      <c r="K63" s="104">
        <v>483</v>
      </c>
      <c r="L63" s="104">
        <v>189</v>
      </c>
      <c r="M63" s="104">
        <v>4477</v>
      </c>
      <c r="N63">
        <v>156</v>
      </c>
      <c r="O63">
        <v>1326</v>
      </c>
      <c r="P63" s="108">
        <v>5959</v>
      </c>
    </row>
    <row r="64" spans="2:16" ht="18" hidden="1" customHeight="1">
      <c r="B64" s="55">
        <v>57</v>
      </c>
      <c r="C64" s="94">
        <f t="shared" si="6"/>
        <v>3415</v>
      </c>
      <c r="D64" s="94">
        <f t="shared" si="7"/>
        <v>1375</v>
      </c>
      <c r="E64" s="94">
        <f t="shared" si="5"/>
        <v>187</v>
      </c>
      <c r="F64" s="104">
        <v>156</v>
      </c>
      <c r="G64" s="104">
        <v>156</v>
      </c>
      <c r="H64" s="104">
        <v>171</v>
      </c>
      <c r="I64" s="104">
        <v>562</v>
      </c>
      <c r="J64" s="104">
        <v>3213</v>
      </c>
      <c r="K64" s="104">
        <v>501</v>
      </c>
      <c r="L64" s="104">
        <v>31</v>
      </c>
      <c r="M64" s="104">
        <v>4977</v>
      </c>
      <c r="N64">
        <v>218</v>
      </c>
      <c r="O64">
        <v>1248</v>
      </c>
      <c r="P64" s="108">
        <v>6443</v>
      </c>
    </row>
    <row r="65" spans="2:16" ht="18" hidden="1" customHeight="1">
      <c r="B65" s="55">
        <v>58</v>
      </c>
      <c r="C65" s="94">
        <f t="shared" si="6"/>
        <v>3555</v>
      </c>
      <c r="D65" s="94">
        <f t="shared" si="7"/>
        <v>810</v>
      </c>
      <c r="E65" s="94">
        <f t="shared" si="5"/>
        <v>205</v>
      </c>
      <c r="F65" s="104">
        <v>46</v>
      </c>
      <c r="G65" s="104">
        <v>125</v>
      </c>
      <c r="H65" s="104">
        <v>78</v>
      </c>
      <c r="I65" s="104">
        <v>140</v>
      </c>
      <c r="J65" s="104">
        <v>3415</v>
      </c>
      <c r="K65" s="104">
        <v>499</v>
      </c>
      <c r="L65" s="104">
        <v>62</v>
      </c>
      <c r="M65" s="104">
        <v>4570</v>
      </c>
      <c r="N65">
        <v>234</v>
      </c>
      <c r="O65">
        <v>1280</v>
      </c>
      <c r="P65" s="108">
        <v>6084</v>
      </c>
    </row>
    <row r="66" spans="2:16" ht="18" hidden="1" customHeight="1">
      <c r="B66" s="55">
        <v>59</v>
      </c>
      <c r="C66" s="94">
        <f t="shared" si="6"/>
        <v>3073</v>
      </c>
      <c r="D66" s="94">
        <f t="shared" si="7"/>
        <v>857</v>
      </c>
      <c r="E66" s="94">
        <f t="shared" si="5"/>
        <v>188</v>
      </c>
      <c r="F66" s="104">
        <v>31</v>
      </c>
      <c r="G66" s="104">
        <v>140</v>
      </c>
      <c r="H66" s="104">
        <v>78</v>
      </c>
      <c r="I66" s="104">
        <v>187</v>
      </c>
      <c r="J66" s="104">
        <v>2963</v>
      </c>
      <c r="K66" s="104">
        <v>499</v>
      </c>
      <c r="L66" s="104">
        <v>32</v>
      </c>
      <c r="M66" s="104">
        <v>4118</v>
      </c>
      <c r="N66">
        <v>203</v>
      </c>
      <c r="O66">
        <v>1217</v>
      </c>
      <c r="P66" s="108">
        <v>5553</v>
      </c>
    </row>
    <row r="67" spans="2:16" ht="18" hidden="1" customHeight="1">
      <c r="B67" s="55">
        <v>60</v>
      </c>
      <c r="C67" s="94">
        <f t="shared" si="6"/>
        <v>3197</v>
      </c>
      <c r="D67" s="94">
        <f t="shared" si="7"/>
        <v>827</v>
      </c>
      <c r="E67" s="94">
        <f t="shared" si="5"/>
        <v>157</v>
      </c>
      <c r="F67" s="104">
        <v>31</v>
      </c>
      <c r="G67" s="104">
        <v>125</v>
      </c>
      <c r="H67" s="104">
        <v>93</v>
      </c>
      <c r="I67" s="104">
        <v>141</v>
      </c>
      <c r="J67" s="104">
        <v>3058</v>
      </c>
      <c r="K67" s="104">
        <v>530</v>
      </c>
      <c r="L67" s="104">
        <v>46</v>
      </c>
      <c r="M67" s="104">
        <v>4181</v>
      </c>
      <c r="N67">
        <v>218</v>
      </c>
      <c r="O67">
        <v>1233</v>
      </c>
      <c r="P67" s="108">
        <v>5632</v>
      </c>
    </row>
    <row r="68" spans="2:16" ht="18" hidden="1" customHeight="1">
      <c r="B68" s="55">
        <v>61</v>
      </c>
      <c r="C68" s="94">
        <f t="shared" si="6"/>
        <v>3042</v>
      </c>
      <c r="D68" s="94">
        <f t="shared" si="7"/>
        <v>841</v>
      </c>
      <c r="E68" s="94">
        <f t="shared" si="5"/>
        <v>173</v>
      </c>
      <c r="F68" s="104">
        <v>31</v>
      </c>
      <c r="G68" s="104">
        <v>124</v>
      </c>
      <c r="H68" s="104">
        <v>94</v>
      </c>
      <c r="I68" s="104">
        <v>140</v>
      </c>
      <c r="J68" s="104">
        <v>2901</v>
      </c>
      <c r="K68" s="104">
        <v>546</v>
      </c>
      <c r="L68" s="104">
        <v>47</v>
      </c>
      <c r="M68" s="104">
        <v>4056</v>
      </c>
      <c r="N68">
        <v>187</v>
      </c>
      <c r="O68">
        <v>1217</v>
      </c>
      <c r="P68" s="108">
        <v>5475</v>
      </c>
    </row>
    <row r="69" spans="2:16" ht="18" hidden="1" customHeight="1">
      <c r="B69" s="55">
        <v>62</v>
      </c>
      <c r="C69" s="94">
        <f t="shared" si="6"/>
        <v>3090</v>
      </c>
      <c r="D69" s="94">
        <f t="shared" si="7"/>
        <v>873</v>
      </c>
      <c r="E69" s="94">
        <f t="shared" si="5"/>
        <v>140</v>
      </c>
      <c r="F69" s="104">
        <v>47</v>
      </c>
      <c r="G69" s="104">
        <v>124</v>
      </c>
      <c r="H69" s="104">
        <v>94</v>
      </c>
      <c r="I69" s="104">
        <v>140</v>
      </c>
      <c r="J69" s="104">
        <v>2948</v>
      </c>
      <c r="K69" s="104">
        <v>562</v>
      </c>
      <c r="L69" s="104">
        <v>48</v>
      </c>
      <c r="M69" s="104">
        <v>4103</v>
      </c>
      <c r="N69">
        <v>234</v>
      </c>
      <c r="O69">
        <v>1232</v>
      </c>
      <c r="P69" s="108">
        <v>5569</v>
      </c>
    </row>
    <row r="70" spans="2:16" ht="18" hidden="1" customHeight="1">
      <c r="B70" s="55">
        <v>63</v>
      </c>
      <c r="C70" s="94">
        <f t="shared" si="6"/>
        <v>3496</v>
      </c>
      <c r="D70" s="94">
        <f t="shared" si="7"/>
        <v>826</v>
      </c>
      <c r="E70" s="94">
        <f t="shared" si="5"/>
        <v>171</v>
      </c>
      <c r="F70" s="104">
        <v>31</v>
      </c>
      <c r="G70" s="104">
        <v>140</v>
      </c>
      <c r="H70" s="104">
        <v>94</v>
      </c>
      <c r="I70" s="104">
        <v>125</v>
      </c>
      <c r="J70" s="104">
        <v>3371</v>
      </c>
      <c r="K70" s="104">
        <v>530</v>
      </c>
      <c r="L70" s="104">
        <v>31</v>
      </c>
      <c r="M70" s="104">
        <v>4493</v>
      </c>
      <c r="N70">
        <v>203</v>
      </c>
      <c r="O70">
        <v>1295</v>
      </c>
      <c r="P70" s="108">
        <v>5991</v>
      </c>
    </row>
    <row r="71" spans="2:16" ht="18" hidden="1" customHeight="1">
      <c r="B71" s="55">
        <v>64</v>
      </c>
      <c r="C71" s="94">
        <f t="shared" si="6"/>
        <v>3433</v>
      </c>
      <c r="D71" s="94">
        <f t="shared" si="7"/>
        <v>856</v>
      </c>
      <c r="E71" s="94">
        <f t="shared" si="5"/>
        <v>157</v>
      </c>
      <c r="F71" s="104">
        <v>47</v>
      </c>
      <c r="G71" s="104">
        <v>140</v>
      </c>
      <c r="H71" s="104">
        <v>94</v>
      </c>
      <c r="I71" s="104">
        <v>156</v>
      </c>
      <c r="J71" s="104">
        <v>3278</v>
      </c>
      <c r="K71" s="104">
        <v>513</v>
      </c>
      <c r="L71" s="104">
        <v>61</v>
      </c>
      <c r="M71" s="104">
        <v>4446</v>
      </c>
      <c r="N71">
        <v>187</v>
      </c>
      <c r="O71">
        <v>1358</v>
      </c>
      <c r="P71" s="108">
        <v>6006</v>
      </c>
    </row>
    <row r="72" spans="2:16" ht="18" hidden="1" customHeight="1">
      <c r="B72" s="55">
        <v>65</v>
      </c>
      <c r="C72" s="94">
        <f t="shared" si="6"/>
        <v>2980</v>
      </c>
      <c r="D72" s="94">
        <f t="shared" si="7"/>
        <v>953</v>
      </c>
      <c r="E72" s="94">
        <f t="shared" si="5"/>
        <v>155</v>
      </c>
      <c r="F72" s="104">
        <v>32</v>
      </c>
      <c r="G72" s="104">
        <v>156</v>
      </c>
      <c r="H72" s="104">
        <v>78</v>
      </c>
      <c r="I72" s="104">
        <v>219</v>
      </c>
      <c r="J72" s="104">
        <v>2856</v>
      </c>
      <c r="K72" s="104">
        <v>546</v>
      </c>
      <c r="L72" s="104">
        <v>46</v>
      </c>
      <c r="M72" s="104">
        <v>4088</v>
      </c>
      <c r="N72">
        <v>218</v>
      </c>
      <c r="O72">
        <v>1248</v>
      </c>
      <c r="P72" s="108">
        <v>5569</v>
      </c>
    </row>
    <row r="73" spans="2:16" ht="18" hidden="1" customHeight="1">
      <c r="B73" s="55">
        <v>66</v>
      </c>
      <c r="C73" s="94">
        <f t="shared" si="6"/>
        <v>3273</v>
      </c>
      <c r="D73" s="94">
        <f t="shared" si="7"/>
        <v>813</v>
      </c>
      <c r="E73" s="94">
        <f t="shared" ref="E73:E107" si="8">IF(D73&lt;&gt;"",M73-D73-C73,"")</f>
        <v>157</v>
      </c>
      <c r="F73" s="104">
        <v>47</v>
      </c>
      <c r="G73" s="104">
        <v>125</v>
      </c>
      <c r="H73" s="104">
        <v>94</v>
      </c>
      <c r="I73" s="104">
        <v>140</v>
      </c>
      <c r="J73" s="104">
        <v>3118</v>
      </c>
      <c r="K73" s="104">
        <v>501</v>
      </c>
      <c r="L73" s="104">
        <v>61</v>
      </c>
      <c r="M73" s="104">
        <v>4243</v>
      </c>
      <c r="N73">
        <v>234</v>
      </c>
      <c r="O73">
        <v>1139</v>
      </c>
      <c r="P73" s="108">
        <v>5616</v>
      </c>
    </row>
    <row r="74" spans="2:16" ht="18" hidden="1" customHeight="1">
      <c r="B74" s="55">
        <v>67</v>
      </c>
      <c r="C74" s="94">
        <f t="shared" si="6"/>
        <v>3385</v>
      </c>
      <c r="D74" s="94">
        <f t="shared" si="7"/>
        <v>827</v>
      </c>
      <c r="E74" s="94">
        <f t="shared" si="8"/>
        <v>281</v>
      </c>
      <c r="F74" s="104">
        <v>31</v>
      </c>
      <c r="G74" s="104">
        <v>125</v>
      </c>
      <c r="H74" s="104">
        <v>78</v>
      </c>
      <c r="I74" s="104">
        <v>140</v>
      </c>
      <c r="J74" s="104">
        <v>3245</v>
      </c>
      <c r="K74" s="104">
        <v>531</v>
      </c>
      <c r="L74" s="104">
        <v>62</v>
      </c>
      <c r="M74" s="104">
        <v>4493</v>
      </c>
      <c r="N74">
        <v>234</v>
      </c>
      <c r="O74">
        <v>1139</v>
      </c>
      <c r="P74" s="108">
        <v>5896</v>
      </c>
    </row>
    <row r="75" spans="2:16" ht="18" hidden="1" customHeight="1">
      <c r="B75" s="55">
        <v>68</v>
      </c>
      <c r="C75" s="94">
        <f t="shared" ref="C75:C107" si="9">IF(H75+J75+L75=0, "", H75+J75+L75)</f>
        <v>3042</v>
      </c>
      <c r="D75" s="94">
        <f t="shared" ref="D75:D107" si="10">IF((F75+G75+I75+K75=0),"",F75+G75+I75+K75)</f>
        <v>934</v>
      </c>
      <c r="E75" s="94">
        <f t="shared" si="8"/>
        <v>189</v>
      </c>
      <c r="F75" s="104">
        <v>31</v>
      </c>
      <c r="G75" s="104">
        <v>140</v>
      </c>
      <c r="H75" s="104">
        <v>141</v>
      </c>
      <c r="I75" s="104">
        <v>140</v>
      </c>
      <c r="J75" s="104">
        <v>2839</v>
      </c>
      <c r="K75" s="104">
        <v>623</v>
      </c>
      <c r="L75" s="104">
        <v>62</v>
      </c>
      <c r="M75" s="104">
        <v>4165</v>
      </c>
      <c r="N75">
        <v>203</v>
      </c>
      <c r="O75">
        <v>1216</v>
      </c>
      <c r="P75" s="108">
        <v>5616</v>
      </c>
    </row>
    <row r="76" spans="2:16" ht="18" hidden="1" customHeight="1">
      <c r="B76" s="55">
        <v>69</v>
      </c>
      <c r="C76" s="94">
        <f t="shared" si="9"/>
        <v>3621</v>
      </c>
      <c r="D76" s="94">
        <f t="shared" si="10"/>
        <v>889</v>
      </c>
      <c r="E76" s="94">
        <f t="shared" si="8"/>
        <v>232</v>
      </c>
      <c r="F76" s="104">
        <v>78</v>
      </c>
      <c r="G76" s="104">
        <v>110</v>
      </c>
      <c r="H76" s="104">
        <v>78</v>
      </c>
      <c r="I76" s="104">
        <v>156</v>
      </c>
      <c r="J76" s="104">
        <v>3480</v>
      </c>
      <c r="K76" s="104">
        <v>545</v>
      </c>
      <c r="L76" s="104">
        <v>63</v>
      </c>
      <c r="M76" s="104">
        <v>4742</v>
      </c>
      <c r="N76">
        <v>172</v>
      </c>
      <c r="O76">
        <v>1263</v>
      </c>
      <c r="P76" s="108">
        <v>6177</v>
      </c>
    </row>
    <row r="77" spans="2:16" ht="18" hidden="1" customHeight="1">
      <c r="B77" s="55">
        <v>70</v>
      </c>
      <c r="C77" s="94">
        <f t="shared" si="9"/>
        <v>3153</v>
      </c>
      <c r="D77" s="94">
        <f t="shared" si="10"/>
        <v>810</v>
      </c>
      <c r="E77" s="94">
        <f t="shared" si="8"/>
        <v>203</v>
      </c>
      <c r="F77" s="104">
        <v>47</v>
      </c>
      <c r="G77" s="104">
        <v>109</v>
      </c>
      <c r="H77" s="104">
        <v>94</v>
      </c>
      <c r="I77" s="104">
        <v>124</v>
      </c>
      <c r="J77" s="104">
        <v>3027</v>
      </c>
      <c r="K77" s="104">
        <v>530</v>
      </c>
      <c r="L77" s="104">
        <v>32</v>
      </c>
      <c r="M77" s="104">
        <v>4166</v>
      </c>
      <c r="N77">
        <v>171</v>
      </c>
      <c r="O77">
        <v>1170</v>
      </c>
      <c r="P77" s="108">
        <v>5523</v>
      </c>
    </row>
    <row r="78" spans="2:16" ht="18" hidden="1" customHeight="1">
      <c r="B78" s="55">
        <v>71</v>
      </c>
      <c r="C78" s="94">
        <f t="shared" si="9"/>
        <v>2930</v>
      </c>
      <c r="D78" s="94">
        <f t="shared" si="10"/>
        <v>813</v>
      </c>
      <c r="E78" s="94">
        <f t="shared" si="8"/>
        <v>188</v>
      </c>
      <c r="F78" s="104">
        <v>31</v>
      </c>
      <c r="G78" s="104">
        <v>124</v>
      </c>
      <c r="H78" s="104">
        <v>78</v>
      </c>
      <c r="I78" s="104">
        <v>141</v>
      </c>
      <c r="J78" s="104">
        <v>2791</v>
      </c>
      <c r="K78" s="104">
        <v>517</v>
      </c>
      <c r="L78" s="104">
        <v>61</v>
      </c>
      <c r="M78" s="104">
        <v>3931</v>
      </c>
      <c r="N78">
        <v>234</v>
      </c>
      <c r="O78">
        <v>1264</v>
      </c>
      <c r="P78" s="108">
        <v>5429</v>
      </c>
    </row>
    <row r="79" spans="2:16" ht="18" hidden="1" customHeight="1">
      <c r="B79" s="55">
        <v>72</v>
      </c>
      <c r="C79" s="94">
        <f t="shared" si="9"/>
        <v>2871</v>
      </c>
      <c r="D79" s="94">
        <f t="shared" si="10"/>
        <v>918</v>
      </c>
      <c r="E79" s="94">
        <f t="shared" si="8"/>
        <v>173</v>
      </c>
      <c r="F79" s="104">
        <v>31</v>
      </c>
      <c r="G79" s="104">
        <v>125</v>
      </c>
      <c r="H79" s="104">
        <v>78</v>
      </c>
      <c r="I79" s="104">
        <v>202</v>
      </c>
      <c r="J79" s="104">
        <v>2746</v>
      </c>
      <c r="K79" s="104">
        <v>560</v>
      </c>
      <c r="L79" s="104">
        <v>47</v>
      </c>
      <c r="M79" s="104">
        <v>3962</v>
      </c>
      <c r="N79">
        <v>172</v>
      </c>
      <c r="O79">
        <v>1295</v>
      </c>
      <c r="P79" s="108">
        <v>5429</v>
      </c>
    </row>
    <row r="80" spans="2:16" ht="18" hidden="1" customHeight="1">
      <c r="B80" s="55">
        <v>73</v>
      </c>
      <c r="C80" s="94">
        <f t="shared" si="9"/>
        <v>3307</v>
      </c>
      <c r="D80" s="94">
        <f t="shared" si="10"/>
        <v>937</v>
      </c>
      <c r="E80" s="94">
        <f t="shared" si="8"/>
        <v>139</v>
      </c>
      <c r="F80" s="104">
        <v>31</v>
      </c>
      <c r="G80" s="104">
        <v>141</v>
      </c>
      <c r="H80" s="104">
        <v>62</v>
      </c>
      <c r="I80" s="104">
        <v>219</v>
      </c>
      <c r="J80" s="104">
        <v>3214</v>
      </c>
      <c r="K80" s="104">
        <v>546</v>
      </c>
      <c r="L80" s="104">
        <v>31</v>
      </c>
      <c r="M80" s="104">
        <v>4383</v>
      </c>
      <c r="N80">
        <v>234</v>
      </c>
      <c r="O80">
        <v>1279</v>
      </c>
      <c r="P80" s="108">
        <v>5896</v>
      </c>
    </row>
    <row r="81" spans="2:16" ht="18" hidden="1" customHeight="1">
      <c r="B81" s="55">
        <v>74</v>
      </c>
      <c r="C81" s="94">
        <f t="shared" si="9"/>
        <v>2903</v>
      </c>
      <c r="D81" s="94">
        <f t="shared" si="10"/>
        <v>967</v>
      </c>
      <c r="E81" s="94">
        <f t="shared" si="8"/>
        <v>155</v>
      </c>
      <c r="F81" s="104">
        <v>32</v>
      </c>
      <c r="G81" s="104">
        <v>141</v>
      </c>
      <c r="H81" s="104">
        <v>78</v>
      </c>
      <c r="I81" s="104">
        <v>218</v>
      </c>
      <c r="J81" s="104">
        <v>2794</v>
      </c>
      <c r="K81" s="104">
        <v>576</v>
      </c>
      <c r="L81" s="104">
        <v>31</v>
      </c>
      <c r="M81" s="104">
        <v>4025</v>
      </c>
      <c r="N81">
        <v>156</v>
      </c>
      <c r="O81">
        <v>1498</v>
      </c>
      <c r="P81" s="108">
        <v>5679</v>
      </c>
    </row>
    <row r="82" spans="2:16" ht="18" hidden="1" customHeight="1">
      <c r="B82" s="55">
        <v>75</v>
      </c>
      <c r="C82" s="94">
        <f t="shared" si="9"/>
        <v>3417</v>
      </c>
      <c r="D82" s="94">
        <f t="shared" si="10"/>
        <v>842</v>
      </c>
      <c r="E82" s="94">
        <f t="shared" si="8"/>
        <v>187</v>
      </c>
      <c r="F82" s="104">
        <v>47</v>
      </c>
      <c r="G82" s="104">
        <v>124</v>
      </c>
      <c r="H82" s="104">
        <v>94</v>
      </c>
      <c r="I82" s="104">
        <v>203</v>
      </c>
      <c r="J82" s="104">
        <v>3246</v>
      </c>
      <c r="K82" s="104">
        <v>468</v>
      </c>
      <c r="L82" s="104">
        <v>77</v>
      </c>
      <c r="M82" s="104">
        <v>4446</v>
      </c>
      <c r="N82">
        <v>172</v>
      </c>
      <c r="O82">
        <v>1326</v>
      </c>
      <c r="P82" s="108">
        <v>5944</v>
      </c>
    </row>
    <row r="83" spans="2:16" ht="18" hidden="1" customHeight="1">
      <c r="B83" s="55">
        <v>76</v>
      </c>
      <c r="C83" s="94">
        <f t="shared" si="9"/>
        <v>3572</v>
      </c>
      <c r="D83" s="94">
        <f t="shared" si="10"/>
        <v>920</v>
      </c>
      <c r="E83" s="94">
        <f t="shared" si="8"/>
        <v>188</v>
      </c>
      <c r="F83" s="104">
        <v>31</v>
      </c>
      <c r="G83" s="104">
        <v>109</v>
      </c>
      <c r="H83" s="104">
        <v>94</v>
      </c>
      <c r="I83" s="104">
        <v>249</v>
      </c>
      <c r="J83" s="104">
        <v>3430</v>
      </c>
      <c r="K83" s="104">
        <v>531</v>
      </c>
      <c r="L83" s="104">
        <v>48</v>
      </c>
      <c r="M83" s="104">
        <v>4680</v>
      </c>
      <c r="N83">
        <v>203</v>
      </c>
      <c r="O83">
        <v>1185</v>
      </c>
      <c r="P83" s="108">
        <v>6068</v>
      </c>
    </row>
    <row r="84" spans="2:16" ht="18" hidden="1" customHeight="1">
      <c r="B84" s="55">
        <v>77</v>
      </c>
      <c r="C84" s="94">
        <f t="shared" si="9"/>
        <v>3245</v>
      </c>
      <c r="D84" s="94">
        <f t="shared" si="10"/>
        <v>887</v>
      </c>
      <c r="E84" s="94">
        <f t="shared" si="8"/>
        <v>189</v>
      </c>
      <c r="F84" s="104">
        <v>31</v>
      </c>
      <c r="G84" s="104">
        <v>125</v>
      </c>
      <c r="H84" s="104">
        <v>63</v>
      </c>
      <c r="I84" s="104">
        <v>218</v>
      </c>
      <c r="J84" s="104">
        <v>3121</v>
      </c>
      <c r="K84" s="104">
        <v>513</v>
      </c>
      <c r="L84" s="104">
        <v>61</v>
      </c>
      <c r="M84" s="104">
        <v>4321</v>
      </c>
      <c r="N84">
        <v>203</v>
      </c>
      <c r="O84">
        <v>1435</v>
      </c>
      <c r="P84" s="108">
        <v>5959</v>
      </c>
    </row>
    <row r="85" spans="2:16" ht="18" hidden="1" customHeight="1">
      <c r="B85" s="55">
        <v>78</v>
      </c>
      <c r="C85" s="94">
        <f t="shared" si="9"/>
        <v>2950</v>
      </c>
      <c r="D85" s="94">
        <f t="shared" si="10"/>
        <v>890</v>
      </c>
      <c r="E85" s="94">
        <f t="shared" si="8"/>
        <v>154</v>
      </c>
      <c r="F85" s="104">
        <v>16</v>
      </c>
      <c r="G85" s="104">
        <v>125</v>
      </c>
      <c r="H85" s="104">
        <v>94</v>
      </c>
      <c r="I85" s="104">
        <v>234</v>
      </c>
      <c r="J85" s="104">
        <v>2777</v>
      </c>
      <c r="K85" s="104">
        <v>515</v>
      </c>
      <c r="L85" s="104">
        <v>79</v>
      </c>
      <c r="M85" s="104">
        <v>3994</v>
      </c>
      <c r="N85">
        <v>234</v>
      </c>
      <c r="O85">
        <v>1295</v>
      </c>
      <c r="P85" s="108">
        <v>5538</v>
      </c>
    </row>
    <row r="86" spans="2:16" ht="18" hidden="1" customHeight="1">
      <c r="B86" s="55">
        <v>79</v>
      </c>
      <c r="C86" s="94">
        <f t="shared" si="9"/>
        <v>2933</v>
      </c>
      <c r="D86" s="94">
        <f t="shared" si="10"/>
        <v>813</v>
      </c>
      <c r="E86" s="94">
        <f t="shared" si="8"/>
        <v>279</v>
      </c>
      <c r="F86" s="104">
        <v>47</v>
      </c>
      <c r="G86" s="104">
        <v>125</v>
      </c>
      <c r="H86" s="104">
        <v>78</v>
      </c>
      <c r="I86" s="104">
        <v>140</v>
      </c>
      <c r="J86" s="104">
        <v>2791</v>
      </c>
      <c r="K86" s="104">
        <v>501</v>
      </c>
      <c r="L86" s="104">
        <v>64</v>
      </c>
      <c r="M86" s="104">
        <v>4025</v>
      </c>
      <c r="N86">
        <v>203</v>
      </c>
      <c r="O86">
        <v>1217</v>
      </c>
      <c r="P86" s="108">
        <v>5445</v>
      </c>
    </row>
    <row r="87" spans="2:16" ht="18" hidden="1" customHeight="1">
      <c r="B87" s="55">
        <v>80</v>
      </c>
      <c r="C87" s="94">
        <f t="shared" si="9"/>
        <v>3228</v>
      </c>
      <c r="D87" s="94">
        <f t="shared" si="10"/>
        <v>1048</v>
      </c>
      <c r="E87" s="94">
        <f t="shared" si="8"/>
        <v>186</v>
      </c>
      <c r="F87" s="104">
        <v>31</v>
      </c>
      <c r="G87" s="104">
        <v>140</v>
      </c>
      <c r="H87" s="104">
        <v>78</v>
      </c>
      <c r="I87" s="104">
        <v>219</v>
      </c>
      <c r="J87" s="104">
        <v>3103</v>
      </c>
      <c r="K87" s="104">
        <v>658</v>
      </c>
      <c r="L87" s="104">
        <v>47</v>
      </c>
      <c r="M87" s="104">
        <v>4462</v>
      </c>
      <c r="N87">
        <v>234</v>
      </c>
      <c r="O87">
        <v>1138</v>
      </c>
      <c r="P87" s="108">
        <v>5834</v>
      </c>
    </row>
    <row r="88" spans="2:16" ht="18" hidden="1" customHeight="1">
      <c r="B88" s="55">
        <v>81</v>
      </c>
      <c r="C88" s="94">
        <f t="shared" si="9"/>
        <v>3385</v>
      </c>
      <c r="D88" s="94">
        <f t="shared" si="10"/>
        <v>889</v>
      </c>
      <c r="E88" s="94">
        <f t="shared" si="8"/>
        <v>219</v>
      </c>
      <c r="F88" s="104">
        <v>47</v>
      </c>
      <c r="G88" s="104">
        <v>125</v>
      </c>
      <c r="H88" s="104">
        <v>62</v>
      </c>
      <c r="I88" s="104">
        <v>218</v>
      </c>
      <c r="J88" s="104">
        <v>3275</v>
      </c>
      <c r="K88" s="104">
        <v>499</v>
      </c>
      <c r="L88" s="104">
        <v>48</v>
      </c>
      <c r="M88" s="104">
        <v>4493</v>
      </c>
      <c r="N88">
        <v>219</v>
      </c>
      <c r="O88">
        <v>1248</v>
      </c>
      <c r="P88" s="108">
        <v>5960</v>
      </c>
    </row>
    <row r="89" spans="2:16" ht="18" hidden="1" customHeight="1">
      <c r="B89" s="55">
        <v>82</v>
      </c>
      <c r="C89" s="94">
        <f t="shared" si="9"/>
        <v>3383</v>
      </c>
      <c r="D89" s="94">
        <f t="shared" si="10"/>
        <v>906</v>
      </c>
      <c r="E89" s="94">
        <f t="shared" si="8"/>
        <v>204</v>
      </c>
      <c r="F89" s="104">
        <v>31</v>
      </c>
      <c r="G89" s="104">
        <v>172</v>
      </c>
      <c r="H89" s="104">
        <v>62</v>
      </c>
      <c r="I89" s="104">
        <v>218</v>
      </c>
      <c r="J89" s="104">
        <v>3290</v>
      </c>
      <c r="K89" s="104">
        <v>485</v>
      </c>
      <c r="L89" s="104">
        <v>31</v>
      </c>
      <c r="M89" s="104">
        <v>4493</v>
      </c>
      <c r="N89">
        <v>187</v>
      </c>
      <c r="O89">
        <v>1201</v>
      </c>
      <c r="P89" s="108">
        <v>5881</v>
      </c>
    </row>
    <row r="90" spans="2:16" ht="18" hidden="1" customHeight="1">
      <c r="B90" s="55">
        <v>83</v>
      </c>
      <c r="C90" s="94">
        <f t="shared" si="9"/>
        <v>2946</v>
      </c>
      <c r="D90" s="94">
        <f t="shared" si="10"/>
        <v>829</v>
      </c>
      <c r="E90" s="94">
        <f t="shared" si="8"/>
        <v>235</v>
      </c>
      <c r="F90" s="104">
        <v>32</v>
      </c>
      <c r="G90" s="104">
        <v>125</v>
      </c>
      <c r="H90" s="104">
        <v>78</v>
      </c>
      <c r="I90" s="104">
        <v>156</v>
      </c>
      <c r="J90" s="104">
        <v>2837</v>
      </c>
      <c r="K90" s="104">
        <v>516</v>
      </c>
      <c r="L90" s="104">
        <v>31</v>
      </c>
      <c r="M90" s="104">
        <v>4010</v>
      </c>
      <c r="N90">
        <v>218</v>
      </c>
      <c r="O90">
        <v>1248</v>
      </c>
      <c r="P90" s="108">
        <v>5491</v>
      </c>
    </row>
    <row r="91" spans="2:16" ht="18" hidden="1" customHeight="1">
      <c r="B91" s="55">
        <v>84</v>
      </c>
      <c r="C91" s="94">
        <f t="shared" si="9"/>
        <v>3449</v>
      </c>
      <c r="D91" s="94">
        <f t="shared" si="10"/>
        <v>796</v>
      </c>
      <c r="E91" s="94">
        <f t="shared" si="8"/>
        <v>311</v>
      </c>
      <c r="F91" s="104">
        <v>47</v>
      </c>
      <c r="G91" s="104">
        <v>140</v>
      </c>
      <c r="H91" s="104">
        <v>125</v>
      </c>
      <c r="I91" s="104">
        <v>140</v>
      </c>
      <c r="J91" s="104">
        <v>3292</v>
      </c>
      <c r="K91" s="104">
        <v>469</v>
      </c>
      <c r="L91" s="104">
        <v>32</v>
      </c>
      <c r="M91" s="104">
        <v>4556</v>
      </c>
      <c r="N91">
        <v>156</v>
      </c>
      <c r="O91">
        <v>1279</v>
      </c>
      <c r="P91" s="108">
        <v>5991</v>
      </c>
    </row>
    <row r="92" spans="2:16" ht="18" hidden="1" customHeight="1">
      <c r="B92" s="55">
        <v>85</v>
      </c>
      <c r="C92" s="94">
        <f t="shared" si="9"/>
        <v>3184</v>
      </c>
      <c r="D92" s="94">
        <f t="shared" si="10"/>
        <v>886</v>
      </c>
      <c r="E92" s="94">
        <f t="shared" si="8"/>
        <v>266</v>
      </c>
      <c r="F92" s="104">
        <v>46</v>
      </c>
      <c r="G92" s="104">
        <v>109</v>
      </c>
      <c r="H92" s="104">
        <v>94</v>
      </c>
      <c r="I92" s="104">
        <v>218</v>
      </c>
      <c r="J92" s="104">
        <v>3043</v>
      </c>
      <c r="K92" s="104">
        <v>513</v>
      </c>
      <c r="L92" s="104">
        <v>47</v>
      </c>
      <c r="M92" s="104">
        <v>4336</v>
      </c>
      <c r="N92">
        <v>188</v>
      </c>
      <c r="O92">
        <v>1232</v>
      </c>
      <c r="P92" s="108">
        <v>5756</v>
      </c>
    </row>
    <row r="93" spans="2:16" ht="18" hidden="1" customHeight="1">
      <c r="B93" s="55">
        <v>86</v>
      </c>
      <c r="C93" s="94">
        <f t="shared" si="9"/>
        <v>3152</v>
      </c>
      <c r="D93" s="94">
        <f t="shared" si="10"/>
        <v>922</v>
      </c>
      <c r="E93" s="94">
        <f t="shared" si="8"/>
        <v>185</v>
      </c>
      <c r="F93" s="104">
        <v>47</v>
      </c>
      <c r="G93" s="104">
        <v>141</v>
      </c>
      <c r="H93" s="104">
        <v>62</v>
      </c>
      <c r="I93" s="104">
        <v>219</v>
      </c>
      <c r="J93" s="104">
        <v>3027</v>
      </c>
      <c r="K93" s="104">
        <v>515</v>
      </c>
      <c r="L93" s="104">
        <v>63</v>
      </c>
      <c r="M93" s="104">
        <v>4259</v>
      </c>
      <c r="N93">
        <v>218</v>
      </c>
      <c r="O93">
        <v>1264</v>
      </c>
      <c r="P93" s="108">
        <v>5741</v>
      </c>
    </row>
    <row r="94" spans="2:16" ht="18" hidden="1" customHeight="1">
      <c r="B94" s="55">
        <v>87</v>
      </c>
      <c r="C94" s="94">
        <f t="shared" si="9"/>
        <v>3401</v>
      </c>
      <c r="D94" s="94">
        <f t="shared" si="10"/>
        <v>812</v>
      </c>
      <c r="E94" s="94">
        <f t="shared" si="8"/>
        <v>186</v>
      </c>
      <c r="F94" s="104">
        <v>47</v>
      </c>
      <c r="G94" s="104">
        <v>110</v>
      </c>
      <c r="H94" s="104">
        <v>93</v>
      </c>
      <c r="I94" s="104">
        <v>141</v>
      </c>
      <c r="J94" s="104">
        <v>3277</v>
      </c>
      <c r="K94" s="104">
        <v>514</v>
      </c>
      <c r="L94" s="104">
        <v>31</v>
      </c>
      <c r="M94" s="104">
        <v>4399</v>
      </c>
      <c r="N94">
        <v>219</v>
      </c>
      <c r="O94">
        <v>1216</v>
      </c>
      <c r="P94" s="108">
        <v>5834</v>
      </c>
    </row>
    <row r="95" spans="2:16" ht="18" hidden="1" customHeight="1">
      <c r="B95" s="55">
        <v>88</v>
      </c>
      <c r="C95" s="94">
        <f t="shared" si="9"/>
        <v>3215</v>
      </c>
      <c r="D95" s="94">
        <f t="shared" si="10"/>
        <v>887</v>
      </c>
      <c r="E95" s="94">
        <f t="shared" si="8"/>
        <v>219</v>
      </c>
      <c r="F95" s="104">
        <v>31</v>
      </c>
      <c r="G95" s="104">
        <v>125</v>
      </c>
      <c r="H95" s="104">
        <v>78</v>
      </c>
      <c r="I95" s="104">
        <v>218</v>
      </c>
      <c r="J95" s="104">
        <v>3105</v>
      </c>
      <c r="K95" s="104">
        <v>513</v>
      </c>
      <c r="L95" s="104">
        <v>32</v>
      </c>
      <c r="M95" s="104">
        <v>4321</v>
      </c>
      <c r="N95">
        <v>219</v>
      </c>
      <c r="O95">
        <v>1295</v>
      </c>
      <c r="P95" s="108">
        <v>5865</v>
      </c>
    </row>
    <row r="96" spans="2:16" ht="18" hidden="1" customHeight="1">
      <c r="B96" s="55">
        <v>89</v>
      </c>
      <c r="C96" s="94">
        <f t="shared" si="9"/>
        <v>3337</v>
      </c>
      <c r="D96" s="94">
        <f t="shared" si="10"/>
        <v>813</v>
      </c>
      <c r="E96" s="94">
        <f t="shared" si="8"/>
        <v>234</v>
      </c>
      <c r="F96" s="104">
        <v>31</v>
      </c>
      <c r="G96" s="104">
        <v>125</v>
      </c>
      <c r="H96" s="104">
        <v>93</v>
      </c>
      <c r="I96" s="104">
        <v>141</v>
      </c>
      <c r="J96" s="104">
        <v>3198</v>
      </c>
      <c r="K96" s="104">
        <v>516</v>
      </c>
      <c r="L96" s="104">
        <v>46</v>
      </c>
      <c r="M96" s="104">
        <v>4384</v>
      </c>
      <c r="N96">
        <v>218</v>
      </c>
      <c r="O96">
        <v>1264</v>
      </c>
      <c r="P96" s="108">
        <v>5866</v>
      </c>
    </row>
    <row r="97" spans="2:16" ht="18" hidden="1" customHeight="1">
      <c r="B97" s="55">
        <v>90</v>
      </c>
      <c r="C97" s="94">
        <f t="shared" si="9"/>
        <v>3446</v>
      </c>
      <c r="D97" s="94">
        <f t="shared" si="10"/>
        <v>890</v>
      </c>
      <c r="E97" s="94">
        <f t="shared" si="8"/>
        <v>173</v>
      </c>
      <c r="F97" s="104">
        <v>31</v>
      </c>
      <c r="G97" s="104">
        <v>125</v>
      </c>
      <c r="H97" s="104">
        <v>78</v>
      </c>
      <c r="I97" s="104">
        <v>156</v>
      </c>
      <c r="J97" s="104">
        <v>3277</v>
      </c>
      <c r="K97" s="104">
        <v>578</v>
      </c>
      <c r="L97" s="104">
        <v>91</v>
      </c>
      <c r="M97" s="104">
        <v>4509</v>
      </c>
      <c r="N97">
        <v>218</v>
      </c>
      <c r="O97">
        <v>1373</v>
      </c>
      <c r="P97" s="108">
        <v>6115</v>
      </c>
    </row>
    <row r="98" spans="2:16" ht="18" hidden="1" customHeight="1">
      <c r="B98" s="55">
        <v>91</v>
      </c>
      <c r="C98" s="94">
        <f t="shared" si="9"/>
        <v>2978</v>
      </c>
      <c r="D98" s="94">
        <f t="shared" si="10"/>
        <v>906</v>
      </c>
      <c r="E98" s="94">
        <f t="shared" si="8"/>
        <v>157</v>
      </c>
      <c r="F98" s="104">
        <v>31</v>
      </c>
      <c r="G98" s="104">
        <v>109</v>
      </c>
      <c r="H98" s="104">
        <v>93</v>
      </c>
      <c r="I98" s="104">
        <v>203</v>
      </c>
      <c r="J98" s="104">
        <v>2855</v>
      </c>
      <c r="K98" s="104">
        <v>563</v>
      </c>
      <c r="L98" s="104">
        <v>30</v>
      </c>
      <c r="M98" s="104">
        <v>4041</v>
      </c>
      <c r="N98">
        <v>218</v>
      </c>
      <c r="O98">
        <v>1170</v>
      </c>
      <c r="P98" s="108">
        <v>5429</v>
      </c>
    </row>
    <row r="99" spans="2:16" ht="18" hidden="1" customHeight="1">
      <c r="B99" s="55">
        <v>92</v>
      </c>
      <c r="C99" s="94">
        <f t="shared" si="9"/>
        <v>3135</v>
      </c>
      <c r="D99" s="94">
        <f t="shared" si="10"/>
        <v>952</v>
      </c>
      <c r="E99" s="94">
        <f t="shared" si="8"/>
        <v>172</v>
      </c>
      <c r="F99" s="104">
        <v>31</v>
      </c>
      <c r="G99" s="104">
        <v>125</v>
      </c>
      <c r="H99" s="104">
        <v>78</v>
      </c>
      <c r="I99" s="104">
        <v>140</v>
      </c>
      <c r="J99" s="104">
        <v>3041</v>
      </c>
      <c r="K99" s="104">
        <v>656</v>
      </c>
      <c r="L99" s="104">
        <v>16</v>
      </c>
      <c r="M99" s="104">
        <v>4259</v>
      </c>
      <c r="N99">
        <v>187</v>
      </c>
      <c r="O99">
        <v>1186</v>
      </c>
      <c r="P99" s="108">
        <v>5632</v>
      </c>
    </row>
    <row r="100" spans="2:16" ht="18" hidden="1" customHeight="1">
      <c r="B100" s="55">
        <v>93</v>
      </c>
      <c r="C100" s="94">
        <f t="shared" si="9"/>
        <v>3182</v>
      </c>
      <c r="D100" s="94">
        <f t="shared" si="10"/>
        <v>919</v>
      </c>
      <c r="E100" s="94">
        <f t="shared" si="8"/>
        <v>173</v>
      </c>
      <c r="F100" s="104">
        <v>31</v>
      </c>
      <c r="G100" s="104">
        <v>125</v>
      </c>
      <c r="H100" s="104">
        <v>93</v>
      </c>
      <c r="I100" s="104">
        <v>219</v>
      </c>
      <c r="J100" s="104">
        <v>3012</v>
      </c>
      <c r="K100" s="104">
        <v>544</v>
      </c>
      <c r="L100" s="104">
        <v>77</v>
      </c>
      <c r="M100" s="104">
        <v>4274</v>
      </c>
      <c r="N100">
        <v>188</v>
      </c>
      <c r="O100">
        <v>1279</v>
      </c>
      <c r="P100" s="108">
        <v>5741</v>
      </c>
    </row>
    <row r="101" spans="2:16" ht="18" hidden="1" customHeight="1">
      <c r="B101" s="55">
        <v>94</v>
      </c>
      <c r="C101" s="94">
        <f t="shared" si="9"/>
        <v>3449</v>
      </c>
      <c r="D101" s="94">
        <f t="shared" si="10"/>
        <v>809</v>
      </c>
      <c r="E101" s="94">
        <f t="shared" si="8"/>
        <v>235</v>
      </c>
      <c r="F101" s="104">
        <v>32</v>
      </c>
      <c r="G101" s="104">
        <v>156</v>
      </c>
      <c r="H101" s="104">
        <v>63</v>
      </c>
      <c r="I101" s="104">
        <v>140</v>
      </c>
      <c r="J101" s="104">
        <v>3370</v>
      </c>
      <c r="K101" s="104">
        <v>481</v>
      </c>
      <c r="L101" s="104">
        <v>16</v>
      </c>
      <c r="M101" s="104">
        <v>4493</v>
      </c>
      <c r="N101">
        <v>172</v>
      </c>
      <c r="O101">
        <v>1248</v>
      </c>
      <c r="P101" s="108">
        <v>5913</v>
      </c>
    </row>
    <row r="102" spans="2:16" ht="18" hidden="1" customHeight="1">
      <c r="B102" s="55">
        <v>95</v>
      </c>
      <c r="C102" s="94">
        <f t="shared" si="9"/>
        <v>3385</v>
      </c>
      <c r="D102" s="94">
        <f t="shared" si="10"/>
        <v>859</v>
      </c>
      <c r="E102" s="94">
        <f t="shared" si="8"/>
        <v>265</v>
      </c>
      <c r="F102" s="104">
        <v>47</v>
      </c>
      <c r="G102" s="104">
        <v>109</v>
      </c>
      <c r="H102" s="104">
        <v>78</v>
      </c>
      <c r="I102" s="104">
        <v>203</v>
      </c>
      <c r="J102" s="104">
        <v>3292</v>
      </c>
      <c r="K102" s="104">
        <v>500</v>
      </c>
      <c r="L102" s="104">
        <v>15</v>
      </c>
      <c r="M102" s="104">
        <v>4509</v>
      </c>
      <c r="N102">
        <v>234</v>
      </c>
      <c r="O102">
        <v>1216</v>
      </c>
      <c r="P102" s="108">
        <v>5959</v>
      </c>
    </row>
    <row r="103" spans="2:16" ht="18" hidden="1" customHeight="1">
      <c r="B103" s="55">
        <v>96</v>
      </c>
      <c r="C103" s="94">
        <f t="shared" si="9"/>
        <v>3431</v>
      </c>
      <c r="D103" s="94">
        <f t="shared" si="10"/>
        <v>889</v>
      </c>
      <c r="E103" s="94">
        <f t="shared" si="8"/>
        <v>189</v>
      </c>
      <c r="F103" s="104">
        <v>31</v>
      </c>
      <c r="G103" s="104">
        <v>140</v>
      </c>
      <c r="H103" s="104">
        <v>63</v>
      </c>
      <c r="I103" s="104">
        <v>234</v>
      </c>
      <c r="J103" s="104">
        <v>3293</v>
      </c>
      <c r="K103" s="104">
        <v>484</v>
      </c>
      <c r="L103" s="104">
        <v>75</v>
      </c>
      <c r="M103" s="104">
        <v>4509</v>
      </c>
      <c r="N103">
        <v>171</v>
      </c>
      <c r="O103">
        <v>1373</v>
      </c>
      <c r="P103" s="108">
        <v>6053</v>
      </c>
    </row>
    <row r="104" spans="2:16" ht="18" hidden="1" customHeight="1">
      <c r="B104" s="55">
        <v>97</v>
      </c>
      <c r="C104" s="94">
        <f t="shared" si="9"/>
        <v>3509</v>
      </c>
      <c r="D104" s="94">
        <f t="shared" si="10"/>
        <v>859</v>
      </c>
      <c r="E104" s="94">
        <f t="shared" si="8"/>
        <v>171</v>
      </c>
      <c r="F104" s="104">
        <v>31</v>
      </c>
      <c r="G104" s="104">
        <v>110</v>
      </c>
      <c r="H104" s="104">
        <v>93</v>
      </c>
      <c r="I104" s="104">
        <v>219</v>
      </c>
      <c r="J104" s="104">
        <v>3369</v>
      </c>
      <c r="K104" s="104">
        <v>499</v>
      </c>
      <c r="L104" s="104">
        <v>47</v>
      </c>
      <c r="M104" s="104">
        <v>4539</v>
      </c>
      <c r="N104">
        <v>203</v>
      </c>
      <c r="O104">
        <v>1310</v>
      </c>
      <c r="P104" s="108">
        <v>6052</v>
      </c>
    </row>
    <row r="105" spans="2:16" ht="18" hidden="1" customHeight="1">
      <c r="B105" s="55">
        <v>98</v>
      </c>
      <c r="C105" s="94">
        <f t="shared" si="9"/>
        <v>3401</v>
      </c>
      <c r="D105" s="94">
        <f t="shared" si="10"/>
        <v>890</v>
      </c>
      <c r="E105" s="94">
        <f t="shared" si="8"/>
        <v>233</v>
      </c>
      <c r="F105" s="104">
        <v>31</v>
      </c>
      <c r="G105" s="104">
        <v>125</v>
      </c>
      <c r="H105" s="104">
        <v>94</v>
      </c>
      <c r="I105" s="104">
        <v>218</v>
      </c>
      <c r="J105" s="104">
        <v>3276</v>
      </c>
      <c r="K105" s="104">
        <v>516</v>
      </c>
      <c r="L105" s="104">
        <v>31</v>
      </c>
      <c r="M105" s="104">
        <v>4524</v>
      </c>
      <c r="N105">
        <v>187</v>
      </c>
      <c r="O105">
        <v>1310</v>
      </c>
      <c r="P105" s="108">
        <v>6037</v>
      </c>
    </row>
    <row r="106" spans="2:16" ht="18" hidden="1" customHeight="1">
      <c r="B106" s="55">
        <v>99</v>
      </c>
      <c r="C106" s="94">
        <f t="shared" si="9"/>
        <v>2932</v>
      </c>
      <c r="D106" s="94">
        <f t="shared" si="10"/>
        <v>857</v>
      </c>
      <c r="E106" s="94">
        <f t="shared" si="8"/>
        <v>205</v>
      </c>
      <c r="F106" s="104">
        <v>47</v>
      </c>
      <c r="G106" s="104">
        <v>109</v>
      </c>
      <c r="H106" s="104">
        <v>78</v>
      </c>
      <c r="I106" s="104">
        <v>234</v>
      </c>
      <c r="J106" s="104">
        <v>2823</v>
      </c>
      <c r="K106" s="104">
        <v>467</v>
      </c>
      <c r="L106" s="104">
        <v>31</v>
      </c>
      <c r="M106" s="104">
        <v>3994</v>
      </c>
      <c r="N106">
        <v>171</v>
      </c>
      <c r="O106">
        <v>1467</v>
      </c>
      <c r="P106" s="108">
        <v>5648</v>
      </c>
    </row>
    <row r="107" spans="2:16" ht="18" hidden="1" customHeight="1">
      <c r="B107" s="55">
        <v>100</v>
      </c>
      <c r="C107" s="94">
        <f t="shared" si="9"/>
        <v>3012</v>
      </c>
      <c r="D107" s="94">
        <f t="shared" si="10"/>
        <v>902</v>
      </c>
      <c r="E107" s="94">
        <f t="shared" si="8"/>
        <v>157</v>
      </c>
      <c r="F107" s="104">
        <v>46</v>
      </c>
      <c r="G107" s="104">
        <v>140</v>
      </c>
      <c r="H107" s="104">
        <v>78</v>
      </c>
      <c r="I107" s="104">
        <v>156</v>
      </c>
      <c r="J107" s="104">
        <v>2902</v>
      </c>
      <c r="K107" s="104">
        <v>560</v>
      </c>
      <c r="L107" s="104">
        <v>32</v>
      </c>
      <c r="M107" s="104">
        <v>4071</v>
      </c>
      <c r="N107" s="106">
        <v>203</v>
      </c>
      <c r="O107" s="106">
        <v>1388</v>
      </c>
      <c r="P107" s="109">
        <v>5662</v>
      </c>
    </row>
    <row r="108" spans="2:16" ht="18" customHeight="1">
      <c r="B108" s="122" t="s">
        <v>67</v>
      </c>
      <c r="C108" s="123"/>
      <c r="D108" s="123"/>
      <c r="E108" s="123"/>
      <c r="F108" s="123"/>
      <c r="G108" s="92"/>
      <c r="H108" s="92"/>
      <c r="I108" s="92"/>
      <c r="J108" s="92"/>
      <c r="K108" s="92"/>
      <c r="L108" s="92"/>
      <c r="M108" s="92"/>
      <c r="N108" s="92"/>
      <c r="O108" s="92"/>
      <c r="P108" s="92"/>
    </row>
    <row r="109" spans="2:16" ht="18" customHeight="1">
      <c r="B109" s="62" t="s">
        <v>53</v>
      </c>
      <c r="C109" s="93">
        <f t="shared" ref="C109:P109" si="11">AVERAGE(C110:C209)</f>
        <v>1572.93</v>
      </c>
      <c r="D109" s="93">
        <f t="shared" si="11"/>
        <v>806.52</v>
      </c>
      <c r="E109" s="93">
        <f t="shared" si="11"/>
        <v>48.11</v>
      </c>
      <c r="F109" s="93">
        <f t="shared" si="11"/>
        <v>48.72</v>
      </c>
      <c r="G109" s="93">
        <f t="shared" si="11"/>
        <v>135.25</v>
      </c>
      <c r="H109" s="93">
        <f t="shared" si="11"/>
        <v>104.9</v>
      </c>
      <c r="I109" s="93">
        <f t="shared" si="11"/>
        <v>247.61</v>
      </c>
      <c r="J109" s="93">
        <f t="shared" si="11"/>
        <v>1431.35</v>
      </c>
      <c r="K109" s="93">
        <f t="shared" si="11"/>
        <v>374.94</v>
      </c>
      <c r="L109" s="93">
        <f t="shared" si="11"/>
        <v>36.68</v>
      </c>
      <c r="M109" s="93">
        <f t="shared" si="11"/>
        <v>2427.56</v>
      </c>
      <c r="N109" s="93">
        <f t="shared" si="11"/>
        <v>153.21</v>
      </c>
      <c r="O109" s="93">
        <f t="shared" si="11"/>
        <v>1089.2</v>
      </c>
      <c r="P109" s="93">
        <f t="shared" si="11"/>
        <v>3675.17</v>
      </c>
    </row>
    <row r="110" spans="2:16" ht="18" hidden="1" customHeight="1">
      <c r="B110" s="55">
        <v>1</v>
      </c>
      <c r="C110" s="94">
        <f t="shared" ref="C110:C111" si="12">IF(H110+J110+L110=0, "", H110+J110+L110)</f>
        <v>1506</v>
      </c>
      <c r="D110" s="94">
        <f t="shared" ref="D110:D111" si="13">IF((F110+G110+I110+K110=0),"",F110+G110+I110+K110)</f>
        <v>755</v>
      </c>
      <c r="E110" s="94">
        <f>IF(D110&lt;&gt;"",M110-D110-C110,"")</f>
        <v>50</v>
      </c>
      <c r="F110" s="104">
        <v>54</v>
      </c>
      <c r="G110" s="104">
        <v>123</v>
      </c>
      <c r="H110" s="104">
        <v>86</v>
      </c>
      <c r="I110" s="104">
        <v>204</v>
      </c>
      <c r="J110" s="104">
        <v>1404</v>
      </c>
      <c r="K110" s="104">
        <v>374</v>
      </c>
      <c r="L110" s="104">
        <v>16</v>
      </c>
      <c r="M110" s="104">
        <v>2311</v>
      </c>
      <c r="N110" s="105">
        <v>156</v>
      </c>
      <c r="O110" s="105">
        <v>1030</v>
      </c>
      <c r="P110" s="107">
        <v>3500</v>
      </c>
    </row>
    <row r="111" spans="2:16" ht="18" hidden="1" customHeight="1">
      <c r="B111" s="55">
        <v>2</v>
      </c>
      <c r="C111" s="94">
        <f t="shared" si="12"/>
        <v>1498</v>
      </c>
      <c r="D111" s="94">
        <f t="shared" si="13"/>
        <v>779</v>
      </c>
      <c r="E111" s="94">
        <f t="shared" ref="E111:E174" si="14">IF(D111&lt;&gt;"",M111-D111-C111,"")</f>
        <v>32</v>
      </c>
      <c r="F111" s="104">
        <v>78</v>
      </c>
      <c r="G111" s="104">
        <v>109</v>
      </c>
      <c r="H111" s="104">
        <v>94</v>
      </c>
      <c r="I111" s="104">
        <v>218</v>
      </c>
      <c r="J111" s="104">
        <v>1373</v>
      </c>
      <c r="K111" s="104">
        <v>374</v>
      </c>
      <c r="L111" s="104">
        <v>31</v>
      </c>
      <c r="M111" s="104">
        <v>2309</v>
      </c>
      <c r="N111">
        <v>156</v>
      </c>
      <c r="O111">
        <v>1014</v>
      </c>
      <c r="P111" s="108">
        <v>3479</v>
      </c>
    </row>
    <row r="112" spans="2:16" ht="18" hidden="1" customHeight="1">
      <c r="B112" s="55">
        <v>3</v>
      </c>
      <c r="C112" s="94">
        <f>IF(H112+J112+L112=0, "", H112+J112+L112)</f>
        <v>1561</v>
      </c>
      <c r="D112" s="94">
        <f>IF((F112+G112+I112+K112=0),"",F112+G112+I112+K112)</f>
        <v>686</v>
      </c>
      <c r="E112" s="94">
        <f t="shared" si="14"/>
        <v>15</v>
      </c>
      <c r="F112" s="104">
        <v>31</v>
      </c>
      <c r="G112" s="104">
        <v>125</v>
      </c>
      <c r="H112" s="104">
        <v>94</v>
      </c>
      <c r="I112" s="104">
        <v>140</v>
      </c>
      <c r="J112" s="104">
        <v>1358</v>
      </c>
      <c r="K112" s="104">
        <v>390</v>
      </c>
      <c r="L112" s="104">
        <v>109</v>
      </c>
      <c r="M112" s="104">
        <v>2262</v>
      </c>
      <c r="N112">
        <v>140</v>
      </c>
      <c r="O112">
        <v>1030</v>
      </c>
      <c r="P112" s="108">
        <v>3448</v>
      </c>
    </row>
    <row r="113" spans="2:16" ht="18" hidden="1" customHeight="1">
      <c r="B113" s="55">
        <v>4</v>
      </c>
      <c r="C113" s="94">
        <f t="shared" ref="C113:C176" si="15">IF(H113+J113+L113=0, "", H113+J113+L113)</f>
        <v>1513</v>
      </c>
      <c r="D113" s="94">
        <f t="shared" ref="D113:D176" si="16">IF((F113+G113+I113+K113=0),"",F113+G113+I113+K113)</f>
        <v>639</v>
      </c>
      <c r="E113" s="94">
        <f t="shared" si="14"/>
        <v>47</v>
      </c>
      <c r="F113" s="104">
        <v>31</v>
      </c>
      <c r="G113" s="104">
        <v>125</v>
      </c>
      <c r="H113" s="104">
        <v>62</v>
      </c>
      <c r="I113" s="104">
        <v>156</v>
      </c>
      <c r="J113" s="104">
        <v>1357</v>
      </c>
      <c r="K113" s="104">
        <v>327</v>
      </c>
      <c r="L113" s="104">
        <v>94</v>
      </c>
      <c r="M113" s="104">
        <v>2199</v>
      </c>
      <c r="N113">
        <v>156</v>
      </c>
      <c r="O113">
        <v>1077</v>
      </c>
      <c r="P113" s="108">
        <v>3432</v>
      </c>
    </row>
    <row r="114" spans="2:16" ht="18" hidden="1" customHeight="1">
      <c r="B114" s="55">
        <v>5</v>
      </c>
      <c r="C114" s="94">
        <f t="shared" si="15"/>
        <v>1466</v>
      </c>
      <c r="D114" s="94">
        <f t="shared" si="16"/>
        <v>671</v>
      </c>
      <c r="E114" s="94">
        <f t="shared" si="14"/>
        <v>15</v>
      </c>
      <c r="F114" s="104">
        <v>31</v>
      </c>
      <c r="G114" s="104">
        <v>110</v>
      </c>
      <c r="H114" s="104">
        <v>78</v>
      </c>
      <c r="I114" s="104">
        <v>234</v>
      </c>
      <c r="J114" s="104">
        <v>1357</v>
      </c>
      <c r="K114" s="104">
        <v>296</v>
      </c>
      <c r="L114" s="104">
        <v>31</v>
      </c>
      <c r="M114" s="104">
        <v>2152</v>
      </c>
      <c r="N114">
        <v>203</v>
      </c>
      <c r="O114">
        <v>1108</v>
      </c>
      <c r="P114" s="108">
        <v>3479</v>
      </c>
    </row>
    <row r="115" spans="2:16" ht="18" hidden="1" customHeight="1">
      <c r="B115" s="55">
        <v>6</v>
      </c>
      <c r="C115" s="94">
        <f t="shared" si="15"/>
        <v>1436</v>
      </c>
      <c r="D115" s="94">
        <f t="shared" si="16"/>
        <v>670</v>
      </c>
      <c r="E115" s="94">
        <f t="shared" si="14"/>
        <v>109</v>
      </c>
      <c r="F115" s="104">
        <v>31</v>
      </c>
      <c r="G115" s="104">
        <v>140</v>
      </c>
      <c r="H115" s="104">
        <v>94</v>
      </c>
      <c r="I115" s="104">
        <v>156</v>
      </c>
      <c r="J115" s="104">
        <v>1326</v>
      </c>
      <c r="K115" s="104">
        <v>343</v>
      </c>
      <c r="L115" s="104">
        <v>16</v>
      </c>
      <c r="M115" s="104">
        <v>2215</v>
      </c>
      <c r="N115">
        <v>172</v>
      </c>
      <c r="O115">
        <v>999</v>
      </c>
      <c r="P115" s="108">
        <v>3401</v>
      </c>
    </row>
    <row r="116" spans="2:16" ht="18" hidden="1" customHeight="1">
      <c r="B116" s="55">
        <v>7</v>
      </c>
      <c r="C116" s="94">
        <f t="shared" si="15"/>
        <v>1451</v>
      </c>
      <c r="D116" s="94">
        <f t="shared" si="16"/>
        <v>763</v>
      </c>
      <c r="E116" s="94">
        <f t="shared" si="14"/>
        <v>32</v>
      </c>
      <c r="F116" s="104">
        <v>46</v>
      </c>
      <c r="G116" s="104">
        <v>140</v>
      </c>
      <c r="H116" s="104">
        <v>63</v>
      </c>
      <c r="I116" s="104">
        <v>218</v>
      </c>
      <c r="J116" s="104">
        <v>1357</v>
      </c>
      <c r="K116" s="104">
        <v>359</v>
      </c>
      <c r="L116" s="104">
        <v>31</v>
      </c>
      <c r="M116" s="104">
        <v>2246</v>
      </c>
      <c r="N116">
        <v>140</v>
      </c>
      <c r="O116">
        <v>1155</v>
      </c>
      <c r="P116" s="108">
        <v>3557</v>
      </c>
    </row>
    <row r="117" spans="2:16" ht="18" hidden="1" customHeight="1">
      <c r="B117" s="55">
        <v>8</v>
      </c>
      <c r="C117" s="94">
        <f t="shared" si="15"/>
        <v>1482</v>
      </c>
      <c r="D117" s="94">
        <f t="shared" si="16"/>
        <v>812</v>
      </c>
      <c r="E117" s="94">
        <f t="shared" si="14"/>
        <v>46</v>
      </c>
      <c r="F117" s="104">
        <v>47</v>
      </c>
      <c r="G117" s="104">
        <v>125</v>
      </c>
      <c r="H117" s="104">
        <v>78</v>
      </c>
      <c r="I117" s="104">
        <v>203</v>
      </c>
      <c r="J117" s="104">
        <v>1373</v>
      </c>
      <c r="K117" s="104">
        <v>437</v>
      </c>
      <c r="L117" s="104">
        <v>31</v>
      </c>
      <c r="M117" s="104">
        <v>2340</v>
      </c>
      <c r="N117">
        <v>156</v>
      </c>
      <c r="O117">
        <v>1076</v>
      </c>
      <c r="P117" s="108">
        <v>3572</v>
      </c>
    </row>
    <row r="118" spans="2:16" ht="18" hidden="1" customHeight="1">
      <c r="B118" s="55">
        <v>9</v>
      </c>
      <c r="C118" s="94">
        <f t="shared" si="15"/>
        <v>1388</v>
      </c>
      <c r="D118" s="94">
        <f t="shared" si="16"/>
        <v>828</v>
      </c>
      <c r="E118" s="94">
        <f t="shared" si="14"/>
        <v>93</v>
      </c>
      <c r="F118" s="104">
        <v>156</v>
      </c>
      <c r="G118" s="104">
        <v>110</v>
      </c>
      <c r="H118" s="104">
        <v>62</v>
      </c>
      <c r="I118" s="104">
        <v>172</v>
      </c>
      <c r="J118" s="104">
        <v>1295</v>
      </c>
      <c r="K118" s="104">
        <v>390</v>
      </c>
      <c r="L118" s="104">
        <v>31</v>
      </c>
      <c r="M118" s="104">
        <v>2309</v>
      </c>
      <c r="N118">
        <v>172</v>
      </c>
      <c r="O118">
        <v>1045</v>
      </c>
      <c r="P118" s="108">
        <v>3526</v>
      </c>
    </row>
    <row r="119" spans="2:16" ht="18" hidden="1" customHeight="1">
      <c r="B119" s="55">
        <v>10</v>
      </c>
      <c r="C119" s="94">
        <f t="shared" si="15"/>
        <v>1544</v>
      </c>
      <c r="D119" s="94">
        <f t="shared" si="16"/>
        <v>749</v>
      </c>
      <c r="E119" s="94">
        <f t="shared" si="14"/>
        <v>31</v>
      </c>
      <c r="F119" s="104">
        <v>31</v>
      </c>
      <c r="G119" s="104">
        <v>125</v>
      </c>
      <c r="H119" s="104">
        <v>125</v>
      </c>
      <c r="I119" s="104">
        <v>234</v>
      </c>
      <c r="J119" s="104">
        <v>1388</v>
      </c>
      <c r="K119" s="104">
        <v>359</v>
      </c>
      <c r="L119" s="104">
        <v>31</v>
      </c>
      <c r="M119" s="104">
        <v>2324</v>
      </c>
      <c r="N119">
        <v>156</v>
      </c>
      <c r="O119">
        <v>1061</v>
      </c>
      <c r="P119" s="108">
        <v>3541</v>
      </c>
    </row>
    <row r="120" spans="2:16" ht="18" hidden="1" customHeight="1">
      <c r="B120" s="55">
        <v>11</v>
      </c>
      <c r="C120" s="94">
        <f t="shared" si="15"/>
        <v>1623</v>
      </c>
      <c r="D120" s="94">
        <f t="shared" si="16"/>
        <v>796</v>
      </c>
      <c r="E120" s="94">
        <f t="shared" si="14"/>
        <v>30</v>
      </c>
      <c r="F120" s="104">
        <v>47</v>
      </c>
      <c r="G120" s="104">
        <v>125</v>
      </c>
      <c r="H120" s="104">
        <v>78</v>
      </c>
      <c r="I120" s="104">
        <v>250</v>
      </c>
      <c r="J120" s="104">
        <v>1513</v>
      </c>
      <c r="K120" s="104">
        <v>374</v>
      </c>
      <c r="L120" s="104">
        <v>32</v>
      </c>
      <c r="M120" s="104">
        <v>2449</v>
      </c>
      <c r="N120">
        <v>141</v>
      </c>
      <c r="O120">
        <v>1060</v>
      </c>
      <c r="P120" s="108">
        <v>3650</v>
      </c>
    </row>
    <row r="121" spans="2:16" ht="18" hidden="1" customHeight="1">
      <c r="B121" s="55">
        <v>12</v>
      </c>
      <c r="C121" s="94">
        <f t="shared" si="15"/>
        <v>1607</v>
      </c>
      <c r="D121" s="94">
        <f t="shared" si="16"/>
        <v>640</v>
      </c>
      <c r="E121" s="94">
        <f t="shared" si="14"/>
        <v>31</v>
      </c>
      <c r="F121" s="104">
        <v>31</v>
      </c>
      <c r="G121" s="104">
        <v>125</v>
      </c>
      <c r="H121" s="104">
        <v>94</v>
      </c>
      <c r="I121" s="104">
        <v>140</v>
      </c>
      <c r="J121" s="104">
        <v>1435</v>
      </c>
      <c r="K121" s="104">
        <v>344</v>
      </c>
      <c r="L121" s="104">
        <v>78</v>
      </c>
      <c r="M121" s="104">
        <v>2278</v>
      </c>
      <c r="N121">
        <v>156</v>
      </c>
      <c r="O121">
        <v>1060</v>
      </c>
      <c r="P121" s="108">
        <v>3494</v>
      </c>
    </row>
    <row r="122" spans="2:16" ht="18" hidden="1" customHeight="1">
      <c r="B122" s="55">
        <v>13</v>
      </c>
      <c r="C122" s="94">
        <f t="shared" si="15"/>
        <v>1591</v>
      </c>
      <c r="D122" s="94">
        <f t="shared" si="16"/>
        <v>671</v>
      </c>
      <c r="E122" s="94">
        <f t="shared" si="14"/>
        <v>31</v>
      </c>
      <c r="F122" s="104">
        <v>31</v>
      </c>
      <c r="G122" s="104">
        <v>125</v>
      </c>
      <c r="H122" s="104">
        <v>93</v>
      </c>
      <c r="I122" s="104">
        <v>141</v>
      </c>
      <c r="J122" s="104">
        <v>1388</v>
      </c>
      <c r="K122" s="104">
        <v>374</v>
      </c>
      <c r="L122" s="104">
        <v>110</v>
      </c>
      <c r="M122" s="104">
        <v>2293</v>
      </c>
      <c r="N122">
        <v>125</v>
      </c>
      <c r="O122">
        <v>1092</v>
      </c>
      <c r="P122" s="108">
        <v>3526</v>
      </c>
    </row>
    <row r="123" spans="2:16" ht="18" hidden="1" customHeight="1">
      <c r="B123" s="55">
        <v>14</v>
      </c>
      <c r="C123" s="94">
        <f t="shared" si="15"/>
        <v>1419</v>
      </c>
      <c r="D123" s="94">
        <f t="shared" si="16"/>
        <v>750</v>
      </c>
      <c r="E123" s="94">
        <f t="shared" si="14"/>
        <v>31</v>
      </c>
      <c r="F123" s="104">
        <v>47</v>
      </c>
      <c r="G123" s="104">
        <v>156</v>
      </c>
      <c r="H123" s="104">
        <v>93</v>
      </c>
      <c r="I123" s="104">
        <v>219</v>
      </c>
      <c r="J123" s="104">
        <v>1295</v>
      </c>
      <c r="K123" s="104">
        <v>328</v>
      </c>
      <c r="L123" s="104">
        <v>31</v>
      </c>
      <c r="M123" s="104">
        <v>2200</v>
      </c>
      <c r="N123">
        <v>187</v>
      </c>
      <c r="O123">
        <v>1030</v>
      </c>
      <c r="P123" s="108">
        <v>3417</v>
      </c>
    </row>
    <row r="124" spans="2:16" ht="18" hidden="1" customHeight="1">
      <c r="B124" s="55">
        <v>15</v>
      </c>
      <c r="C124" s="94">
        <f t="shared" si="15"/>
        <v>1481</v>
      </c>
      <c r="D124" s="94">
        <f t="shared" si="16"/>
        <v>719</v>
      </c>
      <c r="E124" s="94">
        <f t="shared" si="14"/>
        <v>31</v>
      </c>
      <c r="F124" s="104">
        <v>94</v>
      </c>
      <c r="G124" s="104">
        <v>110</v>
      </c>
      <c r="H124" s="104">
        <v>93</v>
      </c>
      <c r="I124" s="104">
        <v>156</v>
      </c>
      <c r="J124" s="104">
        <v>1310</v>
      </c>
      <c r="K124" s="104">
        <v>359</v>
      </c>
      <c r="L124" s="104">
        <v>78</v>
      </c>
      <c r="M124" s="104">
        <v>2231</v>
      </c>
      <c r="N124">
        <v>156</v>
      </c>
      <c r="O124">
        <v>1061</v>
      </c>
      <c r="P124" s="108">
        <v>3448</v>
      </c>
    </row>
    <row r="125" spans="2:16" ht="18" hidden="1" customHeight="1">
      <c r="B125" s="55">
        <v>16</v>
      </c>
      <c r="C125" s="94">
        <f t="shared" si="15"/>
        <v>1420</v>
      </c>
      <c r="D125" s="94">
        <f t="shared" si="16"/>
        <v>748</v>
      </c>
      <c r="E125" s="94">
        <f t="shared" si="14"/>
        <v>110</v>
      </c>
      <c r="F125" s="104">
        <v>31</v>
      </c>
      <c r="G125" s="104">
        <v>187</v>
      </c>
      <c r="H125" s="104">
        <v>78</v>
      </c>
      <c r="I125" s="104">
        <v>140</v>
      </c>
      <c r="J125" s="104">
        <v>1280</v>
      </c>
      <c r="K125" s="104">
        <v>390</v>
      </c>
      <c r="L125" s="104">
        <v>62</v>
      </c>
      <c r="M125" s="104">
        <v>2278</v>
      </c>
      <c r="N125">
        <v>140</v>
      </c>
      <c r="O125">
        <v>1030</v>
      </c>
      <c r="P125" s="108">
        <v>3464</v>
      </c>
    </row>
    <row r="126" spans="2:16" ht="18" hidden="1" customHeight="1">
      <c r="B126" s="55">
        <v>17</v>
      </c>
      <c r="C126" s="94">
        <f t="shared" si="15"/>
        <v>1514</v>
      </c>
      <c r="D126" s="94">
        <f t="shared" si="16"/>
        <v>686</v>
      </c>
      <c r="E126" s="94">
        <f t="shared" si="14"/>
        <v>62</v>
      </c>
      <c r="F126" s="104">
        <v>78</v>
      </c>
      <c r="G126" s="104">
        <v>109</v>
      </c>
      <c r="H126" s="104">
        <v>78</v>
      </c>
      <c r="I126" s="104">
        <v>141</v>
      </c>
      <c r="J126" s="104">
        <v>1420</v>
      </c>
      <c r="K126" s="104">
        <v>358</v>
      </c>
      <c r="L126" s="104">
        <v>16</v>
      </c>
      <c r="M126" s="104">
        <v>2262</v>
      </c>
      <c r="N126">
        <v>156</v>
      </c>
      <c r="O126">
        <v>1077</v>
      </c>
      <c r="P126" s="108">
        <v>3495</v>
      </c>
    </row>
    <row r="127" spans="2:16" ht="18" hidden="1" customHeight="1">
      <c r="B127" s="55">
        <v>18</v>
      </c>
      <c r="C127" s="94">
        <f t="shared" si="15"/>
        <v>1513</v>
      </c>
      <c r="D127" s="94">
        <f t="shared" si="16"/>
        <v>671</v>
      </c>
      <c r="E127" s="94">
        <f t="shared" si="14"/>
        <v>78</v>
      </c>
      <c r="F127" s="104">
        <v>31</v>
      </c>
      <c r="G127" s="104">
        <v>156</v>
      </c>
      <c r="H127" s="104">
        <v>140</v>
      </c>
      <c r="I127" s="104">
        <v>141</v>
      </c>
      <c r="J127" s="104">
        <v>1357</v>
      </c>
      <c r="K127" s="104">
        <v>343</v>
      </c>
      <c r="L127" s="104">
        <v>16</v>
      </c>
      <c r="M127" s="104">
        <v>2262</v>
      </c>
      <c r="N127">
        <v>156</v>
      </c>
      <c r="O127">
        <v>1045</v>
      </c>
      <c r="P127" s="108">
        <v>3463</v>
      </c>
    </row>
    <row r="128" spans="2:16" ht="18" hidden="1" customHeight="1">
      <c r="B128" s="55">
        <v>19</v>
      </c>
      <c r="C128" s="94">
        <f t="shared" si="15"/>
        <v>1467</v>
      </c>
      <c r="D128" s="94">
        <f t="shared" si="16"/>
        <v>779</v>
      </c>
      <c r="E128" s="94">
        <f t="shared" si="14"/>
        <v>16</v>
      </c>
      <c r="F128" s="104">
        <v>109</v>
      </c>
      <c r="G128" s="104">
        <v>109</v>
      </c>
      <c r="H128" s="104">
        <v>94</v>
      </c>
      <c r="I128" s="104">
        <v>202</v>
      </c>
      <c r="J128" s="104">
        <v>1342</v>
      </c>
      <c r="K128" s="104">
        <v>359</v>
      </c>
      <c r="L128" s="104">
        <v>31</v>
      </c>
      <c r="M128" s="104">
        <v>2262</v>
      </c>
      <c r="N128">
        <v>187</v>
      </c>
      <c r="O128">
        <v>1154</v>
      </c>
      <c r="P128" s="108">
        <v>3603</v>
      </c>
    </row>
    <row r="129" spans="2:16" ht="18" hidden="1" customHeight="1">
      <c r="B129" s="55">
        <v>20</v>
      </c>
      <c r="C129" s="94">
        <f t="shared" si="15"/>
        <v>1466</v>
      </c>
      <c r="D129" s="94">
        <f t="shared" si="16"/>
        <v>717</v>
      </c>
      <c r="E129" s="94">
        <f t="shared" si="14"/>
        <v>32</v>
      </c>
      <c r="F129" s="104">
        <v>31</v>
      </c>
      <c r="G129" s="104">
        <v>125</v>
      </c>
      <c r="H129" s="104">
        <v>93</v>
      </c>
      <c r="I129" s="104">
        <v>203</v>
      </c>
      <c r="J129" s="104">
        <v>1342</v>
      </c>
      <c r="K129" s="104">
        <v>358</v>
      </c>
      <c r="L129" s="104">
        <v>31</v>
      </c>
      <c r="M129" s="104">
        <v>2215</v>
      </c>
      <c r="N129">
        <v>188</v>
      </c>
      <c r="O129">
        <v>998</v>
      </c>
      <c r="P129" s="108">
        <v>3401</v>
      </c>
    </row>
    <row r="130" spans="2:16" ht="18" hidden="1" customHeight="1">
      <c r="B130" s="55">
        <v>21</v>
      </c>
      <c r="C130" s="94">
        <f t="shared" si="15"/>
        <v>1529</v>
      </c>
      <c r="D130" s="94">
        <f t="shared" si="16"/>
        <v>671</v>
      </c>
      <c r="E130" s="94">
        <f t="shared" si="14"/>
        <v>31</v>
      </c>
      <c r="F130" s="104">
        <v>47</v>
      </c>
      <c r="G130" s="104">
        <v>109</v>
      </c>
      <c r="H130" s="104">
        <v>94</v>
      </c>
      <c r="I130" s="104">
        <v>156</v>
      </c>
      <c r="J130" s="104">
        <v>1357</v>
      </c>
      <c r="K130" s="104">
        <v>359</v>
      </c>
      <c r="L130" s="104">
        <v>78</v>
      </c>
      <c r="M130" s="104">
        <v>2231</v>
      </c>
      <c r="N130">
        <v>171</v>
      </c>
      <c r="O130">
        <v>1045</v>
      </c>
      <c r="P130" s="108">
        <v>3447</v>
      </c>
    </row>
    <row r="131" spans="2:16" ht="18" hidden="1" customHeight="1">
      <c r="B131" s="55">
        <v>22</v>
      </c>
      <c r="C131" s="94">
        <f t="shared" si="15"/>
        <v>1482</v>
      </c>
      <c r="D131" s="94">
        <f t="shared" si="16"/>
        <v>718</v>
      </c>
      <c r="E131" s="94">
        <f t="shared" si="14"/>
        <v>405</v>
      </c>
      <c r="F131" s="104">
        <v>31</v>
      </c>
      <c r="G131" s="104">
        <v>125</v>
      </c>
      <c r="H131" s="104">
        <v>78</v>
      </c>
      <c r="I131" s="104">
        <v>219</v>
      </c>
      <c r="J131" s="104">
        <v>1373</v>
      </c>
      <c r="K131" s="104">
        <v>343</v>
      </c>
      <c r="L131" s="104">
        <v>31</v>
      </c>
      <c r="M131" s="104">
        <v>2605</v>
      </c>
      <c r="N131">
        <v>171</v>
      </c>
      <c r="O131">
        <v>1202</v>
      </c>
      <c r="P131" s="108">
        <v>3978</v>
      </c>
    </row>
    <row r="132" spans="2:16" ht="18" hidden="1" customHeight="1">
      <c r="B132" s="55">
        <v>23</v>
      </c>
      <c r="C132" s="94">
        <f t="shared" si="15"/>
        <v>1498</v>
      </c>
      <c r="D132" s="94">
        <f t="shared" si="16"/>
        <v>749</v>
      </c>
      <c r="E132" s="94">
        <f t="shared" si="14"/>
        <v>30</v>
      </c>
      <c r="F132" s="104">
        <v>31</v>
      </c>
      <c r="G132" s="104">
        <v>125</v>
      </c>
      <c r="H132" s="104">
        <v>94</v>
      </c>
      <c r="I132" s="104">
        <v>203</v>
      </c>
      <c r="J132" s="104">
        <v>1357</v>
      </c>
      <c r="K132" s="104">
        <v>390</v>
      </c>
      <c r="L132" s="104">
        <v>47</v>
      </c>
      <c r="M132" s="104">
        <v>2277</v>
      </c>
      <c r="N132">
        <v>125</v>
      </c>
      <c r="O132">
        <v>1076</v>
      </c>
      <c r="P132" s="108">
        <v>3478</v>
      </c>
    </row>
    <row r="133" spans="2:16" ht="18" hidden="1" customHeight="1">
      <c r="B133" s="55">
        <v>24</v>
      </c>
      <c r="C133" s="94">
        <f t="shared" si="15"/>
        <v>1809</v>
      </c>
      <c r="D133" s="94">
        <f t="shared" si="16"/>
        <v>765</v>
      </c>
      <c r="E133" s="94">
        <f t="shared" si="14"/>
        <v>32</v>
      </c>
      <c r="F133" s="104">
        <v>47</v>
      </c>
      <c r="G133" s="104">
        <v>156</v>
      </c>
      <c r="H133" s="104">
        <v>93</v>
      </c>
      <c r="I133" s="104">
        <v>234</v>
      </c>
      <c r="J133" s="104">
        <v>1700</v>
      </c>
      <c r="K133" s="104">
        <v>328</v>
      </c>
      <c r="L133" s="104">
        <v>16</v>
      </c>
      <c r="M133" s="104">
        <v>2606</v>
      </c>
      <c r="N133">
        <v>156</v>
      </c>
      <c r="O133">
        <v>1170</v>
      </c>
      <c r="P133" s="108">
        <v>3932</v>
      </c>
    </row>
    <row r="134" spans="2:16" ht="18" hidden="1" customHeight="1">
      <c r="B134" s="55">
        <v>25</v>
      </c>
      <c r="C134" s="94">
        <f t="shared" si="15"/>
        <v>2200</v>
      </c>
      <c r="D134" s="94">
        <f t="shared" si="16"/>
        <v>1295</v>
      </c>
      <c r="E134" s="94">
        <f t="shared" si="14"/>
        <v>46</v>
      </c>
      <c r="F134" s="104">
        <v>156</v>
      </c>
      <c r="G134" s="104">
        <v>156</v>
      </c>
      <c r="H134" s="104">
        <v>187</v>
      </c>
      <c r="I134" s="104">
        <v>531</v>
      </c>
      <c r="J134" s="104">
        <v>1966</v>
      </c>
      <c r="K134" s="104">
        <v>452</v>
      </c>
      <c r="L134" s="104">
        <v>47</v>
      </c>
      <c r="M134" s="104">
        <v>3541</v>
      </c>
      <c r="N134">
        <v>281</v>
      </c>
      <c r="O134">
        <v>1560</v>
      </c>
      <c r="P134" s="108">
        <v>5382</v>
      </c>
    </row>
    <row r="135" spans="2:16" ht="18" hidden="1" customHeight="1">
      <c r="B135" s="55">
        <v>26</v>
      </c>
      <c r="C135" s="94">
        <f t="shared" si="15"/>
        <v>1670</v>
      </c>
      <c r="D135" s="94">
        <f t="shared" si="16"/>
        <v>950</v>
      </c>
      <c r="E135" s="94">
        <f t="shared" si="14"/>
        <v>16</v>
      </c>
      <c r="F135" s="104">
        <v>62</v>
      </c>
      <c r="G135" s="104">
        <v>203</v>
      </c>
      <c r="H135" s="104">
        <v>125</v>
      </c>
      <c r="I135" s="104">
        <v>327</v>
      </c>
      <c r="J135" s="104">
        <v>1514</v>
      </c>
      <c r="K135" s="104">
        <v>358</v>
      </c>
      <c r="L135" s="104">
        <v>31</v>
      </c>
      <c r="M135" s="104">
        <v>2636</v>
      </c>
      <c r="N135">
        <v>141</v>
      </c>
      <c r="O135">
        <v>1061</v>
      </c>
      <c r="P135" s="108">
        <v>3838</v>
      </c>
    </row>
    <row r="136" spans="2:16" ht="18" hidden="1" customHeight="1">
      <c r="B136" s="55">
        <v>27</v>
      </c>
      <c r="C136" s="94">
        <f t="shared" si="15"/>
        <v>1497</v>
      </c>
      <c r="D136" s="94">
        <f t="shared" si="16"/>
        <v>1016</v>
      </c>
      <c r="E136" s="94">
        <f t="shared" si="14"/>
        <v>15</v>
      </c>
      <c r="F136" s="104">
        <v>32</v>
      </c>
      <c r="G136" s="104">
        <v>141</v>
      </c>
      <c r="H136" s="104">
        <v>93</v>
      </c>
      <c r="I136" s="104">
        <v>515</v>
      </c>
      <c r="J136" s="104">
        <v>1373</v>
      </c>
      <c r="K136" s="104">
        <v>328</v>
      </c>
      <c r="L136" s="104">
        <v>31</v>
      </c>
      <c r="M136" s="104">
        <v>2528</v>
      </c>
      <c r="N136">
        <v>187</v>
      </c>
      <c r="O136">
        <v>1076</v>
      </c>
      <c r="P136" s="108">
        <v>3791</v>
      </c>
    </row>
    <row r="137" spans="2:16" ht="18" hidden="1" customHeight="1">
      <c r="B137" s="55">
        <v>28</v>
      </c>
      <c r="C137" s="94">
        <f t="shared" si="15"/>
        <v>1669</v>
      </c>
      <c r="D137" s="94">
        <f t="shared" si="16"/>
        <v>719</v>
      </c>
      <c r="E137" s="94">
        <f t="shared" si="14"/>
        <v>62</v>
      </c>
      <c r="F137" s="104">
        <v>32</v>
      </c>
      <c r="G137" s="104">
        <v>109</v>
      </c>
      <c r="H137" s="104">
        <v>94</v>
      </c>
      <c r="I137" s="104">
        <v>141</v>
      </c>
      <c r="J137" s="104">
        <v>1497</v>
      </c>
      <c r="K137" s="104">
        <v>437</v>
      </c>
      <c r="L137" s="104">
        <v>78</v>
      </c>
      <c r="M137" s="104">
        <v>2450</v>
      </c>
      <c r="N137">
        <v>187</v>
      </c>
      <c r="O137">
        <v>999</v>
      </c>
      <c r="P137" s="108">
        <v>3651</v>
      </c>
    </row>
    <row r="138" spans="2:16" ht="18" hidden="1" customHeight="1">
      <c r="B138" s="55">
        <v>29</v>
      </c>
      <c r="C138" s="94">
        <f t="shared" si="15"/>
        <v>1638</v>
      </c>
      <c r="D138" s="94">
        <f t="shared" si="16"/>
        <v>1014</v>
      </c>
      <c r="E138" s="94">
        <f t="shared" si="14"/>
        <v>31</v>
      </c>
      <c r="F138" s="104">
        <v>31</v>
      </c>
      <c r="G138" s="104">
        <v>172</v>
      </c>
      <c r="H138" s="104">
        <v>156</v>
      </c>
      <c r="I138" s="104">
        <v>421</v>
      </c>
      <c r="J138" s="104">
        <v>1466</v>
      </c>
      <c r="K138" s="104">
        <v>390</v>
      </c>
      <c r="L138" s="104">
        <v>16</v>
      </c>
      <c r="M138" s="104">
        <v>2683</v>
      </c>
      <c r="N138">
        <v>172</v>
      </c>
      <c r="O138">
        <v>1123</v>
      </c>
      <c r="P138" s="108">
        <v>3978</v>
      </c>
    </row>
    <row r="139" spans="2:16" ht="18" hidden="1" customHeight="1">
      <c r="B139" s="55">
        <v>30</v>
      </c>
      <c r="C139" s="94">
        <f t="shared" si="15"/>
        <v>1514</v>
      </c>
      <c r="D139" s="94">
        <f t="shared" si="16"/>
        <v>780</v>
      </c>
      <c r="E139" s="94">
        <f t="shared" si="14"/>
        <v>31</v>
      </c>
      <c r="F139" s="104">
        <v>78</v>
      </c>
      <c r="G139" s="104">
        <v>109</v>
      </c>
      <c r="H139" s="104">
        <v>94</v>
      </c>
      <c r="I139" s="104">
        <v>203</v>
      </c>
      <c r="J139" s="104">
        <v>1404</v>
      </c>
      <c r="K139" s="104">
        <v>390</v>
      </c>
      <c r="L139" s="104">
        <v>16</v>
      </c>
      <c r="M139" s="104">
        <v>2325</v>
      </c>
      <c r="N139">
        <v>156</v>
      </c>
      <c r="O139">
        <v>998</v>
      </c>
      <c r="P139" s="108">
        <v>3479</v>
      </c>
    </row>
    <row r="140" spans="2:16" ht="18" hidden="1" customHeight="1">
      <c r="B140" s="55">
        <v>31</v>
      </c>
      <c r="C140" s="94">
        <f t="shared" si="15"/>
        <v>1653</v>
      </c>
      <c r="D140" s="94">
        <f t="shared" si="16"/>
        <v>906</v>
      </c>
      <c r="E140" s="94">
        <f t="shared" si="14"/>
        <v>31</v>
      </c>
      <c r="F140" s="104">
        <v>32</v>
      </c>
      <c r="G140" s="104">
        <v>141</v>
      </c>
      <c r="H140" s="104">
        <v>62</v>
      </c>
      <c r="I140" s="104">
        <v>296</v>
      </c>
      <c r="J140" s="104">
        <v>1451</v>
      </c>
      <c r="K140" s="104">
        <v>437</v>
      </c>
      <c r="L140" s="104">
        <v>140</v>
      </c>
      <c r="M140" s="104">
        <v>2590</v>
      </c>
      <c r="N140">
        <v>140</v>
      </c>
      <c r="O140">
        <v>1014</v>
      </c>
      <c r="P140" s="108">
        <v>3744</v>
      </c>
    </row>
    <row r="141" spans="2:16" ht="18" hidden="1" customHeight="1">
      <c r="B141" s="55">
        <v>32</v>
      </c>
      <c r="C141" s="94">
        <f t="shared" si="15"/>
        <v>1763</v>
      </c>
      <c r="D141" s="94">
        <f t="shared" si="16"/>
        <v>733</v>
      </c>
      <c r="E141" s="94">
        <f t="shared" si="14"/>
        <v>47</v>
      </c>
      <c r="F141" s="104">
        <v>47</v>
      </c>
      <c r="G141" s="104">
        <v>109</v>
      </c>
      <c r="H141" s="104">
        <v>94</v>
      </c>
      <c r="I141" s="104">
        <v>203</v>
      </c>
      <c r="J141" s="104">
        <v>1638</v>
      </c>
      <c r="K141" s="104">
        <v>374</v>
      </c>
      <c r="L141" s="104">
        <v>31</v>
      </c>
      <c r="M141" s="104">
        <v>2543</v>
      </c>
      <c r="N141">
        <v>125</v>
      </c>
      <c r="O141">
        <v>1045</v>
      </c>
      <c r="P141" s="108">
        <v>3713</v>
      </c>
    </row>
    <row r="142" spans="2:16" ht="18" hidden="1" customHeight="1">
      <c r="B142" s="55">
        <v>33</v>
      </c>
      <c r="C142" s="94">
        <f t="shared" si="15"/>
        <v>1544</v>
      </c>
      <c r="D142" s="94">
        <f t="shared" si="16"/>
        <v>764</v>
      </c>
      <c r="E142" s="94">
        <f t="shared" si="14"/>
        <v>16</v>
      </c>
      <c r="F142" s="104">
        <v>15</v>
      </c>
      <c r="G142" s="104">
        <v>156</v>
      </c>
      <c r="H142" s="104">
        <v>140</v>
      </c>
      <c r="I142" s="104">
        <v>219</v>
      </c>
      <c r="J142" s="104">
        <v>1373</v>
      </c>
      <c r="K142" s="104">
        <v>374</v>
      </c>
      <c r="L142" s="104">
        <v>31</v>
      </c>
      <c r="M142" s="104">
        <v>2324</v>
      </c>
      <c r="N142">
        <v>140</v>
      </c>
      <c r="O142">
        <v>1108</v>
      </c>
      <c r="P142" s="108">
        <v>3588</v>
      </c>
    </row>
    <row r="143" spans="2:16" ht="18" hidden="1" customHeight="1">
      <c r="B143" s="55">
        <v>34</v>
      </c>
      <c r="C143" s="94">
        <f t="shared" si="15"/>
        <v>1467</v>
      </c>
      <c r="D143" s="94">
        <f t="shared" si="16"/>
        <v>810</v>
      </c>
      <c r="E143" s="94">
        <f t="shared" si="14"/>
        <v>32</v>
      </c>
      <c r="F143" s="104">
        <v>31</v>
      </c>
      <c r="G143" s="104">
        <v>109</v>
      </c>
      <c r="H143" s="104">
        <v>94</v>
      </c>
      <c r="I143" s="104">
        <v>327</v>
      </c>
      <c r="J143" s="104">
        <v>1342</v>
      </c>
      <c r="K143" s="104">
        <v>343</v>
      </c>
      <c r="L143" s="104">
        <v>31</v>
      </c>
      <c r="M143" s="104">
        <v>2309</v>
      </c>
      <c r="N143">
        <v>140</v>
      </c>
      <c r="O143">
        <v>1326</v>
      </c>
      <c r="P143" s="108">
        <v>3775</v>
      </c>
    </row>
    <row r="144" spans="2:16" ht="18" hidden="1" customHeight="1">
      <c r="B144" s="55">
        <v>35</v>
      </c>
      <c r="C144" s="94">
        <f t="shared" si="15"/>
        <v>1421</v>
      </c>
      <c r="D144" s="94">
        <f t="shared" si="16"/>
        <v>779</v>
      </c>
      <c r="E144" s="94">
        <f t="shared" si="14"/>
        <v>31</v>
      </c>
      <c r="F144" s="104">
        <v>47</v>
      </c>
      <c r="G144" s="104">
        <v>124</v>
      </c>
      <c r="H144" s="104">
        <v>63</v>
      </c>
      <c r="I144" s="104">
        <v>234</v>
      </c>
      <c r="J144" s="104">
        <v>1326</v>
      </c>
      <c r="K144" s="104">
        <v>374</v>
      </c>
      <c r="L144" s="104">
        <v>32</v>
      </c>
      <c r="M144" s="104">
        <v>2231</v>
      </c>
      <c r="N144">
        <v>172</v>
      </c>
      <c r="O144">
        <v>1170</v>
      </c>
      <c r="P144" s="108">
        <v>3573</v>
      </c>
    </row>
    <row r="145" spans="2:16" ht="18" hidden="1" customHeight="1">
      <c r="B145" s="55">
        <v>36</v>
      </c>
      <c r="C145" s="94">
        <f t="shared" si="15"/>
        <v>1653</v>
      </c>
      <c r="D145" s="94">
        <f t="shared" si="16"/>
        <v>766</v>
      </c>
      <c r="E145" s="94">
        <f t="shared" si="14"/>
        <v>31</v>
      </c>
      <c r="F145" s="104">
        <v>32</v>
      </c>
      <c r="G145" s="104">
        <v>141</v>
      </c>
      <c r="H145" s="104">
        <v>78</v>
      </c>
      <c r="I145" s="104">
        <v>140</v>
      </c>
      <c r="J145" s="104">
        <v>1544</v>
      </c>
      <c r="K145" s="104">
        <v>453</v>
      </c>
      <c r="L145" s="104">
        <v>31</v>
      </c>
      <c r="M145" s="104">
        <v>2450</v>
      </c>
      <c r="N145">
        <v>140</v>
      </c>
      <c r="O145">
        <v>1139</v>
      </c>
      <c r="P145" s="108">
        <v>3729</v>
      </c>
    </row>
    <row r="146" spans="2:16" ht="18" hidden="1" customHeight="1">
      <c r="B146" s="55">
        <v>37</v>
      </c>
      <c r="C146" s="94">
        <f t="shared" si="15"/>
        <v>1560</v>
      </c>
      <c r="D146" s="94">
        <f t="shared" si="16"/>
        <v>780</v>
      </c>
      <c r="E146" s="94">
        <f t="shared" si="14"/>
        <v>31</v>
      </c>
      <c r="F146" s="104">
        <v>31</v>
      </c>
      <c r="G146" s="104">
        <v>156</v>
      </c>
      <c r="H146" s="104">
        <v>109</v>
      </c>
      <c r="I146" s="104">
        <v>203</v>
      </c>
      <c r="J146" s="104">
        <v>1419</v>
      </c>
      <c r="K146" s="104">
        <v>390</v>
      </c>
      <c r="L146" s="104">
        <v>32</v>
      </c>
      <c r="M146" s="104">
        <v>2371</v>
      </c>
      <c r="N146">
        <v>125</v>
      </c>
      <c r="O146">
        <v>1092</v>
      </c>
      <c r="P146" s="108">
        <v>3604</v>
      </c>
    </row>
    <row r="147" spans="2:16" ht="18" hidden="1" customHeight="1">
      <c r="B147" s="55">
        <v>38</v>
      </c>
      <c r="C147" s="94">
        <f t="shared" si="15"/>
        <v>1716</v>
      </c>
      <c r="D147" s="94">
        <f t="shared" si="16"/>
        <v>719</v>
      </c>
      <c r="E147" s="94">
        <f t="shared" si="14"/>
        <v>108</v>
      </c>
      <c r="F147" s="104">
        <v>47</v>
      </c>
      <c r="G147" s="104">
        <v>110</v>
      </c>
      <c r="H147" s="104">
        <v>93</v>
      </c>
      <c r="I147" s="104">
        <v>141</v>
      </c>
      <c r="J147" s="104">
        <v>1607</v>
      </c>
      <c r="K147" s="104">
        <v>421</v>
      </c>
      <c r="L147" s="104">
        <v>16</v>
      </c>
      <c r="M147" s="104">
        <v>2543</v>
      </c>
      <c r="N147">
        <v>125</v>
      </c>
      <c r="O147">
        <v>1045</v>
      </c>
      <c r="P147" s="108">
        <v>3713</v>
      </c>
    </row>
    <row r="148" spans="2:16" ht="18" hidden="1" customHeight="1">
      <c r="B148" s="55">
        <v>39</v>
      </c>
      <c r="C148" s="94">
        <f t="shared" si="15"/>
        <v>1654</v>
      </c>
      <c r="D148" s="94">
        <f t="shared" si="16"/>
        <v>780</v>
      </c>
      <c r="E148" s="94">
        <f t="shared" si="14"/>
        <v>31</v>
      </c>
      <c r="F148" s="104">
        <v>125</v>
      </c>
      <c r="G148" s="104">
        <v>93</v>
      </c>
      <c r="H148" s="104">
        <v>63</v>
      </c>
      <c r="I148" s="104">
        <v>203</v>
      </c>
      <c r="J148" s="104">
        <v>1575</v>
      </c>
      <c r="K148" s="104">
        <v>359</v>
      </c>
      <c r="L148" s="104">
        <v>16</v>
      </c>
      <c r="M148" s="104">
        <v>2465</v>
      </c>
      <c r="N148">
        <v>141</v>
      </c>
      <c r="O148">
        <v>1154</v>
      </c>
      <c r="P148" s="108">
        <v>3760</v>
      </c>
    </row>
    <row r="149" spans="2:16" ht="18" hidden="1" customHeight="1">
      <c r="B149" s="55">
        <v>40</v>
      </c>
      <c r="C149" s="94">
        <f t="shared" si="15"/>
        <v>1684</v>
      </c>
      <c r="D149" s="94">
        <f t="shared" si="16"/>
        <v>718</v>
      </c>
      <c r="E149" s="94">
        <f t="shared" si="14"/>
        <v>48</v>
      </c>
      <c r="F149" s="104">
        <v>16</v>
      </c>
      <c r="G149" s="104">
        <v>187</v>
      </c>
      <c r="H149" s="104">
        <v>109</v>
      </c>
      <c r="I149" s="104">
        <v>156</v>
      </c>
      <c r="J149" s="104">
        <v>1544</v>
      </c>
      <c r="K149" s="104">
        <v>359</v>
      </c>
      <c r="L149" s="104">
        <v>31</v>
      </c>
      <c r="M149" s="104">
        <v>2450</v>
      </c>
      <c r="N149">
        <v>140</v>
      </c>
      <c r="O149">
        <v>1061</v>
      </c>
      <c r="P149" s="108">
        <v>3666</v>
      </c>
    </row>
    <row r="150" spans="2:16" ht="18" hidden="1" customHeight="1">
      <c r="B150" s="55">
        <v>41</v>
      </c>
      <c r="C150" s="94">
        <f t="shared" si="15"/>
        <v>1794</v>
      </c>
      <c r="D150" s="94">
        <f t="shared" si="16"/>
        <v>842</v>
      </c>
      <c r="E150" s="94">
        <f t="shared" si="14"/>
        <v>16</v>
      </c>
      <c r="F150" s="104">
        <v>47</v>
      </c>
      <c r="G150" s="104">
        <v>109</v>
      </c>
      <c r="H150" s="104">
        <v>94</v>
      </c>
      <c r="I150" s="104">
        <v>218</v>
      </c>
      <c r="J150" s="104">
        <v>1591</v>
      </c>
      <c r="K150" s="104">
        <v>468</v>
      </c>
      <c r="L150" s="104">
        <v>109</v>
      </c>
      <c r="M150" s="104">
        <v>2652</v>
      </c>
      <c r="N150">
        <v>141</v>
      </c>
      <c r="O150">
        <v>1045</v>
      </c>
      <c r="P150" s="108">
        <v>3838</v>
      </c>
    </row>
    <row r="151" spans="2:16" ht="18" hidden="1" customHeight="1">
      <c r="B151" s="55">
        <v>42</v>
      </c>
      <c r="C151" s="94">
        <f t="shared" si="15"/>
        <v>1685</v>
      </c>
      <c r="D151" s="94">
        <f t="shared" si="16"/>
        <v>890</v>
      </c>
      <c r="E151" s="94">
        <f t="shared" si="14"/>
        <v>30</v>
      </c>
      <c r="F151" s="104">
        <v>16</v>
      </c>
      <c r="G151" s="104">
        <v>156</v>
      </c>
      <c r="H151" s="104">
        <v>78</v>
      </c>
      <c r="I151" s="104">
        <v>328</v>
      </c>
      <c r="J151" s="104">
        <v>1560</v>
      </c>
      <c r="K151" s="104">
        <v>390</v>
      </c>
      <c r="L151" s="104">
        <v>47</v>
      </c>
      <c r="M151" s="104">
        <v>2605</v>
      </c>
      <c r="N151">
        <v>141</v>
      </c>
      <c r="O151">
        <v>1045</v>
      </c>
      <c r="P151" s="108">
        <v>3807</v>
      </c>
    </row>
    <row r="152" spans="2:16" ht="18" hidden="1" customHeight="1">
      <c r="B152" s="55">
        <v>43</v>
      </c>
      <c r="C152" s="94">
        <f t="shared" si="15"/>
        <v>1622</v>
      </c>
      <c r="D152" s="94">
        <f t="shared" si="16"/>
        <v>889</v>
      </c>
      <c r="E152" s="94">
        <f t="shared" si="14"/>
        <v>31</v>
      </c>
      <c r="F152" s="104">
        <v>156</v>
      </c>
      <c r="G152" s="104">
        <v>172</v>
      </c>
      <c r="H152" s="104">
        <v>140</v>
      </c>
      <c r="I152" s="104">
        <v>203</v>
      </c>
      <c r="J152" s="104">
        <v>1451</v>
      </c>
      <c r="K152" s="104">
        <v>358</v>
      </c>
      <c r="L152" s="104">
        <v>31</v>
      </c>
      <c r="M152" s="104">
        <v>2542</v>
      </c>
      <c r="N152">
        <v>156</v>
      </c>
      <c r="O152">
        <v>1108</v>
      </c>
      <c r="P152" s="108">
        <v>3806</v>
      </c>
    </row>
    <row r="153" spans="2:16" ht="18" hidden="1" customHeight="1">
      <c r="B153" s="55">
        <v>44</v>
      </c>
      <c r="C153" s="94">
        <f t="shared" si="15"/>
        <v>1700</v>
      </c>
      <c r="D153" s="94">
        <f t="shared" si="16"/>
        <v>780</v>
      </c>
      <c r="E153" s="94">
        <f t="shared" si="14"/>
        <v>47</v>
      </c>
      <c r="F153" s="104">
        <v>31</v>
      </c>
      <c r="G153" s="104">
        <v>203</v>
      </c>
      <c r="H153" s="104">
        <v>172</v>
      </c>
      <c r="I153" s="104">
        <v>187</v>
      </c>
      <c r="J153" s="104">
        <v>1513</v>
      </c>
      <c r="K153" s="104">
        <v>359</v>
      </c>
      <c r="L153" s="104">
        <v>15</v>
      </c>
      <c r="M153" s="104">
        <v>2527</v>
      </c>
      <c r="N153">
        <v>141</v>
      </c>
      <c r="O153">
        <v>1045</v>
      </c>
      <c r="P153" s="108">
        <v>3729</v>
      </c>
    </row>
    <row r="154" spans="2:16" ht="18" hidden="1" customHeight="1">
      <c r="B154" s="55">
        <v>45</v>
      </c>
      <c r="C154" s="94">
        <f t="shared" si="15"/>
        <v>1513</v>
      </c>
      <c r="D154" s="94">
        <f t="shared" si="16"/>
        <v>1029</v>
      </c>
      <c r="E154" s="94">
        <f t="shared" si="14"/>
        <v>47</v>
      </c>
      <c r="F154" s="104">
        <v>46</v>
      </c>
      <c r="G154" s="104">
        <v>125</v>
      </c>
      <c r="H154" s="104">
        <v>78</v>
      </c>
      <c r="I154" s="104">
        <v>499</v>
      </c>
      <c r="J154" s="104">
        <v>1389</v>
      </c>
      <c r="K154" s="104">
        <v>359</v>
      </c>
      <c r="L154" s="104">
        <v>46</v>
      </c>
      <c r="M154" s="104">
        <v>2589</v>
      </c>
      <c r="N154">
        <v>156</v>
      </c>
      <c r="O154">
        <v>1123</v>
      </c>
      <c r="P154" s="108">
        <v>3868</v>
      </c>
    </row>
    <row r="155" spans="2:16" ht="18" hidden="1" customHeight="1">
      <c r="B155" s="55">
        <v>46</v>
      </c>
      <c r="C155" s="94">
        <f t="shared" si="15"/>
        <v>1498</v>
      </c>
      <c r="D155" s="94">
        <f t="shared" si="16"/>
        <v>685</v>
      </c>
      <c r="E155" s="94">
        <f t="shared" si="14"/>
        <v>110</v>
      </c>
      <c r="F155" s="104">
        <v>31</v>
      </c>
      <c r="G155" s="104">
        <v>124</v>
      </c>
      <c r="H155" s="104">
        <v>78</v>
      </c>
      <c r="I155" s="104">
        <v>156</v>
      </c>
      <c r="J155" s="104">
        <v>1389</v>
      </c>
      <c r="K155" s="104">
        <v>374</v>
      </c>
      <c r="L155" s="104">
        <v>31</v>
      </c>
      <c r="M155" s="104">
        <v>2293</v>
      </c>
      <c r="N155">
        <v>172</v>
      </c>
      <c r="O155">
        <v>982</v>
      </c>
      <c r="P155" s="108">
        <v>3447</v>
      </c>
    </row>
    <row r="156" spans="2:16" ht="18" hidden="1" customHeight="1">
      <c r="B156" s="55">
        <v>47</v>
      </c>
      <c r="C156" s="94">
        <f t="shared" si="15"/>
        <v>1716</v>
      </c>
      <c r="D156" s="94">
        <f t="shared" si="16"/>
        <v>749</v>
      </c>
      <c r="E156" s="94">
        <f t="shared" si="14"/>
        <v>31</v>
      </c>
      <c r="F156" s="104">
        <v>31</v>
      </c>
      <c r="G156" s="104">
        <v>125</v>
      </c>
      <c r="H156" s="104">
        <v>78</v>
      </c>
      <c r="I156" s="104">
        <v>156</v>
      </c>
      <c r="J156" s="104">
        <v>1529</v>
      </c>
      <c r="K156" s="104">
        <v>437</v>
      </c>
      <c r="L156" s="104">
        <v>109</v>
      </c>
      <c r="M156" s="104">
        <v>2496</v>
      </c>
      <c r="N156">
        <v>172</v>
      </c>
      <c r="O156">
        <v>1014</v>
      </c>
      <c r="P156" s="108">
        <v>3682</v>
      </c>
    </row>
    <row r="157" spans="2:16" ht="18" hidden="1" customHeight="1">
      <c r="B157" s="55">
        <v>48</v>
      </c>
      <c r="C157" s="94">
        <f t="shared" si="15"/>
        <v>1638</v>
      </c>
      <c r="D157" s="94">
        <f t="shared" si="16"/>
        <v>733</v>
      </c>
      <c r="E157" s="94">
        <f t="shared" si="14"/>
        <v>16</v>
      </c>
      <c r="F157" s="104">
        <v>47</v>
      </c>
      <c r="G157" s="104">
        <v>109</v>
      </c>
      <c r="H157" s="104">
        <v>156</v>
      </c>
      <c r="I157" s="104">
        <v>203</v>
      </c>
      <c r="J157" s="104">
        <v>1451</v>
      </c>
      <c r="K157" s="104">
        <v>374</v>
      </c>
      <c r="L157" s="104">
        <v>31</v>
      </c>
      <c r="M157" s="104">
        <v>2387</v>
      </c>
      <c r="N157">
        <v>109</v>
      </c>
      <c r="O157">
        <v>1233</v>
      </c>
      <c r="P157" s="108">
        <v>3729</v>
      </c>
    </row>
    <row r="158" spans="2:16" ht="18" hidden="1" customHeight="1">
      <c r="B158" s="55">
        <v>49</v>
      </c>
      <c r="C158" s="94">
        <f t="shared" si="15"/>
        <v>1623</v>
      </c>
      <c r="D158" s="94">
        <f t="shared" si="16"/>
        <v>872</v>
      </c>
      <c r="E158" s="94">
        <f t="shared" si="14"/>
        <v>32</v>
      </c>
      <c r="F158" s="104">
        <v>171</v>
      </c>
      <c r="G158" s="104">
        <v>140</v>
      </c>
      <c r="H158" s="104">
        <v>94</v>
      </c>
      <c r="I158" s="104">
        <v>218</v>
      </c>
      <c r="J158" s="104">
        <v>1436</v>
      </c>
      <c r="K158" s="104">
        <v>343</v>
      </c>
      <c r="L158" s="104">
        <v>93</v>
      </c>
      <c r="M158" s="104">
        <v>2527</v>
      </c>
      <c r="N158">
        <v>140</v>
      </c>
      <c r="O158">
        <v>1326</v>
      </c>
      <c r="P158" s="108">
        <v>4009</v>
      </c>
    </row>
    <row r="159" spans="2:16" ht="18" hidden="1" customHeight="1">
      <c r="B159" s="55">
        <v>50</v>
      </c>
      <c r="C159" s="94">
        <f t="shared" si="15"/>
        <v>1404</v>
      </c>
      <c r="D159" s="94">
        <f t="shared" si="16"/>
        <v>1077</v>
      </c>
      <c r="E159" s="94">
        <f t="shared" si="14"/>
        <v>78</v>
      </c>
      <c r="F159" s="104">
        <v>47</v>
      </c>
      <c r="G159" s="104">
        <v>109</v>
      </c>
      <c r="H159" s="104">
        <v>93</v>
      </c>
      <c r="I159" s="104">
        <v>500</v>
      </c>
      <c r="J159" s="104">
        <v>1295</v>
      </c>
      <c r="K159" s="104">
        <v>421</v>
      </c>
      <c r="L159" s="104">
        <v>16</v>
      </c>
      <c r="M159" s="104">
        <v>2559</v>
      </c>
      <c r="N159">
        <v>156</v>
      </c>
      <c r="O159">
        <v>1108</v>
      </c>
      <c r="P159" s="108">
        <v>3838</v>
      </c>
    </row>
    <row r="160" spans="2:16" ht="18" hidden="1" customHeight="1">
      <c r="B160" s="55">
        <v>51</v>
      </c>
      <c r="C160" s="94">
        <f t="shared" si="15"/>
        <v>1545</v>
      </c>
      <c r="D160" s="94">
        <f t="shared" si="16"/>
        <v>764</v>
      </c>
      <c r="E160" s="94">
        <f t="shared" si="14"/>
        <v>31</v>
      </c>
      <c r="F160" s="104">
        <v>47</v>
      </c>
      <c r="G160" s="104">
        <v>140</v>
      </c>
      <c r="H160" s="104">
        <v>78</v>
      </c>
      <c r="I160" s="104">
        <v>203</v>
      </c>
      <c r="J160" s="104">
        <v>1451</v>
      </c>
      <c r="K160" s="104">
        <v>374</v>
      </c>
      <c r="L160" s="104">
        <v>16</v>
      </c>
      <c r="M160" s="104">
        <v>2340</v>
      </c>
      <c r="N160">
        <v>156</v>
      </c>
      <c r="O160">
        <v>1108</v>
      </c>
      <c r="P160" s="108">
        <v>3619</v>
      </c>
    </row>
    <row r="161" spans="2:16" ht="18" hidden="1" customHeight="1">
      <c r="B161" s="55">
        <v>52</v>
      </c>
      <c r="C161" s="94">
        <f t="shared" si="15"/>
        <v>1591</v>
      </c>
      <c r="D161" s="94">
        <f t="shared" si="16"/>
        <v>1045</v>
      </c>
      <c r="E161" s="94">
        <f t="shared" si="14"/>
        <v>16</v>
      </c>
      <c r="F161" s="104">
        <v>31</v>
      </c>
      <c r="G161" s="104">
        <v>172</v>
      </c>
      <c r="H161" s="104">
        <v>218</v>
      </c>
      <c r="I161" s="104">
        <v>421</v>
      </c>
      <c r="J161" s="104">
        <v>1342</v>
      </c>
      <c r="K161" s="104">
        <v>421</v>
      </c>
      <c r="L161" s="104">
        <v>31</v>
      </c>
      <c r="M161" s="104">
        <v>2652</v>
      </c>
      <c r="N161">
        <v>141</v>
      </c>
      <c r="O161">
        <v>1077</v>
      </c>
      <c r="P161" s="108">
        <v>3885</v>
      </c>
    </row>
    <row r="162" spans="2:16" ht="18" hidden="1" customHeight="1">
      <c r="B162" s="55">
        <v>53</v>
      </c>
      <c r="C162" s="94">
        <f t="shared" si="15"/>
        <v>1560</v>
      </c>
      <c r="D162" s="94">
        <f t="shared" si="16"/>
        <v>1014</v>
      </c>
      <c r="E162" s="94">
        <f t="shared" si="14"/>
        <v>32</v>
      </c>
      <c r="F162" s="104">
        <v>47</v>
      </c>
      <c r="G162" s="104">
        <v>109</v>
      </c>
      <c r="H162" s="104">
        <v>156</v>
      </c>
      <c r="I162" s="104">
        <v>499</v>
      </c>
      <c r="J162" s="104">
        <v>1389</v>
      </c>
      <c r="K162" s="104">
        <v>359</v>
      </c>
      <c r="L162" s="104">
        <v>15</v>
      </c>
      <c r="M162" s="104">
        <v>2606</v>
      </c>
      <c r="N162">
        <v>140</v>
      </c>
      <c r="O162">
        <v>1092</v>
      </c>
      <c r="P162" s="108">
        <v>3838</v>
      </c>
    </row>
    <row r="163" spans="2:16" ht="18" hidden="1" customHeight="1">
      <c r="B163" s="55">
        <v>54</v>
      </c>
      <c r="C163" s="94">
        <f t="shared" si="15"/>
        <v>1482</v>
      </c>
      <c r="D163" s="94">
        <f t="shared" si="16"/>
        <v>764</v>
      </c>
      <c r="E163" s="94">
        <f t="shared" si="14"/>
        <v>47</v>
      </c>
      <c r="F163" s="104">
        <v>15</v>
      </c>
      <c r="G163" s="104">
        <v>140</v>
      </c>
      <c r="H163" s="104">
        <v>93</v>
      </c>
      <c r="I163" s="104">
        <v>219</v>
      </c>
      <c r="J163" s="104">
        <v>1373</v>
      </c>
      <c r="K163" s="104">
        <v>390</v>
      </c>
      <c r="L163" s="104">
        <v>16</v>
      </c>
      <c r="M163" s="104">
        <v>2293</v>
      </c>
      <c r="N163">
        <v>140</v>
      </c>
      <c r="O163">
        <v>1092</v>
      </c>
      <c r="P163" s="108">
        <v>3541</v>
      </c>
    </row>
    <row r="164" spans="2:16" ht="18" hidden="1" customHeight="1">
      <c r="B164" s="55">
        <v>55</v>
      </c>
      <c r="C164" s="94">
        <f t="shared" si="15"/>
        <v>1638</v>
      </c>
      <c r="D164" s="94">
        <f t="shared" si="16"/>
        <v>795</v>
      </c>
      <c r="E164" s="94">
        <f t="shared" si="14"/>
        <v>47</v>
      </c>
      <c r="F164" s="104">
        <v>171</v>
      </c>
      <c r="G164" s="104">
        <v>125</v>
      </c>
      <c r="H164" s="104">
        <v>62</v>
      </c>
      <c r="I164" s="104">
        <v>156</v>
      </c>
      <c r="J164" s="104">
        <v>1545</v>
      </c>
      <c r="K164" s="104">
        <v>343</v>
      </c>
      <c r="L164" s="104">
        <v>31</v>
      </c>
      <c r="M164" s="104">
        <v>2480</v>
      </c>
      <c r="N164">
        <v>140</v>
      </c>
      <c r="O164">
        <v>1170</v>
      </c>
      <c r="P164" s="108">
        <v>3790</v>
      </c>
    </row>
    <row r="165" spans="2:16" ht="18" hidden="1" customHeight="1">
      <c r="B165" s="55">
        <v>56</v>
      </c>
      <c r="C165" s="94">
        <f t="shared" si="15"/>
        <v>1561</v>
      </c>
      <c r="D165" s="94">
        <f t="shared" si="16"/>
        <v>810</v>
      </c>
      <c r="E165" s="94">
        <f t="shared" si="14"/>
        <v>31</v>
      </c>
      <c r="F165" s="104">
        <v>31</v>
      </c>
      <c r="G165" s="104">
        <v>202</v>
      </c>
      <c r="H165" s="104">
        <v>141</v>
      </c>
      <c r="I165" s="104">
        <v>203</v>
      </c>
      <c r="J165" s="104">
        <v>1373</v>
      </c>
      <c r="K165" s="104">
        <v>374</v>
      </c>
      <c r="L165" s="104">
        <v>47</v>
      </c>
      <c r="M165" s="104">
        <v>2402</v>
      </c>
      <c r="N165">
        <v>141</v>
      </c>
      <c r="O165">
        <v>1107</v>
      </c>
      <c r="P165" s="108">
        <v>3650</v>
      </c>
    </row>
    <row r="166" spans="2:16" ht="18" hidden="1" customHeight="1">
      <c r="B166" s="55">
        <v>57</v>
      </c>
      <c r="C166" s="94">
        <f t="shared" si="15"/>
        <v>1716</v>
      </c>
      <c r="D166" s="94">
        <f t="shared" si="16"/>
        <v>873</v>
      </c>
      <c r="E166" s="94">
        <f t="shared" si="14"/>
        <v>47</v>
      </c>
      <c r="F166" s="104">
        <v>31</v>
      </c>
      <c r="G166" s="104">
        <v>125</v>
      </c>
      <c r="H166" s="104">
        <v>234</v>
      </c>
      <c r="I166" s="104">
        <v>359</v>
      </c>
      <c r="J166" s="104">
        <v>1467</v>
      </c>
      <c r="K166" s="104">
        <v>358</v>
      </c>
      <c r="L166" s="104">
        <v>15</v>
      </c>
      <c r="M166" s="104">
        <v>2636</v>
      </c>
      <c r="N166">
        <v>141</v>
      </c>
      <c r="O166">
        <v>1123</v>
      </c>
      <c r="P166" s="108">
        <v>3900</v>
      </c>
    </row>
    <row r="167" spans="2:16" ht="18" hidden="1" customHeight="1">
      <c r="B167" s="55">
        <v>58</v>
      </c>
      <c r="C167" s="94">
        <f t="shared" si="15"/>
        <v>1763</v>
      </c>
      <c r="D167" s="94">
        <f t="shared" si="16"/>
        <v>827</v>
      </c>
      <c r="E167" s="94">
        <f t="shared" si="14"/>
        <v>31</v>
      </c>
      <c r="F167" s="104">
        <v>47</v>
      </c>
      <c r="G167" s="104">
        <v>125</v>
      </c>
      <c r="H167" s="104">
        <v>78</v>
      </c>
      <c r="I167" s="104">
        <v>187</v>
      </c>
      <c r="J167" s="104">
        <v>1638</v>
      </c>
      <c r="K167" s="104">
        <v>468</v>
      </c>
      <c r="L167" s="104">
        <v>47</v>
      </c>
      <c r="M167" s="104">
        <v>2621</v>
      </c>
      <c r="N167">
        <v>109</v>
      </c>
      <c r="O167">
        <v>1108</v>
      </c>
      <c r="P167" s="108">
        <v>3853</v>
      </c>
    </row>
    <row r="168" spans="2:16" ht="18" hidden="1" customHeight="1">
      <c r="B168" s="55">
        <v>59</v>
      </c>
      <c r="C168" s="94">
        <f t="shared" si="15"/>
        <v>1809</v>
      </c>
      <c r="D168" s="94">
        <f t="shared" si="16"/>
        <v>718</v>
      </c>
      <c r="E168" s="94">
        <f t="shared" si="14"/>
        <v>16</v>
      </c>
      <c r="F168" s="104">
        <v>47</v>
      </c>
      <c r="G168" s="104">
        <v>140</v>
      </c>
      <c r="H168" s="104">
        <v>140</v>
      </c>
      <c r="I168" s="104">
        <v>172</v>
      </c>
      <c r="J168" s="104">
        <v>1622</v>
      </c>
      <c r="K168" s="104">
        <v>359</v>
      </c>
      <c r="L168" s="104">
        <v>47</v>
      </c>
      <c r="M168" s="104">
        <v>2543</v>
      </c>
      <c r="N168">
        <v>156</v>
      </c>
      <c r="O168">
        <v>1076</v>
      </c>
      <c r="P168" s="108">
        <v>3775</v>
      </c>
    </row>
    <row r="169" spans="2:16" ht="18" hidden="1" customHeight="1">
      <c r="B169" s="55">
        <v>60</v>
      </c>
      <c r="C169" s="94">
        <f t="shared" si="15"/>
        <v>1654</v>
      </c>
      <c r="D169" s="94">
        <f t="shared" si="16"/>
        <v>842</v>
      </c>
      <c r="E169" s="94">
        <f t="shared" si="14"/>
        <v>32</v>
      </c>
      <c r="F169" s="104">
        <v>47</v>
      </c>
      <c r="G169" s="104">
        <v>125</v>
      </c>
      <c r="H169" s="104">
        <v>78</v>
      </c>
      <c r="I169" s="104">
        <v>202</v>
      </c>
      <c r="J169" s="104">
        <v>1560</v>
      </c>
      <c r="K169" s="104">
        <v>468</v>
      </c>
      <c r="L169" s="104">
        <v>16</v>
      </c>
      <c r="M169" s="104">
        <v>2528</v>
      </c>
      <c r="N169">
        <v>171</v>
      </c>
      <c r="O169">
        <v>1077</v>
      </c>
      <c r="P169" s="108">
        <v>3776</v>
      </c>
    </row>
    <row r="170" spans="2:16" ht="18" hidden="1" customHeight="1">
      <c r="B170" s="55">
        <v>61</v>
      </c>
      <c r="C170" s="94">
        <f t="shared" si="15"/>
        <v>1529</v>
      </c>
      <c r="D170" s="94">
        <f t="shared" si="16"/>
        <v>937</v>
      </c>
      <c r="E170" s="94">
        <f t="shared" si="14"/>
        <v>30</v>
      </c>
      <c r="F170" s="104">
        <v>31</v>
      </c>
      <c r="G170" s="104">
        <v>141</v>
      </c>
      <c r="H170" s="104">
        <v>156</v>
      </c>
      <c r="I170" s="104">
        <v>390</v>
      </c>
      <c r="J170" s="104">
        <v>1357</v>
      </c>
      <c r="K170" s="104">
        <v>375</v>
      </c>
      <c r="L170" s="104">
        <v>16</v>
      </c>
      <c r="M170" s="104">
        <v>2496</v>
      </c>
      <c r="N170">
        <v>124</v>
      </c>
      <c r="O170">
        <v>1030</v>
      </c>
      <c r="P170" s="108">
        <v>3650</v>
      </c>
    </row>
    <row r="171" spans="2:16" ht="18" hidden="1" customHeight="1">
      <c r="B171" s="55">
        <v>62</v>
      </c>
      <c r="C171" s="94">
        <f t="shared" si="15"/>
        <v>1669</v>
      </c>
      <c r="D171" s="94">
        <f t="shared" si="16"/>
        <v>826</v>
      </c>
      <c r="E171" s="94">
        <f t="shared" si="14"/>
        <v>32</v>
      </c>
      <c r="F171" s="104">
        <v>31</v>
      </c>
      <c r="G171" s="104">
        <v>172</v>
      </c>
      <c r="H171" s="104">
        <v>187</v>
      </c>
      <c r="I171" s="104">
        <v>265</v>
      </c>
      <c r="J171" s="104">
        <v>1451</v>
      </c>
      <c r="K171" s="104">
        <v>358</v>
      </c>
      <c r="L171" s="104">
        <v>31</v>
      </c>
      <c r="M171" s="104">
        <v>2527</v>
      </c>
      <c r="N171">
        <v>156</v>
      </c>
      <c r="O171">
        <v>1092</v>
      </c>
      <c r="P171" s="108">
        <v>3790</v>
      </c>
    </row>
    <row r="172" spans="2:16" ht="18" hidden="1" customHeight="1">
      <c r="B172" s="55">
        <v>63</v>
      </c>
      <c r="C172" s="94">
        <f t="shared" si="15"/>
        <v>1576</v>
      </c>
      <c r="D172" s="94">
        <f t="shared" si="16"/>
        <v>670</v>
      </c>
      <c r="E172" s="94">
        <f t="shared" si="14"/>
        <v>47</v>
      </c>
      <c r="F172" s="104">
        <v>31</v>
      </c>
      <c r="G172" s="104">
        <v>124</v>
      </c>
      <c r="H172" s="104">
        <v>78</v>
      </c>
      <c r="I172" s="104">
        <v>141</v>
      </c>
      <c r="J172" s="104">
        <v>1451</v>
      </c>
      <c r="K172" s="104">
        <v>374</v>
      </c>
      <c r="L172" s="104">
        <v>47</v>
      </c>
      <c r="M172" s="104">
        <v>2293</v>
      </c>
      <c r="N172">
        <v>125</v>
      </c>
      <c r="O172">
        <v>1029</v>
      </c>
      <c r="P172" s="108">
        <v>3463</v>
      </c>
    </row>
    <row r="173" spans="2:16" ht="18" hidden="1" customHeight="1">
      <c r="B173" s="55">
        <v>64</v>
      </c>
      <c r="C173" s="94">
        <f t="shared" si="15"/>
        <v>1466</v>
      </c>
      <c r="D173" s="94">
        <f t="shared" si="16"/>
        <v>1046</v>
      </c>
      <c r="E173" s="94">
        <f t="shared" si="14"/>
        <v>31</v>
      </c>
      <c r="F173" s="104">
        <v>32</v>
      </c>
      <c r="G173" s="104">
        <v>125</v>
      </c>
      <c r="H173" s="104">
        <v>78</v>
      </c>
      <c r="I173" s="104">
        <v>546</v>
      </c>
      <c r="J173" s="104">
        <v>1357</v>
      </c>
      <c r="K173" s="104">
        <v>343</v>
      </c>
      <c r="L173" s="104">
        <v>31</v>
      </c>
      <c r="M173" s="104">
        <v>2543</v>
      </c>
      <c r="N173">
        <v>141</v>
      </c>
      <c r="O173">
        <v>1092</v>
      </c>
      <c r="P173" s="108">
        <v>3776</v>
      </c>
    </row>
    <row r="174" spans="2:16" ht="18" hidden="1" customHeight="1">
      <c r="B174" s="55">
        <v>65</v>
      </c>
      <c r="C174" s="94">
        <f t="shared" si="15"/>
        <v>1482</v>
      </c>
      <c r="D174" s="94">
        <f t="shared" si="16"/>
        <v>749</v>
      </c>
      <c r="E174" s="94">
        <f t="shared" si="14"/>
        <v>31</v>
      </c>
      <c r="F174" s="104">
        <v>47</v>
      </c>
      <c r="G174" s="104">
        <v>125</v>
      </c>
      <c r="H174" s="104">
        <v>94</v>
      </c>
      <c r="I174" s="104">
        <v>218</v>
      </c>
      <c r="J174" s="104">
        <v>1357</v>
      </c>
      <c r="K174" s="104">
        <v>359</v>
      </c>
      <c r="L174" s="104">
        <v>31</v>
      </c>
      <c r="M174" s="104">
        <v>2262</v>
      </c>
      <c r="N174">
        <v>172</v>
      </c>
      <c r="O174">
        <v>951</v>
      </c>
      <c r="P174" s="108">
        <v>3385</v>
      </c>
    </row>
    <row r="175" spans="2:16" ht="18" hidden="1" customHeight="1">
      <c r="B175" s="55">
        <v>66</v>
      </c>
      <c r="C175" s="94">
        <f t="shared" si="15"/>
        <v>1498</v>
      </c>
      <c r="D175" s="94">
        <f t="shared" si="16"/>
        <v>702</v>
      </c>
      <c r="E175" s="94">
        <f t="shared" ref="E175:E209" si="17">IF(D175&lt;&gt;"",M175-D175-C175,"")</f>
        <v>124</v>
      </c>
      <c r="F175" s="104">
        <v>47</v>
      </c>
      <c r="G175" s="104">
        <v>125</v>
      </c>
      <c r="H175" s="104">
        <v>94</v>
      </c>
      <c r="I175" s="104">
        <v>156</v>
      </c>
      <c r="J175" s="104">
        <v>1389</v>
      </c>
      <c r="K175" s="104">
        <v>374</v>
      </c>
      <c r="L175" s="104">
        <v>15</v>
      </c>
      <c r="M175" s="104">
        <v>2324</v>
      </c>
      <c r="N175">
        <v>125</v>
      </c>
      <c r="O175">
        <v>1014</v>
      </c>
      <c r="P175" s="108">
        <v>3479</v>
      </c>
    </row>
    <row r="176" spans="2:16" ht="18" hidden="1" customHeight="1">
      <c r="B176" s="55">
        <v>67</v>
      </c>
      <c r="C176" s="94">
        <f t="shared" si="15"/>
        <v>1732</v>
      </c>
      <c r="D176" s="94">
        <f t="shared" si="16"/>
        <v>873</v>
      </c>
      <c r="E176" s="94">
        <f t="shared" si="17"/>
        <v>16</v>
      </c>
      <c r="F176" s="104">
        <v>140</v>
      </c>
      <c r="G176" s="104">
        <v>93</v>
      </c>
      <c r="H176" s="104">
        <v>94</v>
      </c>
      <c r="I176" s="104">
        <v>203</v>
      </c>
      <c r="J176" s="104">
        <v>1607</v>
      </c>
      <c r="K176" s="104">
        <v>437</v>
      </c>
      <c r="L176" s="104">
        <v>31</v>
      </c>
      <c r="M176" s="104">
        <v>2621</v>
      </c>
      <c r="N176">
        <v>156</v>
      </c>
      <c r="O176">
        <v>1232</v>
      </c>
      <c r="P176" s="108">
        <v>4009</v>
      </c>
    </row>
    <row r="177" spans="2:16" ht="18" hidden="1" customHeight="1">
      <c r="B177" s="55">
        <v>68</v>
      </c>
      <c r="C177" s="94">
        <f t="shared" ref="C177:C209" si="18">IF(H177+J177+L177=0, "", H177+J177+L177)</f>
        <v>1685</v>
      </c>
      <c r="D177" s="94">
        <f t="shared" ref="D177:D209" si="19">IF((F177+G177+I177+K177=0),"",F177+G177+I177+K177)</f>
        <v>1014</v>
      </c>
      <c r="E177" s="94">
        <f t="shared" si="17"/>
        <v>47</v>
      </c>
      <c r="F177" s="104">
        <v>16</v>
      </c>
      <c r="G177" s="104">
        <v>109</v>
      </c>
      <c r="H177" s="104">
        <v>94</v>
      </c>
      <c r="I177" s="104">
        <v>405</v>
      </c>
      <c r="J177" s="104">
        <v>1560</v>
      </c>
      <c r="K177" s="104">
        <v>484</v>
      </c>
      <c r="L177" s="104">
        <v>31</v>
      </c>
      <c r="M177" s="104">
        <v>2746</v>
      </c>
      <c r="N177">
        <v>171</v>
      </c>
      <c r="O177">
        <v>1014</v>
      </c>
      <c r="P177" s="108">
        <v>3947</v>
      </c>
    </row>
    <row r="178" spans="2:16" ht="18" hidden="1" customHeight="1">
      <c r="B178" s="55">
        <v>69</v>
      </c>
      <c r="C178" s="94">
        <f t="shared" si="18"/>
        <v>1747</v>
      </c>
      <c r="D178" s="94">
        <f t="shared" si="19"/>
        <v>811</v>
      </c>
      <c r="E178" s="94">
        <f t="shared" si="17"/>
        <v>79</v>
      </c>
      <c r="F178" s="104">
        <v>47</v>
      </c>
      <c r="G178" s="104">
        <v>140</v>
      </c>
      <c r="H178" s="104">
        <v>78</v>
      </c>
      <c r="I178" s="104">
        <v>187</v>
      </c>
      <c r="J178" s="104">
        <v>1591</v>
      </c>
      <c r="K178" s="104">
        <v>437</v>
      </c>
      <c r="L178" s="104">
        <v>78</v>
      </c>
      <c r="M178" s="104">
        <v>2637</v>
      </c>
      <c r="N178">
        <v>140</v>
      </c>
      <c r="O178">
        <v>1030</v>
      </c>
      <c r="P178" s="108">
        <v>3807</v>
      </c>
    </row>
    <row r="179" spans="2:16" ht="18" hidden="1" customHeight="1">
      <c r="B179" s="55">
        <v>70</v>
      </c>
      <c r="C179" s="94">
        <f t="shared" si="18"/>
        <v>1481</v>
      </c>
      <c r="D179" s="94">
        <f t="shared" si="19"/>
        <v>780</v>
      </c>
      <c r="E179" s="94">
        <f t="shared" si="17"/>
        <v>32</v>
      </c>
      <c r="F179" s="104">
        <v>31</v>
      </c>
      <c r="G179" s="104">
        <v>187</v>
      </c>
      <c r="H179" s="104">
        <v>93</v>
      </c>
      <c r="I179" s="104">
        <v>203</v>
      </c>
      <c r="J179" s="104">
        <v>1373</v>
      </c>
      <c r="K179" s="104">
        <v>359</v>
      </c>
      <c r="L179" s="104">
        <v>15</v>
      </c>
      <c r="M179" s="104">
        <v>2293</v>
      </c>
      <c r="N179">
        <v>125</v>
      </c>
      <c r="O179">
        <v>1139</v>
      </c>
      <c r="P179" s="108">
        <v>3573</v>
      </c>
    </row>
    <row r="180" spans="2:16" ht="18" hidden="1" customHeight="1">
      <c r="B180" s="55">
        <v>71</v>
      </c>
      <c r="C180" s="94">
        <f t="shared" si="18"/>
        <v>1514</v>
      </c>
      <c r="D180" s="94">
        <f t="shared" si="19"/>
        <v>685</v>
      </c>
      <c r="E180" s="94">
        <f t="shared" si="17"/>
        <v>48</v>
      </c>
      <c r="F180" s="104">
        <v>47</v>
      </c>
      <c r="G180" s="104">
        <v>171</v>
      </c>
      <c r="H180" s="104">
        <v>94</v>
      </c>
      <c r="I180" s="104">
        <v>140</v>
      </c>
      <c r="J180" s="104">
        <v>1404</v>
      </c>
      <c r="K180" s="104">
        <v>327</v>
      </c>
      <c r="L180" s="104">
        <v>16</v>
      </c>
      <c r="M180" s="104">
        <v>2247</v>
      </c>
      <c r="N180">
        <v>249</v>
      </c>
      <c r="O180">
        <v>952</v>
      </c>
      <c r="P180" s="108">
        <v>3448</v>
      </c>
    </row>
    <row r="181" spans="2:16" ht="18" hidden="1" customHeight="1">
      <c r="B181" s="55">
        <v>72</v>
      </c>
      <c r="C181" s="94">
        <f t="shared" si="18"/>
        <v>1576</v>
      </c>
      <c r="D181" s="94">
        <f t="shared" si="19"/>
        <v>702</v>
      </c>
      <c r="E181" s="94">
        <f t="shared" si="17"/>
        <v>46</v>
      </c>
      <c r="F181" s="104">
        <v>31</v>
      </c>
      <c r="G181" s="104">
        <v>125</v>
      </c>
      <c r="H181" s="104">
        <v>94</v>
      </c>
      <c r="I181" s="104">
        <v>156</v>
      </c>
      <c r="J181" s="104">
        <v>1451</v>
      </c>
      <c r="K181" s="104">
        <v>390</v>
      </c>
      <c r="L181" s="104">
        <v>31</v>
      </c>
      <c r="M181" s="104">
        <v>2324</v>
      </c>
      <c r="N181">
        <v>125</v>
      </c>
      <c r="O181">
        <v>1139</v>
      </c>
      <c r="P181" s="108">
        <v>3588</v>
      </c>
    </row>
    <row r="182" spans="2:16" ht="18" hidden="1" customHeight="1">
      <c r="B182" s="55">
        <v>73</v>
      </c>
      <c r="C182" s="94">
        <f t="shared" si="18"/>
        <v>1545</v>
      </c>
      <c r="D182" s="94">
        <f t="shared" si="19"/>
        <v>796</v>
      </c>
      <c r="E182" s="94">
        <f t="shared" si="17"/>
        <v>30</v>
      </c>
      <c r="F182" s="104">
        <v>31</v>
      </c>
      <c r="G182" s="104">
        <v>125</v>
      </c>
      <c r="H182" s="104">
        <v>156</v>
      </c>
      <c r="I182" s="104">
        <v>297</v>
      </c>
      <c r="J182" s="104">
        <v>1373</v>
      </c>
      <c r="K182" s="104">
        <v>343</v>
      </c>
      <c r="L182" s="104">
        <v>16</v>
      </c>
      <c r="M182" s="104">
        <v>2371</v>
      </c>
      <c r="N182">
        <v>156</v>
      </c>
      <c r="O182">
        <v>1107</v>
      </c>
      <c r="P182" s="108">
        <v>3634</v>
      </c>
    </row>
    <row r="183" spans="2:16" ht="18" hidden="1" customHeight="1">
      <c r="B183" s="55">
        <v>74</v>
      </c>
      <c r="C183" s="94">
        <f t="shared" si="18"/>
        <v>1497</v>
      </c>
      <c r="D183" s="94">
        <f t="shared" si="19"/>
        <v>766</v>
      </c>
      <c r="E183" s="94">
        <f t="shared" si="17"/>
        <v>30</v>
      </c>
      <c r="F183" s="104">
        <v>47</v>
      </c>
      <c r="G183" s="104">
        <v>110</v>
      </c>
      <c r="H183" s="104">
        <v>93</v>
      </c>
      <c r="I183" s="104">
        <v>219</v>
      </c>
      <c r="J183" s="104">
        <v>1388</v>
      </c>
      <c r="K183" s="104">
        <v>390</v>
      </c>
      <c r="L183" s="104">
        <v>16</v>
      </c>
      <c r="M183" s="104">
        <v>2293</v>
      </c>
      <c r="N183">
        <v>141</v>
      </c>
      <c r="O183">
        <v>1076</v>
      </c>
      <c r="P183" s="108">
        <v>3526</v>
      </c>
    </row>
    <row r="184" spans="2:16" ht="18" hidden="1" customHeight="1">
      <c r="B184" s="55">
        <v>75</v>
      </c>
      <c r="C184" s="94">
        <f t="shared" si="18"/>
        <v>1637</v>
      </c>
      <c r="D184" s="94">
        <f t="shared" si="19"/>
        <v>859</v>
      </c>
      <c r="E184" s="94">
        <f t="shared" si="17"/>
        <v>47</v>
      </c>
      <c r="F184" s="104">
        <v>47</v>
      </c>
      <c r="G184" s="104">
        <v>110</v>
      </c>
      <c r="H184" s="104">
        <v>93</v>
      </c>
      <c r="I184" s="104">
        <v>265</v>
      </c>
      <c r="J184" s="104">
        <v>1529</v>
      </c>
      <c r="K184" s="104">
        <v>437</v>
      </c>
      <c r="L184" s="104">
        <v>15</v>
      </c>
      <c r="M184" s="104">
        <v>2543</v>
      </c>
      <c r="N184">
        <v>156</v>
      </c>
      <c r="O184">
        <v>1232</v>
      </c>
      <c r="P184" s="108">
        <v>3931</v>
      </c>
    </row>
    <row r="185" spans="2:16" ht="18" hidden="1" customHeight="1">
      <c r="B185" s="55">
        <v>76</v>
      </c>
      <c r="C185" s="94">
        <f t="shared" si="18"/>
        <v>1544</v>
      </c>
      <c r="D185" s="94">
        <f t="shared" si="19"/>
        <v>905</v>
      </c>
      <c r="E185" s="94">
        <f t="shared" si="17"/>
        <v>32</v>
      </c>
      <c r="F185" s="104">
        <v>47</v>
      </c>
      <c r="G185" s="104">
        <v>187</v>
      </c>
      <c r="H185" s="104">
        <v>187</v>
      </c>
      <c r="I185" s="104">
        <v>281</v>
      </c>
      <c r="J185" s="104">
        <v>1342</v>
      </c>
      <c r="K185" s="104">
        <v>390</v>
      </c>
      <c r="L185" s="104">
        <v>15</v>
      </c>
      <c r="M185" s="104">
        <v>2481</v>
      </c>
      <c r="N185">
        <v>156</v>
      </c>
      <c r="O185">
        <v>1014</v>
      </c>
      <c r="P185" s="108">
        <v>3651</v>
      </c>
    </row>
    <row r="186" spans="2:16" ht="18" hidden="1" customHeight="1">
      <c r="B186" s="55">
        <v>77</v>
      </c>
      <c r="C186" s="94">
        <f t="shared" si="18"/>
        <v>1341</v>
      </c>
      <c r="D186" s="94">
        <f t="shared" si="19"/>
        <v>827</v>
      </c>
      <c r="E186" s="94">
        <f t="shared" si="17"/>
        <v>31</v>
      </c>
      <c r="F186" s="104">
        <v>31</v>
      </c>
      <c r="G186" s="104">
        <v>110</v>
      </c>
      <c r="H186" s="104">
        <v>93</v>
      </c>
      <c r="I186" s="104">
        <v>343</v>
      </c>
      <c r="J186" s="104">
        <v>1232</v>
      </c>
      <c r="K186" s="104">
        <v>343</v>
      </c>
      <c r="L186" s="104">
        <v>16</v>
      </c>
      <c r="M186" s="104">
        <v>2199</v>
      </c>
      <c r="N186">
        <v>156</v>
      </c>
      <c r="O186">
        <v>1264</v>
      </c>
      <c r="P186" s="108">
        <v>3619</v>
      </c>
    </row>
    <row r="187" spans="2:16" ht="18" hidden="1" customHeight="1">
      <c r="B187" s="55">
        <v>78</v>
      </c>
      <c r="C187" s="94">
        <f t="shared" si="18"/>
        <v>1514</v>
      </c>
      <c r="D187" s="94">
        <f t="shared" si="19"/>
        <v>702</v>
      </c>
      <c r="E187" s="94">
        <f t="shared" si="17"/>
        <v>62</v>
      </c>
      <c r="F187" s="104">
        <v>31</v>
      </c>
      <c r="G187" s="104">
        <v>125</v>
      </c>
      <c r="H187" s="104">
        <v>78</v>
      </c>
      <c r="I187" s="104">
        <v>219</v>
      </c>
      <c r="J187" s="104">
        <v>1404</v>
      </c>
      <c r="K187" s="104">
        <v>327</v>
      </c>
      <c r="L187" s="104">
        <v>32</v>
      </c>
      <c r="M187" s="104">
        <v>2278</v>
      </c>
      <c r="N187">
        <v>171</v>
      </c>
      <c r="O187">
        <v>999</v>
      </c>
      <c r="P187" s="108">
        <v>3463</v>
      </c>
    </row>
    <row r="188" spans="2:16" ht="18" hidden="1" customHeight="1">
      <c r="B188" s="55">
        <v>79</v>
      </c>
      <c r="C188" s="94">
        <f t="shared" si="18"/>
        <v>1420</v>
      </c>
      <c r="D188" s="94">
        <f t="shared" si="19"/>
        <v>778</v>
      </c>
      <c r="E188" s="94">
        <f t="shared" si="17"/>
        <v>32</v>
      </c>
      <c r="F188" s="104">
        <v>46</v>
      </c>
      <c r="G188" s="104">
        <v>124</v>
      </c>
      <c r="H188" s="104">
        <v>78</v>
      </c>
      <c r="I188" s="104">
        <v>234</v>
      </c>
      <c r="J188" s="104">
        <v>1310</v>
      </c>
      <c r="K188" s="104">
        <v>374</v>
      </c>
      <c r="L188" s="104">
        <v>32</v>
      </c>
      <c r="M188" s="104">
        <v>2230</v>
      </c>
      <c r="N188">
        <v>141</v>
      </c>
      <c r="O188">
        <v>1045</v>
      </c>
      <c r="P188" s="108">
        <v>3416</v>
      </c>
    </row>
    <row r="189" spans="2:16" ht="18" hidden="1" customHeight="1">
      <c r="B189" s="55">
        <v>80</v>
      </c>
      <c r="C189" s="94">
        <f t="shared" si="18"/>
        <v>1451</v>
      </c>
      <c r="D189" s="94">
        <f t="shared" si="19"/>
        <v>795</v>
      </c>
      <c r="E189" s="94">
        <f t="shared" si="17"/>
        <v>32</v>
      </c>
      <c r="F189" s="104">
        <v>47</v>
      </c>
      <c r="G189" s="104">
        <v>124</v>
      </c>
      <c r="H189" s="104">
        <v>156</v>
      </c>
      <c r="I189" s="104">
        <v>281</v>
      </c>
      <c r="J189" s="104">
        <v>1280</v>
      </c>
      <c r="K189" s="104">
        <v>343</v>
      </c>
      <c r="L189" s="104">
        <v>15</v>
      </c>
      <c r="M189" s="104">
        <v>2278</v>
      </c>
      <c r="N189">
        <v>171</v>
      </c>
      <c r="O189">
        <v>999</v>
      </c>
      <c r="P189" s="108">
        <v>3448</v>
      </c>
    </row>
    <row r="190" spans="2:16" ht="18" hidden="1" customHeight="1">
      <c r="B190" s="55">
        <v>81</v>
      </c>
      <c r="C190" s="94">
        <f t="shared" si="18"/>
        <v>1451</v>
      </c>
      <c r="D190" s="94">
        <f t="shared" si="19"/>
        <v>780</v>
      </c>
      <c r="E190" s="94">
        <f t="shared" si="17"/>
        <v>31</v>
      </c>
      <c r="F190" s="104">
        <v>47</v>
      </c>
      <c r="G190" s="104">
        <v>109</v>
      </c>
      <c r="H190" s="104">
        <v>94</v>
      </c>
      <c r="I190" s="104">
        <v>234</v>
      </c>
      <c r="J190" s="104">
        <v>1326</v>
      </c>
      <c r="K190" s="104">
        <v>390</v>
      </c>
      <c r="L190" s="104">
        <v>31</v>
      </c>
      <c r="M190" s="104">
        <v>2262</v>
      </c>
      <c r="N190">
        <v>203</v>
      </c>
      <c r="O190">
        <v>1014</v>
      </c>
      <c r="P190" s="108">
        <v>3479</v>
      </c>
    </row>
    <row r="191" spans="2:16" ht="18" hidden="1" customHeight="1">
      <c r="B191" s="55">
        <v>82</v>
      </c>
      <c r="C191" s="94">
        <f t="shared" si="18"/>
        <v>1388</v>
      </c>
      <c r="D191" s="94">
        <f t="shared" si="19"/>
        <v>766</v>
      </c>
      <c r="E191" s="94">
        <f t="shared" si="17"/>
        <v>30</v>
      </c>
      <c r="F191" s="104">
        <v>47</v>
      </c>
      <c r="G191" s="104">
        <v>125</v>
      </c>
      <c r="H191" s="104">
        <v>62</v>
      </c>
      <c r="I191" s="104">
        <v>219</v>
      </c>
      <c r="J191" s="104">
        <v>1310</v>
      </c>
      <c r="K191" s="104">
        <v>375</v>
      </c>
      <c r="L191" s="104">
        <v>16</v>
      </c>
      <c r="M191" s="104">
        <v>2184</v>
      </c>
      <c r="N191">
        <v>125</v>
      </c>
      <c r="O191">
        <v>1029</v>
      </c>
      <c r="P191" s="108">
        <v>3354</v>
      </c>
    </row>
    <row r="192" spans="2:16" ht="18" hidden="1" customHeight="1">
      <c r="B192" s="55">
        <v>83</v>
      </c>
      <c r="C192" s="94">
        <f t="shared" si="18"/>
        <v>1701</v>
      </c>
      <c r="D192" s="94">
        <f t="shared" si="19"/>
        <v>670</v>
      </c>
      <c r="E192" s="94">
        <f t="shared" si="17"/>
        <v>328</v>
      </c>
      <c r="F192" s="104">
        <v>31</v>
      </c>
      <c r="G192" s="104">
        <v>140</v>
      </c>
      <c r="H192" s="104">
        <v>125</v>
      </c>
      <c r="I192" s="104">
        <v>140</v>
      </c>
      <c r="J192" s="104">
        <v>1560</v>
      </c>
      <c r="K192" s="104">
        <v>359</v>
      </c>
      <c r="L192" s="104">
        <v>16</v>
      </c>
      <c r="M192" s="104">
        <v>2699</v>
      </c>
      <c r="N192">
        <v>156</v>
      </c>
      <c r="O192">
        <v>1107</v>
      </c>
      <c r="P192" s="108">
        <v>3962</v>
      </c>
    </row>
    <row r="193" spans="2:16" ht="18" hidden="1" customHeight="1">
      <c r="B193" s="55">
        <v>84</v>
      </c>
      <c r="C193" s="94">
        <f t="shared" si="18"/>
        <v>1498</v>
      </c>
      <c r="D193" s="94">
        <f t="shared" si="19"/>
        <v>1092</v>
      </c>
      <c r="E193" s="94">
        <f t="shared" si="17"/>
        <v>15</v>
      </c>
      <c r="F193" s="104">
        <v>156</v>
      </c>
      <c r="G193" s="104">
        <v>109</v>
      </c>
      <c r="H193" s="104">
        <v>78</v>
      </c>
      <c r="I193" s="104">
        <v>484</v>
      </c>
      <c r="J193" s="104">
        <v>1388</v>
      </c>
      <c r="K193" s="104">
        <v>343</v>
      </c>
      <c r="L193" s="104">
        <v>32</v>
      </c>
      <c r="M193" s="104">
        <v>2605</v>
      </c>
      <c r="N193">
        <v>141</v>
      </c>
      <c r="O193">
        <v>1138</v>
      </c>
      <c r="P193" s="108">
        <v>3884</v>
      </c>
    </row>
    <row r="194" spans="2:16" ht="18" hidden="1" customHeight="1">
      <c r="B194" s="55">
        <v>85</v>
      </c>
      <c r="C194" s="94">
        <f t="shared" si="18"/>
        <v>1482</v>
      </c>
      <c r="D194" s="94">
        <f t="shared" si="19"/>
        <v>748</v>
      </c>
      <c r="E194" s="94">
        <f t="shared" si="17"/>
        <v>47</v>
      </c>
      <c r="F194" s="104">
        <v>15</v>
      </c>
      <c r="G194" s="104">
        <v>141</v>
      </c>
      <c r="H194" s="104">
        <v>78</v>
      </c>
      <c r="I194" s="104">
        <v>249</v>
      </c>
      <c r="J194" s="104">
        <v>1388</v>
      </c>
      <c r="K194" s="104">
        <v>343</v>
      </c>
      <c r="L194" s="104">
        <v>16</v>
      </c>
      <c r="M194" s="104">
        <v>2277</v>
      </c>
      <c r="N194">
        <v>156</v>
      </c>
      <c r="O194">
        <v>1077</v>
      </c>
      <c r="P194" s="108">
        <v>3510</v>
      </c>
    </row>
    <row r="195" spans="2:16" ht="18" hidden="1" customHeight="1">
      <c r="B195" s="55">
        <v>86</v>
      </c>
      <c r="C195" s="94">
        <f t="shared" si="18"/>
        <v>1467</v>
      </c>
      <c r="D195" s="94">
        <f t="shared" si="19"/>
        <v>1107</v>
      </c>
      <c r="E195" s="94">
        <f t="shared" si="17"/>
        <v>31</v>
      </c>
      <c r="F195" s="104">
        <v>47</v>
      </c>
      <c r="G195" s="104">
        <v>156</v>
      </c>
      <c r="H195" s="104">
        <v>94</v>
      </c>
      <c r="I195" s="104">
        <v>530</v>
      </c>
      <c r="J195" s="104">
        <v>1358</v>
      </c>
      <c r="K195" s="104">
        <v>374</v>
      </c>
      <c r="L195" s="104">
        <v>15</v>
      </c>
      <c r="M195" s="104">
        <v>2605</v>
      </c>
      <c r="N195">
        <v>125</v>
      </c>
      <c r="O195">
        <v>1232</v>
      </c>
      <c r="P195" s="108">
        <v>3962</v>
      </c>
    </row>
    <row r="196" spans="2:16" ht="18" hidden="1" customHeight="1">
      <c r="B196" s="55">
        <v>87</v>
      </c>
      <c r="C196" s="94">
        <f t="shared" si="18"/>
        <v>1607</v>
      </c>
      <c r="D196" s="94">
        <f t="shared" si="19"/>
        <v>889</v>
      </c>
      <c r="E196" s="94">
        <f t="shared" si="17"/>
        <v>109</v>
      </c>
      <c r="F196" s="104">
        <v>31</v>
      </c>
      <c r="G196" s="104">
        <v>343</v>
      </c>
      <c r="H196" s="104">
        <v>172</v>
      </c>
      <c r="I196" s="104">
        <v>156</v>
      </c>
      <c r="J196" s="104">
        <v>1388</v>
      </c>
      <c r="K196" s="104">
        <v>359</v>
      </c>
      <c r="L196" s="104">
        <v>47</v>
      </c>
      <c r="M196" s="104">
        <v>2605</v>
      </c>
      <c r="N196">
        <v>156</v>
      </c>
      <c r="O196">
        <v>1107</v>
      </c>
      <c r="P196" s="108">
        <v>3868</v>
      </c>
    </row>
    <row r="197" spans="2:16" ht="18" hidden="1" customHeight="1">
      <c r="B197" s="55">
        <v>88</v>
      </c>
      <c r="C197" s="94">
        <f t="shared" si="18"/>
        <v>1670</v>
      </c>
      <c r="D197" s="94">
        <f t="shared" si="19"/>
        <v>748</v>
      </c>
      <c r="E197" s="94">
        <f t="shared" si="17"/>
        <v>31</v>
      </c>
      <c r="F197" s="104">
        <v>15</v>
      </c>
      <c r="G197" s="104">
        <v>125</v>
      </c>
      <c r="H197" s="104">
        <v>125</v>
      </c>
      <c r="I197" s="104">
        <v>234</v>
      </c>
      <c r="J197" s="104">
        <v>1514</v>
      </c>
      <c r="K197" s="104">
        <v>374</v>
      </c>
      <c r="L197" s="104">
        <v>31</v>
      </c>
      <c r="M197" s="104">
        <v>2449</v>
      </c>
      <c r="N197">
        <v>156</v>
      </c>
      <c r="O197">
        <v>1108</v>
      </c>
      <c r="P197" s="108">
        <v>3729</v>
      </c>
    </row>
    <row r="198" spans="2:16" ht="18" hidden="1" customHeight="1">
      <c r="B198" s="55">
        <v>89</v>
      </c>
      <c r="C198" s="94">
        <f t="shared" si="18"/>
        <v>1451</v>
      </c>
      <c r="D198" s="94">
        <f t="shared" si="19"/>
        <v>717</v>
      </c>
      <c r="E198" s="94">
        <f t="shared" si="17"/>
        <v>47</v>
      </c>
      <c r="F198" s="104">
        <v>15</v>
      </c>
      <c r="G198" s="104">
        <v>125</v>
      </c>
      <c r="H198" s="104">
        <v>94</v>
      </c>
      <c r="I198" s="104">
        <v>249</v>
      </c>
      <c r="J198" s="104">
        <v>1341</v>
      </c>
      <c r="K198" s="104">
        <v>328</v>
      </c>
      <c r="L198" s="104">
        <v>16</v>
      </c>
      <c r="M198" s="104">
        <v>2215</v>
      </c>
      <c r="N198">
        <v>171</v>
      </c>
      <c r="O198">
        <v>1264</v>
      </c>
      <c r="P198" s="108">
        <v>3650</v>
      </c>
    </row>
    <row r="199" spans="2:16" ht="18" hidden="1" customHeight="1">
      <c r="B199" s="55">
        <v>90</v>
      </c>
      <c r="C199" s="94">
        <f t="shared" si="18"/>
        <v>1513</v>
      </c>
      <c r="D199" s="94">
        <f t="shared" si="19"/>
        <v>687</v>
      </c>
      <c r="E199" s="94">
        <f t="shared" si="17"/>
        <v>62</v>
      </c>
      <c r="F199" s="104">
        <v>47</v>
      </c>
      <c r="G199" s="104">
        <v>109</v>
      </c>
      <c r="H199" s="104">
        <v>78</v>
      </c>
      <c r="I199" s="104">
        <v>156</v>
      </c>
      <c r="J199" s="104">
        <v>1388</v>
      </c>
      <c r="K199" s="104">
        <v>375</v>
      </c>
      <c r="L199" s="104">
        <v>47</v>
      </c>
      <c r="M199" s="104">
        <v>2262</v>
      </c>
      <c r="N199">
        <v>171</v>
      </c>
      <c r="O199">
        <v>1030</v>
      </c>
      <c r="P199" s="108">
        <v>3479</v>
      </c>
    </row>
    <row r="200" spans="2:16" ht="18" hidden="1" customHeight="1">
      <c r="B200" s="55">
        <v>91</v>
      </c>
      <c r="C200" s="94">
        <f t="shared" si="18"/>
        <v>1701</v>
      </c>
      <c r="D200" s="94">
        <f t="shared" si="19"/>
        <v>749</v>
      </c>
      <c r="E200" s="94">
        <f t="shared" si="17"/>
        <v>124</v>
      </c>
      <c r="F200" s="104">
        <v>63</v>
      </c>
      <c r="G200" s="104">
        <v>125</v>
      </c>
      <c r="H200" s="104">
        <v>94</v>
      </c>
      <c r="I200" s="104">
        <v>125</v>
      </c>
      <c r="J200" s="104">
        <v>1529</v>
      </c>
      <c r="K200" s="104">
        <v>436</v>
      </c>
      <c r="L200" s="104">
        <v>78</v>
      </c>
      <c r="M200" s="104">
        <v>2574</v>
      </c>
      <c r="N200">
        <v>125</v>
      </c>
      <c r="O200">
        <v>1029</v>
      </c>
      <c r="P200" s="108">
        <v>3744</v>
      </c>
    </row>
    <row r="201" spans="2:16" ht="18" hidden="1" customHeight="1">
      <c r="B201" s="55">
        <v>92</v>
      </c>
      <c r="C201" s="94">
        <f t="shared" si="18"/>
        <v>1591</v>
      </c>
      <c r="D201" s="94">
        <f t="shared" si="19"/>
        <v>936</v>
      </c>
      <c r="E201" s="94">
        <f t="shared" si="17"/>
        <v>32</v>
      </c>
      <c r="F201" s="104">
        <v>16</v>
      </c>
      <c r="G201" s="104">
        <v>171</v>
      </c>
      <c r="H201" s="104">
        <v>187</v>
      </c>
      <c r="I201" s="104">
        <v>390</v>
      </c>
      <c r="J201" s="104">
        <v>1373</v>
      </c>
      <c r="K201" s="104">
        <v>359</v>
      </c>
      <c r="L201" s="104">
        <v>31</v>
      </c>
      <c r="M201" s="104">
        <v>2559</v>
      </c>
      <c r="N201">
        <v>187</v>
      </c>
      <c r="O201">
        <v>983</v>
      </c>
      <c r="P201" s="108">
        <v>3744</v>
      </c>
    </row>
    <row r="202" spans="2:16" ht="18" hidden="1" customHeight="1">
      <c r="B202" s="55">
        <v>93</v>
      </c>
      <c r="C202" s="94">
        <f t="shared" si="18"/>
        <v>1824</v>
      </c>
      <c r="D202" s="94">
        <f t="shared" si="19"/>
        <v>686</v>
      </c>
      <c r="E202" s="94">
        <f t="shared" si="17"/>
        <v>48</v>
      </c>
      <c r="F202" s="104">
        <v>15</v>
      </c>
      <c r="G202" s="104">
        <v>125</v>
      </c>
      <c r="H202" s="104">
        <v>93</v>
      </c>
      <c r="I202" s="104">
        <v>234</v>
      </c>
      <c r="J202" s="104">
        <v>1716</v>
      </c>
      <c r="K202" s="104">
        <v>312</v>
      </c>
      <c r="L202" s="104">
        <v>15</v>
      </c>
      <c r="M202" s="104">
        <v>2558</v>
      </c>
      <c r="N202">
        <v>156</v>
      </c>
      <c r="O202">
        <v>1030</v>
      </c>
      <c r="P202" s="108">
        <v>3760</v>
      </c>
    </row>
    <row r="203" spans="2:16" ht="18" hidden="1" customHeight="1">
      <c r="B203" s="55">
        <v>94</v>
      </c>
      <c r="C203" s="94">
        <f t="shared" si="18"/>
        <v>1513</v>
      </c>
      <c r="D203" s="94">
        <f t="shared" si="19"/>
        <v>1108</v>
      </c>
      <c r="E203" s="94">
        <f t="shared" si="17"/>
        <v>31</v>
      </c>
      <c r="F203" s="104">
        <v>78</v>
      </c>
      <c r="G203" s="104">
        <v>125</v>
      </c>
      <c r="H203" s="104">
        <v>93</v>
      </c>
      <c r="I203" s="104">
        <v>531</v>
      </c>
      <c r="J203" s="104">
        <v>1389</v>
      </c>
      <c r="K203" s="104">
        <v>374</v>
      </c>
      <c r="L203" s="104">
        <v>31</v>
      </c>
      <c r="M203" s="104">
        <v>2652</v>
      </c>
      <c r="N203">
        <v>141</v>
      </c>
      <c r="O203">
        <v>1029</v>
      </c>
      <c r="P203" s="108">
        <v>3822</v>
      </c>
    </row>
    <row r="204" spans="2:16" ht="18" hidden="1" customHeight="1">
      <c r="B204" s="55">
        <v>95</v>
      </c>
      <c r="C204" s="94">
        <f t="shared" si="18"/>
        <v>1747</v>
      </c>
      <c r="D204" s="94">
        <f t="shared" si="19"/>
        <v>655</v>
      </c>
      <c r="E204" s="94">
        <f t="shared" si="17"/>
        <v>32</v>
      </c>
      <c r="F204" s="104">
        <v>16</v>
      </c>
      <c r="G204" s="104">
        <v>140</v>
      </c>
      <c r="H204" s="104">
        <v>156</v>
      </c>
      <c r="I204" s="104">
        <v>140</v>
      </c>
      <c r="J204" s="104">
        <v>1560</v>
      </c>
      <c r="K204" s="104">
        <v>359</v>
      </c>
      <c r="L204" s="104">
        <v>31</v>
      </c>
      <c r="M204" s="104">
        <v>2434</v>
      </c>
      <c r="N204">
        <v>125</v>
      </c>
      <c r="O204">
        <v>1185</v>
      </c>
      <c r="P204" s="108">
        <v>3759</v>
      </c>
    </row>
    <row r="205" spans="2:16" ht="18" hidden="1" customHeight="1">
      <c r="B205" s="55">
        <v>96</v>
      </c>
      <c r="C205" s="94">
        <f t="shared" si="18"/>
        <v>1669</v>
      </c>
      <c r="D205" s="94">
        <f t="shared" si="19"/>
        <v>951</v>
      </c>
      <c r="E205" s="94">
        <f t="shared" si="17"/>
        <v>32</v>
      </c>
      <c r="F205" s="104">
        <v>31</v>
      </c>
      <c r="G205" s="104">
        <v>172</v>
      </c>
      <c r="H205" s="104">
        <v>187</v>
      </c>
      <c r="I205" s="104">
        <v>405</v>
      </c>
      <c r="J205" s="104">
        <v>1404</v>
      </c>
      <c r="K205" s="104">
        <v>343</v>
      </c>
      <c r="L205" s="104">
        <v>78</v>
      </c>
      <c r="M205" s="104">
        <v>2652</v>
      </c>
      <c r="N205">
        <v>156</v>
      </c>
      <c r="O205">
        <v>983</v>
      </c>
      <c r="P205" s="108">
        <v>3791</v>
      </c>
    </row>
    <row r="206" spans="2:16" ht="18" hidden="1" customHeight="1">
      <c r="B206" s="55">
        <v>97</v>
      </c>
      <c r="C206" s="94">
        <f t="shared" si="18"/>
        <v>1497</v>
      </c>
      <c r="D206" s="94">
        <f t="shared" si="19"/>
        <v>749</v>
      </c>
      <c r="E206" s="94">
        <f t="shared" si="17"/>
        <v>32</v>
      </c>
      <c r="F206" s="104">
        <v>31</v>
      </c>
      <c r="G206" s="104">
        <v>125</v>
      </c>
      <c r="H206" s="104">
        <v>78</v>
      </c>
      <c r="I206" s="104">
        <v>218</v>
      </c>
      <c r="J206" s="104">
        <v>1388</v>
      </c>
      <c r="K206" s="104">
        <v>375</v>
      </c>
      <c r="L206" s="104">
        <v>31</v>
      </c>
      <c r="M206" s="104">
        <v>2278</v>
      </c>
      <c r="N206">
        <v>124</v>
      </c>
      <c r="O206">
        <v>1077</v>
      </c>
      <c r="P206" s="108">
        <v>3495</v>
      </c>
    </row>
    <row r="207" spans="2:16" ht="18" hidden="1" customHeight="1">
      <c r="B207" s="55">
        <v>98</v>
      </c>
      <c r="C207" s="94">
        <f t="shared" si="18"/>
        <v>1544</v>
      </c>
      <c r="D207" s="94">
        <f t="shared" si="19"/>
        <v>733</v>
      </c>
      <c r="E207" s="94">
        <f t="shared" si="17"/>
        <v>16</v>
      </c>
      <c r="F207" s="104">
        <v>31</v>
      </c>
      <c r="G207" s="104">
        <v>125</v>
      </c>
      <c r="H207" s="104">
        <v>93</v>
      </c>
      <c r="I207" s="104">
        <v>234</v>
      </c>
      <c r="J207" s="104">
        <v>1435</v>
      </c>
      <c r="K207" s="104">
        <v>343</v>
      </c>
      <c r="L207" s="104">
        <v>16</v>
      </c>
      <c r="M207" s="104">
        <v>2293</v>
      </c>
      <c r="N207">
        <v>156</v>
      </c>
      <c r="O207">
        <v>1139</v>
      </c>
      <c r="P207" s="108">
        <v>3588</v>
      </c>
    </row>
    <row r="208" spans="2:16" ht="18" hidden="1" customHeight="1">
      <c r="B208" s="55">
        <v>99</v>
      </c>
      <c r="C208" s="94">
        <f t="shared" si="18"/>
        <v>1482</v>
      </c>
      <c r="D208" s="94">
        <f t="shared" si="19"/>
        <v>826</v>
      </c>
      <c r="E208" s="94">
        <f t="shared" si="17"/>
        <v>32</v>
      </c>
      <c r="F208" s="104">
        <v>47</v>
      </c>
      <c r="G208" s="104">
        <v>109</v>
      </c>
      <c r="H208" s="104">
        <v>78</v>
      </c>
      <c r="I208" s="104">
        <v>312</v>
      </c>
      <c r="J208" s="104">
        <v>1373</v>
      </c>
      <c r="K208" s="104">
        <v>358</v>
      </c>
      <c r="L208" s="104">
        <v>31</v>
      </c>
      <c r="M208" s="104">
        <v>2340</v>
      </c>
      <c r="N208">
        <v>141</v>
      </c>
      <c r="O208">
        <v>1076</v>
      </c>
      <c r="P208" s="108">
        <v>3557</v>
      </c>
    </row>
    <row r="209" spans="2:16" ht="18" hidden="1" customHeight="1">
      <c r="B209" s="55">
        <v>100</v>
      </c>
      <c r="C209" s="94">
        <f t="shared" si="18"/>
        <v>1514</v>
      </c>
      <c r="D209" s="94">
        <f t="shared" si="19"/>
        <v>873</v>
      </c>
      <c r="E209" s="94">
        <f t="shared" si="17"/>
        <v>47</v>
      </c>
      <c r="F209" s="104">
        <v>62</v>
      </c>
      <c r="G209" s="104">
        <v>109</v>
      </c>
      <c r="H209" s="104">
        <v>141</v>
      </c>
      <c r="I209" s="104">
        <v>343</v>
      </c>
      <c r="J209" s="104">
        <v>1341</v>
      </c>
      <c r="K209" s="104">
        <v>359</v>
      </c>
      <c r="L209" s="104">
        <v>32</v>
      </c>
      <c r="M209" s="104">
        <v>2434</v>
      </c>
      <c r="N209" s="106">
        <v>140</v>
      </c>
      <c r="O209" s="106">
        <v>1108</v>
      </c>
      <c r="P209" s="109">
        <v>3682</v>
      </c>
    </row>
    <row r="210" spans="2:16" ht="18" customHeight="1">
      <c r="B210" s="122" t="s">
        <v>68</v>
      </c>
      <c r="C210" s="123"/>
      <c r="D210" s="123"/>
      <c r="E210" s="123"/>
      <c r="F210" s="123"/>
      <c r="G210" s="92"/>
      <c r="H210" s="92"/>
      <c r="I210" s="92"/>
      <c r="J210" s="92"/>
      <c r="K210" s="92"/>
      <c r="L210" s="92"/>
      <c r="M210" s="92"/>
      <c r="N210" s="92"/>
      <c r="O210" s="92"/>
      <c r="P210" s="92"/>
    </row>
    <row r="211" spans="2:16" ht="18" customHeight="1">
      <c r="B211" s="62" t="s">
        <v>53</v>
      </c>
      <c r="C211" s="93">
        <f t="shared" ref="C211:P211" si="20">AVERAGE(C212:C311)</f>
        <v>584.21</v>
      </c>
      <c r="D211" s="93">
        <f t="shared" si="20"/>
        <v>638.75</v>
      </c>
      <c r="E211" s="93">
        <f t="shared" si="20"/>
        <v>43.86</v>
      </c>
      <c r="F211" s="93">
        <f t="shared" si="20"/>
        <v>36.520000000000003</v>
      </c>
      <c r="G211" s="93">
        <f t="shared" si="20"/>
        <v>133.12</v>
      </c>
      <c r="H211" s="93">
        <f t="shared" si="20"/>
        <v>92.64</v>
      </c>
      <c r="I211" s="93">
        <f t="shared" si="20"/>
        <v>197.18</v>
      </c>
      <c r="J211" s="93">
        <f t="shared" si="20"/>
        <v>484.09</v>
      </c>
      <c r="K211" s="93">
        <f t="shared" si="20"/>
        <v>271.93</v>
      </c>
      <c r="L211" s="93">
        <f t="shared" si="20"/>
        <v>7.48</v>
      </c>
      <c r="M211" s="93">
        <f t="shared" si="20"/>
        <v>1266.82</v>
      </c>
      <c r="N211" s="93">
        <f t="shared" si="20"/>
        <v>93.88</v>
      </c>
      <c r="O211" s="93">
        <f t="shared" si="20"/>
        <v>977.17</v>
      </c>
      <c r="P211" s="93">
        <f t="shared" si="20"/>
        <v>2344.44</v>
      </c>
    </row>
    <row r="212" spans="2:16" ht="18" hidden="1" customHeight="1">
      <c r="B212" s="55">
        <v>1</v>
      </c>
      <c r="C212" s="94">
        <f t="shared" ref="C212" si="21">IF(H212+J212+L212=0, "", H212+J212+L212)</f>
        <v>764</v>
      </c>
      <c r="D212" s="94">
        <f t="shared" ref="D212" si="22">IF((F212+G212+I212+K212=0),"",F212+G212+I212+K212)</f>
        <v>483</v>
      </c>
      <c r="E212" s="94">
        <f>IF(D212&lt;&gt;"",M212-D212-C212,"")</f>
        <v>63</v>
      </c>
      <c r="F212" s="104">
        <v>31</v>
      </c>
      <c r="G212" s="104">
        <v>124</v>
      </c>
      <c r="H212" s="104">
        <v>94</v>
      </c>
      <c r="I212" s="104">
        <v>156</v>
      </c>
      <c r="J212" s="104">
        <v>670</v>
      </c>
      <c r="K212" s="104">
        <v>172</v>
      </c>
      <c r="L212" s="104">
        <v>0</v>
      </c>
      <c r="M212" s="104">
        <v>1310</v>
      </c>
      <c r="N212" s="105">
        <v>62</v>
      </c>
      <c r="O212" s="105">
        <v>1030</v>
      </c>
      <c r="P212" s="107">
        <v>2418</v>
      </c>
    </row>
    <row r="213" spans="2:16" ht="18" hidden="1" customHeight="1">
      <c r="B213" s="55">
        <v>2</v>
      </c>
      <c r="C213" s="94">
        <f t="shared" ref="C213:C276" si="23">IF(H213+J213+L213=0, "", H213+J213+L213)</f>
        <v>545</v>
      </c>
      <c r="D213" s="94">
        <f t="shared" ref="D213:D276" si="24">IF((F213+G213+I213+K213=0),"",F213+G213+I213+K213)</f>
        <v>641</v>
      </c>
      <c r="E213" s="94">
        <f t="shared" ref="E213:E276" si="25">IF(D213&lt;&gt;"",M213-D213-C213,"")</f>
        <v>15</v>
      </c>
      <c r="F213" s="104">
        <v>31</v>
      </c>
      <c r="G213" s="104">
        <v>141</v>
      </c>
      <c r="H213" s="104">
        <v>109</v>
      </c>
      <c r="I213" s="104">
        <v>172</v>
      </c>
      <c r="J213" s="104">
        <v>421</v>
      </c>
      <c r="K213" s="104">
        <v>297</v>
      </c>
      <c r="L213" s="104">
        <v>15</v>
      </c>
      <c r="M213" s="104">
        <v>1201</v>
      </c>
      <c r="N213">
        <v>78</v>
      </c>
      <c r="O213">
        <v>1029</v>
      </c>
      <c r="P213" s="108">
        <v>2308</v>
      </c>
    </row>
    <row r="214" spans="2:16" ht="18" hidden="1" customHeight="1">
      <c r="B214" s="55">
        <v>3</v>
      </c>
      <c r="C214" s="94">
        <f t="shared" si="23"/>
        <v>655</v>
      </c>
      <c r="D214" s="94">
        <f t="shared" si="24"/>
        <v>546</v>
      </c>
      <c r="E214" s="94">
        <f t="shared" si="25"/>
        <v>16</v>
      </c>
      <c r="F214" s="104">
        <v>31</v>
      </c>
      <c r="G214" s="104">
        <v>140</v>
      </c>
      <c r="H214" s="104">
        <v>78</v>
      </c>
      <c r="I214" s="104">
        <v>234</v>
      </c>
      <c r="J214" s="104">
        <v>561</v>
      </c>
      <c r="K214" s="104">
        <v>141</v>
      </c>
      <c r="L214" s="104">
        <v>16</v>
      </c>
      <c r="M214" s="104">
        <v>1217</v>
      </c>
      <c r="N214">
        <v>187</v>
      </c>
      <c r="O214">
        <v>827</v>
      </c>
      <c r="P214" s="108">
        <v>2231</v>
      </c>
    </row>
    <row r="215" spans="2:16" ht="18" hidden="1" customHeight="1">
      <c r="B215" s="55">
        <v>4</v>
      </c>
      <c r="C215" s="94">
        <f t="shared" si="23"/>
        <v>421</v>
      </c>
      <c r="D215" s="94">
        <f t="shared" si="24"/>
        <v>733</v>
      </c>
      <c r="E215" s="94">
        <f t="shared" si="25"/>
        <v>47</v>
      </c>
      <c r="F215" s="104">
        <v>31</v>
      </c>
      <c r="G215" s="104">
        <v>156</v>
      </c>
      <c r="H215" s="104">
        <v>78</v>
      </c>
      <c r="I215" s="104">
        <v>250</v>
      </c>
      <c r="J215" s="104">
        <v>343</v>
      </c>
      <c r="K215" s="104">
        <v>296</v>
      </c>
      <c r="L215" s="104">
        <v>0</v>
      </c>
      <c r="M215" s="104">
        <v>1201</v>
      </c>
      <c r="N215">
        <v>63</v>
      </c>
      <c r="O215">
        <v>1107</v>
      </c>
      <c r="P215" s="108">
        <v>2371</v>
      </c>
    </row>
    <row r="216" spans="2:16" ht="18" hidden="1" customHeight="1">
      <c r="B216" s="55">
        <v>5</v>
      </c>
      <c r="C216" s="94">
        <f t="shared" si="23"/>
        <v>546</v>
      </c>
      <c r="D216" s="94">
        <f t="shared" si="24"/>
        <v>763</v>
      </c>
      <c r="E216" s="94">
        <f t="shared" si="25"/>
        <v>48</v>
      </c>
      <c r="F216" s="104">
        <v>31</v>
      </c>
      <c r="G216" s="104">
        <v>140</v>
      </c>
      <c r="H216" s="104">
        <v>78</v>
      </c>
      <c r="I216" s="104">
        <v>218</v>
      </c>
      <c r="J216" s="104">
        <v>452</v>
      </c>
      <c r="K216" s="104">
        <v>374</v>
      </c>
      <c r="L216" s="104">
        <v>16</v>
      </c>
      <c r="M216" s="104">
        <v>1357</v>
      </c>
      <c r="N216">
        <v>62</v>
      </c>
      <c r="O216">
        <v>1014</v>
      </c>
      <c r="P216" s="108">
        <v>2433</v>
      </c>
    </row>
    <row r="217" spans="2:16" ht="18" hidden="1" customHeight="1">
      <c r="B217" s="55">
        <v>6</v>
      </c>
      <c r="C217" s="94">
        <f t="shared" si="23"/>
        <v>390</v>
      </c>
      <c r="D217" s="94">
        <f t="shared" si="24"/>
        <v>734</v>
      </c>
      <c r="E217" s="94">
        <f t="shared" si="25"/>
        <v>31</v>
      </c>
      <c r="F217" s="104">
        <v>32</v>
      </c>
      <c r="G217" s="104">
        <v>109</v>
      </c>
      <c r="H217" s="104">
        <v>78</v>
      </c>
      <c r="I217" s="104">
        <v>250</v>
      </c>
      <c r="J217" s="104">
        <v>312</v>
      </c>
      <c r="K217" s="104">
        <v>343</v>
      </c>
      <c r="L217" s="104">
        <v>0</v>
      </c>
      <c r="M217" s="104">
        <v>1155</v>
      </c>
      <c r="N217">
        <v>62</v>
      </c>
      <c r="O217">
        <v>952</v>
      </c>
      <c r="P217" s="108">
        <v>2184</v>
      </c>
    </row>
    <row r="218" spans="2:16" ht="18" hidden="1" customHeight="1">
      <c r="B218" s="55">
        <v>7</v>
      </c>
      <c r="C218" s="94">
        <f t="shared" si="23"/>
        <v>515</v>
      </c>
      <c r="D218" s="94">
        <f t="shared" si="24"/>
        <v>734</v>
      </c>
      <c r="E218" s="94">
        <f t="shared" si="25"/>
        <v>46</v>
      </c>
      <c r="F218" s="104">
        <v>31</v>
      </c>
      <c r="G218" s="104">
        <v>125</v>
      </c>
      <c r="H218" s="104">
        <v>94</v>
      </c>
      <c r="I218" s="104">
        <v>203</v>
      </c>
      <c r="J218" s="104">
        <v>405</v>
      </c>
      <c r="K218" s="104">
        <v>375</v>
      </c>
      <c r="L218" s="104">
        <v>16</v>
      </c>
      <c r="M218" s="104">
        <v>1295</v>
      </c>
      <c r="N218">
        <v>125</v>
      </c>
      <c r="O218">
        <v>873</v>
      </c>
      <c r="P218" s="108">
        <v>2293</v>
      </c>
    </row>
    <row r="219" spans="2:16" ht="18" hidden="1" customHeight="1">
      <c r="B219" s="55">
        <v>8</v>
      </c>
      <c r="C219" s="94">
        <f t="shared" si="23"/>
        <v>453</v>
      </c>
      <c r="D219" s="94">
        <f t="shared" si="24"/>
        <v>669</v>
      </c>
      <c r="E219" s="94">
        <f t="shared" si="25"/>
        <v>79</v>
      </c>
      <c r="F219" s="104">
        <v>31</v>
      </c>
      <c r="G219" s="104">
        <v>140</v>
      </c>
      <c r="H219" s="104">
        <v>94</v>
      </c>
      <c r="I219" s="104">
        <v>171</v>
      </c>
      <c r="J219" s="104">
        <v>344</v>
      </c>
      <c r="K219" s="104">
        <v>327</v>
      </c>
      <c r="L219" s="104">
        <v>15</v>
      </c>
      <c r="M219" s="104">
        <v>1201</v>
      </c>
      <c r="N219">
        <v>187</v>
      </c>
      <c r="O219">
        <v>905</v>
      </c>
      <c r="P219" s="108">
        <v>2293</v>
      </c>
    </row>
    <row r="220" spans="2:16" ht="18" hidden="1" customHeight="1">
      <c r="B220" s="55">
        <v>9</v>
      </c>
      <c r="C220" s="94">
        <f t="shared" si="23"/>
        <v>640</v>
      </c>
      <c r="D220" s="94">
        <f t="shared" si="24"/>
        <v>656</v>
      </c>
      <c r="E220" s="94">
        <f t="shared" si="25"/>
        <v>30</v>
      </c>
      <c r="F220" s="104">
        <v>47</v>
      </c>
      <c r="G220" s="104">
        <v>125</v>
      </c>
      <c r="H220" s="104">
        <v>109</v>
      </c>
      <c r="I220" s="104">
        <v>172</v>
      </c>
      <c r="J220" s="104">
        <v>531</v>
      </c>
      <c r="K220" s="104">
        <v>312</v>
      </c>
      <c r="L220" s="104">
        <v>0</v>
      </c>
      <c r="M220" s="104">
        <v>1326</v>
      </c>
      <c r="N220">
        <v>62</v>
      </c>
      <c r="O220">
        <v>936</v>
      </c>
      <c r="P220" s="108">
        <v>2324</v>
      </c>
    </row>
    <row r="221" spans="2:16" ht="18" hidden="1" customHeight="1">
      <c r="B221" s="55">
        <v>10</v>
      </c>
      <c r="C221" s="94">
        <f t="shared" si="23"/>
        <v>468</v>
      </c>
      <c r="D221" s="94">
        <f t="shared" si="24"/>
        <v>670</v>
      </c>
      <c r="E221" s="94">
        <f t="shared" si="25"/>
        <v>125</v>
      </c>
      <c r="F221" s="104">
        <v>31</v>
      </c>
      <c r="G221" s="104">
        <v>124</v>
      </c>
      <c r="H221" s="104">
        <v>78</v>
      </c>
      <c r="I221" s="104">
        <v>172</v>
      </c>
      <c r="J221" s="104">
        <v>374</v>
      </c>
      <c r="K221" s="104">
        <v>343</v>
      </c>
      <c r="L221" s="104">
        <v>16</v>
      </c>
      <c r="M221" s="104">
        <v>1263</v>
      </c>
      <c r="N221">
        <v>141</v>
      </c>
      <c r="O221">
        <v>967</v>
      </c>
      <c r="P221" s="108">
        <v>2371</v>
      </c>
    </row>
    <row r="222" spans="2:16" ht="18" hidden="1" customHeight="1">
      <c r="B222" s="55">
        <v>11</v>
      </c>
      <c r="C222" s="94">
        <f t="shared" si="23"/>
        <v>530</v>
      </c>
      <c r="D222" s="94">
        <f t="shared" si="24"/>
        <v>749</v>
      </c>
      <c r="E222" s="94">
        <f t="shared" si="25"/>
        <v>31</v>
      </c>
      <c r="F222" s="104">
        <v>47</v>
      </c>
      <c r="G222" s="104">
        <v>125</v>
      </c>
      <c r="H222" s="104">
        <v>62</v>
      </c>
      <c r="I222" s="104">
        <v>234</v>
      </c>
      <c r="J222" s="104">
        <v>468</v>
      </c>
      <c r="K222" s="104">
        <v>343</v>
      </c>
      <c r="L222" s="104">
        <v>0</v>
      </c>
      <c r="M222" s="104">
        <v>1310</v>
      </c>
      <c r="N222">
        <v>78</v>
      </c>
      <c r="O222">
        <v>905</v>
      </c>
      <c r="P222" s="108">
        <v>2293</v>
      </c>
    </row>
    <row r="223" spans="2:16" ht="18" hidden="1" customHeight="1">
      <c r="B223" s="55">
        <v>12</v>
      </c>
      <c r="C223" s="94">
        <f t="shared" si="23"/>
        <v>500</v>
      </c>
      <c r="D223" s="94">
        <f t="shared" si="24"/>
        <v>530</v>
      </c>
      <c r="E223" s="94">
        <f t="shared" si="25"/>
        <v>93</v>
      </c>
      <c r="F223" s="104">
        <v>47</v>
      </c>
      <c r="G223" s="104">
        <v>109</v>
      </c>
      <c r="H223" s="104">
        <v>94</v>
      </c>
      <c r="I223" s="104">
        <v>140</v>
      </c>
      <c r="J223" s="104">
        <v>406</v>
      </c>
      <c r="K223" s="104">
        <v>234</v>
      </c>
      <c r="L223" s="104">
        <v>0</v>
      </c>
      <c r="M223" s="104">
        <v>1123</v>
      </c>
      <c r="N223">
        <v>47</v>
      </c>
      <c r="O223">
        <v>1014</v>
      </c>
      <c r="P223" s="108">
        <v>2215</v>
      </c>
    </row>
    <row r="224" spans="2:16" ht="18" hidden="1" customHeight="1">
      <c r="B224" s="55">
        <v>13</v>
      </c>
      <c r="C224" s="94">
        <f t="shared" si="23"/>
        <v>514</v>
      </c>
      <c r="D224" s="94">
        <f t="shared" si="24"/>
        <v>578</v>
      </c>
      <c r="E224" s="94">
        <f t="shared" si="25"/>
        <v>125</v>
      </c>
      <c r="F224" s="104">
        <v>47</v>
      </c>
      <c r="G224" s="104">
        <v>125</v>
      </c>
      <c r="H224" s="104">
        <v>78</v>
      </c>
      <c r="I224" s="104">
        <v>140</v>
      </c>
      <c r="J224" s="104">
        <v>421</v>
      </c>
      <c r="K224" s="104">
        <v>266</v>
      </c>
      <c r="L224" s="104">
        <v>15</v>
      </c>
      <c r="M224" s="104">
        <v>1217</v>
      </c>
      <c r="N224">
        <v>125</v>
      </c>
      <c r="O224">
        <v>827</v>
      </c>
      <c r="P224" s="108">
        <v>2184</v>
      </c>
    </row>
    <row r="225" spans="2:16" ht="18" hidden="1" customHeight="1">
      <c r="B225" s="55">
        <v>14</v>
      </c>
      <c r="C225" s="94">
        <f t="shared" si="23"/>
        <v>483</v>
      </c>
      <c r="D225" s="94">
        <f t="shared" si="24"/>
        <v>702</v>
      </c>
      <c r="E225" s="94">
        <f t="shared" si="25"/>
        <v>32</v>
      </c>
      <c r="F225" s="104">
        <v>31</v>
      </c>
      <c r="G225" s="104">
        <v>125</v>
      </c>
      <c r="H225" s="104">
        <v>93</v>
      </c>
      <c r="I225" s="104">
        <v>203</v>
      </c>
      <c r="J225" s="104">
        <v>390</v>
      </c>
      <c r="K225" s="104">
        <v>343</v>
      </c>
      <c r="L225" s="104">
        <v>0</v>
      </c>
      <c r="M225" s="104">
        <v>1217</v>
      </c>
      <c r="N225">
        <v>47</v>
      </c>
      <c r="O225">
        <v>1123</v>
      </c>
      <c r="P225" s="108">
        <v>2387</v>
      </c>
    </row>
    <row r="226" spans="2:16" ht="18" hidden="1" customHeight="1">
      <c r="B226" s="55">
        <v>15</v>
      </c>
      <c r="C226" s="94">
        <f t="shared" si="23"/>
        <v>655</v>
      </c>
      <c r="D226" s="94">
        <f t="shared" si="24"/>
        <v>609</v>
      </c>
      <c r="E226" s="94">
        <f t="shared" si="25"/>
        <v>46</v>
      </c>
      <c r="F226" s="104">
        <v>31</v>
      </c>
      <c r="G226" s="104">
        <v>141</v>
      </c>
      <c r="H226" s="104">
        <v>93</v>
      </c>
      <c r="I226" s="104">
        <v>141</v>
      </c>
      <c r="J226" s="104">
        <v>562</v>
      </c>
      <c r="K226" s="104">
        <v>296</v>
      </c>
      <c r="L226" s="104">
        <v>0</v>
      </c>
      <c r="M226" s="104">
        <v>1310</v>
      </c>
      <c r="N226">
        <v>47</v>
      </c>
      <c r="O226">
        <v>1029</v>
      </c>
      <c r="P226" s="108">
        <v>2386</v>
      </c>
    </row>
    <row r="227" spans="2:16" ht="18" hidden="1" customHeight="1">
      <c r="B227" s="55">
        <v>16</v>
      </c>
      <c r="C227" s="94">
        <f t="shared" si="23"/>
        <v>624</v>
      </c>
      <c r="D227" s="94">
        <f t="shared" si="24"/>
        <v>514</v>
      </c>
      <c r="E227" s="94">
        <f t="shared" si="25"/>
        <v>32</v>
      </c>
      <c r="F227" s="104">
        <v>15</v>
      </c>
      <c r="G227" s="104">
        <v>140</v>
      </c>
      <c r="H227" s="104">
        <v>94</v>
      </c>
      <c r="I227" s="104">
        <v>234</v>
      </c>
      <c r="J227" s="104">
        <v>515</v>
      </c>
      <c r="K227" s="104">
        <v>125</v>
      </c>
      <c r="L227" s="104">
        <v>15</v>
      </c>
      <c r="M227" s="104">
        <v>1170</v>
      </c>
      <c r="N227">
        <v>62</v>
      </c>
      <c r="O227">
        <v>796</v>
      </c>
      <c r="P227" s="108">
        <v>2044</v>
      </c>
    </row>
    <row r="228" spans="2:16" ht="18" hidden="1" customHeight="1">
      <c r="B228" s="55">
        <v>17</v>
      </c>
      <c r="C228" s="94">
        <f t="shared" si="23"/>
        <v>421</v>
      </c>
      <c r="D228" s="94">
        <f t="shared" si="24"/>
        <v>812</v>
      </c>
      <c r="E228" s="94">
        <f t="shared" si="25"/>
        <v>47</v>
      </c>
      <c r="F228" s="104">
        <v>47</v>
      </c>
      <c r="G228" s="104">
        <v>125</v>
      </c>
      <c r="H228" s="104">
        <v>62</v>
      </c>
      <c r="I228" s="104">
        <v>250</v>
      </c>
      <c r="J228" s="104">
        <v>343</v>
      </c>
      <c r="K228" s="104">
        <v>390</v>
      </c>
      <c r="L228" s="104">
        <v>16</v>
      </c>
      <c r="M228" s="104">
        <v>1280</v>
      </c>
      <c r="N228">
        <v>46</v>
      </c>
      <c r="O228">
        <v>1092</v>
      </c>
      <c r="P228" s="108">
        <v>2434</v>
      </c>
    </row>
    <row r="229" spans="2:16" ht="18" hidden="1" customHeight="1">
      <c r="B229" s="55">
        <v>18</v>
      </c>
      <c r="C229" s="94">
        <f t="shared" si="23"/>
        <v>655</v>
      </c>
      <c r="D229" s="94">
        <f t="shared" si="24"/>
        <v>561</v>
      </c>
      <c r="E229" s="94">
        <f t="shared" si="25"/>
        <v>32</v>
      </c>
      <c r="F229" s="104">
        <v>47</v>
      </c>
      <c r="G229" s="104">
        <v>124</v>
      </c>
      <c r="H229" s="104">
        <v>94</v>
      </c>
      <c r="I229" s="104">
        <v>234</v>
      </c>
      <c r="J229" s="104">
        <v>546</v>
      </c>
      <c r="K229" s="104">
        <v>156</v>
      </c>
      <c r="L229" s="104">
        <v>15</v>
      </c>
      <c r="M229" s="104">
        <v>1248</v>
      </c>
      <c r="N229">
        <v>141</v>
      </c>
      <c r="O229">
        <v>842</v>
      </c>
      <c r="P229" s="108">
        <v>2231</v>
      </c>
    </row>
    <row r="230" spans="2:16" ht="18" hidden="1" customHeight="1">
      <c r="B230" s="55">
        <v>19</v>
      </c>
      <c r="C230" s="94">
        <f t="shared" si="23"/>
        <v>453</v>
      </c>
      <c r="D230" s="94">
        <f t="shared" si="24"/>
        <v>655</v>
      </c>
      <c r="E230" s="94">
        <f t="shared" si="25"/>
        <v>78</v>
      </c>
      <c r="F230" s="104">
        <v>47</v>
      </c>
      <c r="G230" s="104">
        <v>109</v>
      </c>
      <c r="H230" s="104">
        <v>94</v>
      </c>
      <c r="I230" s="104">
        <v>187</v>
      </c>
      <c r="J230" s="104">
        <v>343</v>
      </c>
      <c r="K230" s="104">
        <v>312</v>
      </c>
      <c r="L230" s="104">
        <v>16</v>
      </c>
      <c r="M230" s="104">
        <v>1186</v>
      </c>
      <c r="N230">
        <v>62</v>
      </c>
      <c r="O230">
        <v>1108</v>
      </c>
      <c r="P230" s="108">
        <v>2356</v>
      </c>
    </row>
    <row r="231" spans="2:16" ht="18" hidden="1" customHeight="1">
      <c r="B231" s="55">
        <v>20</v>
      </c>
      <c r="C231" s="94">
        <f t="shared" si="23"/>
        <v>546</v>
      </c>
      <c r="D231" s="94">
        <f t="shared" si="24"/>
        <v>733</v>
      </c>
      <c r="E231" s="94">
        <f t="shared" si="25"/>
        <v>15</v>
      </c>
      <c r="F231" s="104">
        <v>31</v>
      </c>
      <c r="G231" s="104">
        <v>125</v>
      </c>
      <c r="H231" s="104">
        <v>109</v>
      </c>
      <c r="I231" s="104">
        <v>219</v>
      </c>
      <c r="J231" s="104">
        <v>422</v>
      </c>
      <c r="K231" s="104">
        <v>358</v>
      </c>
      <c r="L231" s="104">
        <v>15</v>
      </c>
      <c r="M231" s="104">
        <v>1294</v>
      </c>
      <c r="N231">
        <v>63</v>
      </c>
      <c r="O231">
        <v>998</v>
      </c>
      <c r="P231" s="108">
        <v>2355</v>
      </c>
    </row>
    <row r="232" spans="2:16" ht="18" hidden="1" customHeight="1">
      <c r="B232" s="55">
        <v>21</v>
      </c>
      <c r="C232" s="94">
        <f t="shared" si="23"/>
        <v>578</v>
      </c>
      <c r="D232" s="94">
        <f t="shared" si="24"/>
        <v>733</v>
      </c>
      <c r="E232" s="94">
        <f t="shared" si="25"/>
        <v>47</v>
      </c>
      <c r="F232" s="104">
        <v>78</v>
      </c>
      <c r="G232" s="104">
        <v>125</v>
      </c>
      <c r="H232" s="104">
        <v>78</v>
      </c>
      <c r="I232" s="104">
        <v>140</v>
      </c>
      <c r="J232" s="104">
        <v>500</v>
      </c>
      <c r="K232" s="104">
        <v>390</v>
      </c>
      <c r="L232" s="104">
        <v>0</v>
      </c>
      <c r="M232" s="104">
        <v>1358</v>
      </c>
      <c r="N232">
        <v>140</v>
      </c>
      <c r="O232">
        <v>858</v>
      </c>
      <c r="P232" s="108">
        <v>2356</v>
      </c>
    </row>
    <row r="233" spans="2:16" ht="18" hidden="1" customHeight="1">
      <c r="B233" s="55">
        <v>22</v>
      </c>
      <c r="C233" s="94">
        <f t="shared" si="23"/>
        <v>421</v>
      </c>
      <c r="D233" s="94">
        <f t="shared" si="24"/>
        <v>749</v>
      </c>
      <c r="E233" s="94">
        <f t="shared" si="25"/>
        <v>16</v>
      </c>
      <c r="F233" s="104">
        <v>78</v>
      </c>
      <c r="G233" s="104">
        <v>109</v>
      </c>
      <c r="H233" s="104">
        <v>78</v>
      </c>
      <c r="I233" s="104">
        <v>219</v>
      </c>
      <c r="J233" s="104">
        <v>328</v>
      </c>
      <c r="K233" s="104">
        <v>343</v>
      </c>
      <c r="L233" s="104">
        <v>15</v>
      </c>
      <c r="M233" s="104">
        <v>1186</v>
      </c>
      <c r="N233">
        <v>62</v>
      </c>
      <c r="O233">
        <v>1061</v>
      </c>
      <c r="P233" s="108">
        <v>2309</v>
      </c>
    </row>
    <row r="234" spans="2:16" ht="18" hidden="1" customHeight="1">
      <c r="B234" s="55">
        <v>23</v>
      </c>
      <c r="C234" s="94">
        <f t="shared" si="23"/>
        <v>561</v>
      </c>
      <c r="D234" s="94">
        <f t="shared" si="24"/>
        <v>733</v>
      </c>
      <c r="E234" s="94">
        <f t="shared" si="25"/>
        <v>32</v>
      </c>
      <c r="F234" s="104">
        <v>46</v>
      </c>
      <c r="G234" s="104">
        <v>125</v>
      </c>
      <c r="H234" s="104">
        <v>93</v>
      </c>
      <c r="I234" s="104">
        <v>203</v>
      </c>
      <c r="J234" s="104">
        <v>453</v>
      </c>
      <c r="K234" s="104">
        <v>359</v>
      </c>
      <c r="L234" s="104">
        <v>15</v>
      </c>
      <c r="M234" s="104">
        <v>1326</v>
      </c>
      <c r="N234">
        <v>62</v>
      </c>
      <c r="O234">
        <v>1123</v>
      </c>
      <c r="P234" s="108">
        <v>2511</v>
      </c>
    </row>
    <row r="235" spans="2:16" ht="18" hidden="1" customHeight="1">
      <c r="B235" s="55">
        <v>24</v>
      </c>
      <c r="C235" s="94">
        <f t="shared" si="23"/>
        <v>545</v>
      </c>
      <c r="D235" s="94">
        <f t="shared" si="24"/>
        <v>671</v>
      </c>
      <c r="E235" s="94">
        <f t="shared" si="25"/>
        <v>32</v>
      </c>
      <c r="F235" s="104">
        <v>31</v>
      </c>
      <c r="G235" s="104">
        <v>125</v>
      </c>
      <c r="H235" s="104">
        <v>93</v>
      </c>
      <c r="I235" s="104">
        <v>234</v>
      </c>
      <c r="J235" s="104">
        <v>452</v>
      </c>
      <c r="K235" s="104">
        <v>281</v>
      </c>
      <c r="L235" s="104">
        <v>0</v>
      </c>
      <c r="M235" s="104">
        <v>1248</v>
      </c>
      <c r="N235">
        <v>62</v>
      </c>
      <c r="O235">
        <v>1077</v>
      </c>
      <c r="P235" s="108">
        <v>2387</v>
      </c>
    </row>
    <row r="236" spans="2:16" ht="18" hidden="1" customHeight="1">
      <c r="B236" s="55">
        <v>25</v>
      </c>
      <c r="C236" s="94">
        <f t="shared" si="23"/>
        <v>905</v>
      </c>
      <c r="D236" s="94">
        <f t="shared" si="24"/>
        <v>483</v>
      </c>
      <c r="E236" s="94">
        <f t="shared" si="25"/>
        <v>32</v>
      </c>
      <c r="F236" s="104">
        <v>47</v>
      </c>
      <c r="G236" s="104">
        <v>124</v>
      </c>
      <c r="H236" s="104">
        <v>63</v>
      </c>
      <c r="I236" s="104">
        <v>187</v>
      </c>
      <c r="J236" s="104">
        <v>842</v>
      </c>
      <c r="K236" s="104">
        <v>125</v>
      </c>
      <c r="L236" s="104">
        <v>0</v>
      </c>
      <c r="M236" s="104">
        <v>1420</v>
      </c>
      <c r="N236">
        <v>63</v>
      </c>
      <c r="O236">
        <v>967</v>
      </c>
      <c r="P236" s="108">
        <v>2465</v>
      </c>
    </row>
    <row r="237" spans="2:16" ht="18" hidden="1" customHeight="1">
      <c r="B237" s="55">
        <v>26</v>
      </c>
      <c r="C237" s="94">
        <f t="shared" si="23"/>
        <v>561</v>
      </c>
      <c r="D237" s="94">
        <f t="shared" si="24"/>
        <v>780</v>
      </c>
      <c r="E237" s="94">
        <f t="shared" si="25"/>
        <v>141</v>
      </c>
      <c r="F237" s="104">
        <v>47</v>
      </c>
      <c r="G237" s="104">
        <v>140</v>
      </c>
      <c r="H237" s="104">
        <v>78</v>
      </c>
      <c r="I237" s="104">
        <v>140</v>
      </c>
      <c r="J237" s="104">
        <v>483</v>
      </c>
      <c r="K237" s="104">
        <v>453</v>
      </c>
      <c r="L237" s="104">
        <v>0</v>
      </c>
      <c r="M237" s="104">
        <v>1482</v>
      </c>
      <c r="N237">
        <v>219</v>
      </c>
      <c r="O237">
        <v>967</v>
      </c>
      <c r="P237" s="108">
        <v>2668</v>
      </c>
    </row>
    <row r="238" spans="2:16" ht="18" hidden="1" customHeight="1">
      <c r="B238" s="55">
        <v>27</v>
      </c>
      <c r="C238" s="94">
        <f t="shared" si="23"/>
        <v>685</v>
      </c>
      <c r="D238" s="94">
        <f t="shared" si="24"/>
        <v>578</v>
      </c>
      <c r="E238" s="94">
        <f t="shared" si="25"/>
        <v>32</v>
      </c>
      <c r="F238" s="104">
        <v>31</v>
      </c>
      <c r="G238" s="104">
        <v>125</v>
      </c>
      <c r="H238" s="104">
        <v>93</v>
      </c>
      <c r="I238" s="104">
        <v>250</v>
      </c>
      <c r="J238" s="104">
        <v>592</v>
      </c>
      <c r="K238" s="104">
        <v>172</v>
      </c>
      <c r="L238" s="104">
        <v>0</v>
      </c>
      <c r="M238" s="104">
        <v>1295</v>
      </c>
      <c r="N238">
        <v>140</v>
      </c>
      <c r="O238">
        <v>874</v>
      </c>
      <c r="P238" s="108">
        <v>2324</v>
      </c>
    </row>
    <row r="239" spans="2:16" ht="18" hidden="1" customHeight="1">
      <c r="B239" s="55">
        <v>28</v>
      </c>
      <c r="C239" s="94">
        <f t="shared" si="23"/>
        <v>422</v>
      </c>
      <c r="D239" s="94">
        <f t="shared" si="24"/>
        <v>703</v>
      </c>
      <c r="E239" s="94">
        <f t="shared" si="25"/>
        <v>61</v>
      </c>
      <c r="F239" s="104">
        <v>47</v>
      </c>
      <c r="G239" s="104">
        <v>125</v>
      </c>
      <c r="H239" s="104">
        <v>63</v>
      </c>
      <c r="I239" s="104">
        <v>234</v>
      </c>
      <c r="J239" s="104">
        <v>359</v>
      </c>
      <c r="K239" s="104">
        <v>297</v>
      </c>
      <c r="L239" s="104">
        <v>0</v>
      </c>
      <c r="M239" s="104">
        <v>1186</v>
      </c>
      <c r="N239">
        <v>62</v>
      </c>
      <c r="O239">
        <v>1061</v>
      </c>
      <c r="P239" s="108">
        <v>2309</v>
      </c>
    </row>
    <row r="240" spans="2:16" ht="18" hidden="1" customHeight="1">
      <c r="B240" s="55">
        <v>29</v>
      </c>
      <c r="C240" s="94">
        <f t="shared" si="23"/>
        <v>468</v>
      </c>
      <c r="D240" s="94">
        <f t="shared" si="24"/>
        <v>640</v>
      </c>
      <c r="E240" s="94">
        <f t="shared" si="25"/>
        <v>15</v>
      </c>
      <c r="F240" s="104">
        <v>31</v>
      </c>
      <c r="G240" s="104">
        <v>141</v>
      </c>
      <c r="H240" s="104">
        <v>78</v>
      </c>
      <c r="I240" s="104">
        <v>249</v>
      </c>
      <c r="J240" s="104">
        <v>374</v>
      </c>
      <c r="K240" s="104">
        <v>219</v>
      </c>
      <c r="L240" s="104">
        <v>16</v>
      </c>
      <c r="M240" s="104">
        <v>1123</v>
      </c>
      <c r="N240">
        <v>62</v>
      </c>
      <c r="O240">
        <v>1092</v>
      </c>
      <c r="P240" s="108">
        <v>2277</v>
      </c>
    </row>
    <row r="241" spans="2:16" ht="18" hidden="1" customHeight="1">
      <c r="B241" s="55">
        <v>30</v>
      </c>
      <c r="C241" s="94">
        <f t="shared" si="23"/>
        <v>578</v>
      </c>
      <c r="D241" s="94">
        <f t="shared" si="24"/>
        <v>608</v>
      </c>
      <c r="E241" s="94">
        <f t="shared" si="25"/>
        <v>31</v>
      </c>
      <c r="F241" s="104">
        <v>31</v>
      </c>
      <c r="G241" s="104">
        <v>156</v>
      </c>
      <c r="H241" s="104">
        <v>125</v>
      </c>
      <c r="I241" s="104">
        <v>125</v>
      </c>
      <c r="J241" s="104">
        <v>437</v>
      </c>
      <c r="K241" s="104">
        <v>296</v>
      </c>
      <c r="L241" s="104">
        <v>16</v>
      </c>
      <c r="M241" s="104">
        <v>1217</v>
      </c>
      <c r="N241">
        <v>62</v>
      </c>
      <c r="O241">
        <v>1124</v>
      </c>
      <c r="P241" s="108">
        <v>2418</v>
      </c>
    </row>
    <row r="242" spans="2:16" ht="18" hidden="1" customHeight="1">
      <c r="B242" s="55">
        <v>31</v>
      </c>
      <c r="C242" s="94">
        <f t="shared" si="23"/>
        <v>608</v>
      </c>
      <c r="D242" s="94">
        <f t="shared" si="24"/>
        <v>515</v>
      </c>
      <c r="E242" s="94">
        <f t="shared" si="25"/>
        <v>110</v>
      </c>
      <c r="F242" s="104">
        <v>47</v>
      </c>
      <c r="G242" s="104">
        <v>140</v>
      </c>
      <c r="H242" s="104">
        <v>62</v>
      </c>
      <c r="I242" s="104">
        <v>172</v>
      </c>
      <c r="J242" s="104">
        <v>546</v>
      </c>
      <c r="K242" s="104">
        <v>156</v>
      </c>
      <c r="L242" s="104">
        <v>0</v>
      </c>
      <c r="M242" s="104">
        <v>1233</v>
      </c>
      <c r="N242">
        <v>124</v>
      </c>
      <c r="O242">
        <v>827</v>
      </c>
      <c r="P242" s="108">
        <v>2184</v>
      </c>
    </row>
    <row r="243" spans="2:16" ht="18" hidden="1" customHeight="1">
      <c r="B243" s="55">
        <v>32</v>
      </c>
      <c r="C243" s="94">
        <f t="shared" si="23"/>
        <v>640</v>
      </c>
      <c r="D243" s="94">
        <f t="shared" si="24"/>
        <v>593</v>
      </c>
      <c r="E243" s="94">
        <f t="shared" si="25"/>
        <v>47</v>
      </c>
      <c r="F243" s="104">
        <v>47</v>
      </c>
      <c r="G243" s="104">
        <v>109</v>
      </c>
      <c r="H243" s="104">
        <v>78</v>
      </c>
      <c r="I243" s="104">
        <v>265</v>
      </c>
      <c r="J243" s="104">
        <v>562</v>
      </c>
      <c r="K243" s="104">
        <v>172</v>
      </c>
      <c r="L243" s="104">
        <v>0</v>
      </c>
      <c r="M243" s="104">
        <v>1280</v>
      </c>
      <c r="N243">
        <v>156</v>
      </c>
      <c r="O243">
        <v>999</v>
      </c>
      <c r="P243" s="108">
        <v>2450</v>
      </c>
    </row>
    <row r="244" spans="2:16" ht="18" hidden="1" customHeight="1">
      <c r="B244" s="55">
        <v>33</v>
      </c>
      <c r="C244" s="94">
        <f t="shared" si="23"/>
        <v>421</v>
      </c>
      <c r="D244" s="94">
        <f t="shared" si="24"/>
        <v>890</v>
      </c>
      <c r="E244" s="94">
        <f t="shared" si="25"/>
        <v>15</v>
      </c>
      <c r="F244" s="104">
        <v>32</v>
      </c>
      <c r="G244" s="104">
        <v>141</v>
      </c>
      <c r="H244" s="104">
        <v>62</v>
      </c>
      <c r="I244" s="104">
        <v>234</v>
      </c>
      <c r="J244" s="104">
        <v>343</v>
      </c>
      <c r="K244" s="104">
        <v>483</v>
      </c>
      <c r="L244" s="104">
        <v>16</v>
      </c>
      <c r="M244" s="104">
        <v>1326</v>
      </c>
      <c r="N244">
        <v>125</v>
      </c>
      <c r="O244">
        <v>874</v>
      </c>
      <c r="P244" s="108">
        <v>2325</v>
      </c>
    </row>
    <row r="245" spans="2:16" ht="18" hidden="1" customHeight="1">
      <c r="B245" s="55">
        <v>34</v>
      </c>
      <c r="C245" s="94">
        <f t="shared" si="23"/>
        <v>436</v>
      </c>
      <c r="D245" s="94">
        <f t="shared" si="24"/>
        <v>702</v>
      </c>
      <c r="E245" s="94">
        <f t="shared" si="25"/>
        <v>32</v>
      </c>
      <c r="F245" s="104">
        <v>47</v>
      </c>
      <c r="G245" s="104">
        <v>125</v>
      </c>
      <c r="H245" s="104">
        <v>78</v>
      </c>
      <c r="I245" s="104">
        <v>218</v>
      </c>
      <c r="J245" s="104">
        <v>358</v>
      </c>
      <c r="K245" s="104">
        <v>312</v>
      </c>
      <c r="L245" s="104">
        <v>0</v>
      </c>
      <c r="M245" s="104">
        <v>1170</v>
      </c>
      <c r="N245">
        <v>47</v>
      </c>
      <c r="O245">
        <v>1061</v>
      </c>
      <c r="P245" s="108">
        <v>2294</v>
      </c>
    </row>
    <row r="246" spans="2:16" ht="18" hidden="1" customHeight="1">
      <c r="B246" s="55">
        <v>35</v>
      </c>
      <c r="C246" s="94">
        <f t="shared" si="23"/>
        <v>468</v>
      </c>
      <c r="D246" s="94">
        <f t="shared" si="24"/>
        <v>701</v>
      </c>
      <c r="E246" s="94">
        <f t="shared" si="25"/>
        <v>32</v>
      </c>
      <c r="F246" s="104">
        <v>31</v>
      </c>
      <c r="G246" s="104">
        <v>140</v>
      </c>
      <c r="H246" s="104">
        <v>78</v>
      </c>
      <c r="I246" s="104">
        <v>234</v>
      </c>
      <c r="J246" s="104">
        <v>375</v>
      </c>
      <c r="K246" s="104">
        <v>296</v>
      </c>
      <c r="L246" s="104">
        <v>15</v>
      </c>
      <c r="M246" s="104">
        <v>1201</v>
      </c>
      <c r="N246">
        <v>234</v>
      </c>
      <c r="O246">
        <v>967</v>
      </c>
      <c r="P246" s="108">
        <v>2418</v>
      </c>
    </row>
    <row r="247" spans="2:16" ht="18" hidden="1" customHeight="1">
      <c r="B247" s="55">
        <v>36</v>
      </c>
      <c r="C247" s="94">
        <f t="shared" si="23"/>
        <v>640</v>
      </c>
      <c r="D247" s="94">
        <f t="shared" si="24"/>
        <v>531</v>
      </c>
      <c r="E247" s="94">
        <f t="shared" si="25"/>
        <v>46</v>
      </c>
      <c r="F247" s="104">
        <v>47</v>
      </c>
      <c r="G247" s="104">
        <v>125</v>
      </c>
      <c r="H247" s="104">
        <v>94</v>
      </c>
      <c r="I247" s="104">
        <v>187</v>
      </c>
      <c r="J247" s="104">
        <v>530</v>
      </c>
      <c r="K247" s="104">
        <v>172</v>
      </c>
      <c r="L247" s="104">
        <v>16</v>
      </c>
      <c r="M247" s="104">
        <v>1217</v>
      </c>
      <c r="N247">
        <v>124</v>
      </c>
      <c r="O247">
        <v>858</v>
      </c>
      <c r="P247" s="108">
        <v>2199</v>
      </c>
    </row>
    <row r="248" spans="2:16" ht="18" hidden="1" customHeight="1">
      <c r="B248" s="55">
        <v>37</v>
      </c>
      <c r="C248" s="94">
        <f t="shared" si="23"/>
        <v>702</v>
      </c>
      <c r="D248" s="94">
        <f t="shared" si="24"/>
        <v>546</v>
      </c>
      <c r="E248" s="94">
        <f t="shared" si="25"/>
        <v>31</v>
      </c>
      <c r="F248" s="104">
        <v>47</v>
      </c>
      <c r="G248" s="104">
        <v>124</v>
      </c>
      <c r="H248" s="104">
        <v>78</v>
      </c>
      <c r="I248" s="104">
        <v>141</v>
      </c>
      <c r="J248" s="104">
        <v>624</v>
      </c>
      <c r="K248" s="104">
        <v>234</v>
      </c>
      <c r="L248" s="104">
        <v>0</v>
      </c>
      <c r="M248" s="104">
        <v>1279</v>
      </c>
      <c r="N248">
        <v>63</v>
      </c>
      <c r="O248">
        <v>967</v>
      </c>
      <c r="P248" s="108">
        <v>2309</v>
      </c>
    </row>
    <row r="249" spans="2:16" ht="18" hidden="1" customHeight="1">
      <c r="B249" s="55">
        <v>38</v>
      </c>
      <c r="C249" s="94">
        <f t="shared" si="23"/>
        <v>733</v>
      </c>
      <c r="D249" s="94">
        <f t="shared" si="24"/>
        <v>421</v>
      </c>
      <c r="E249" s="94">
        <f t="shared" si="25"/>
        <v>32</v>
      </c>
      <c r="F249" s="104">
        <v>47</v>
      </c>
      <c r="G249" s="104">
        <v>109</v>
      </c>
      <c r="H249" s="104">
        <v>93</v>
      </c>
      <c r="I249" s="104">
        <v>156</v>
      </c>
      <c r="J249" s="104">
        <v>640</v>
      </c>
      <c r="K249" s="104">
        <v>109</v>
      </c>
      <c r="L249" s="104">
        <v>0</v>
      </c>
      <c r="M249" s="104">
        <v>1186</v>
      </c>
      <c r="N249">
        <v>187</v>
      </c>
      <c r="O249">
        <v>858</v>
      </c>
      <c r="P249" s="108">
        <v>2246</v>
      </c>
    </row>
    <row r="250" spans="2:16" ht="18" hidden="1" customHeight="1">
      <c r="B250" s="55">
        <v>39</v>
      </c>
      <c r="C250" s="94">
        <f t="shared" si="23"/>
        <v>733</v>
      </c>
      <c r="D250" s="94">
        <f t="shared" si="24"/>
        <v>406</v>
      </c>
      <c r="E250" s="94">
        <f t="shared" si="25"/>
        <v>31</v>
      </c>
      <c r="F250" s="104">
        <v>31</v>
      </c>
      <c r="G250" s="104">
        <v>125</v>
      </c>
      <c r="H250" s="104">
        <v>93</v>
      </c>
      <c r="I250" s="104">
        <v>141</v>
      </c>
      <c r="J250" s="104">
        <v>640</v>
      </c>
      <c r="K250" s="104">
        <v>109</v>
      </c>
      <c r="L250" s="104">
        <v>0</v>
      </c>
      <c r="M250" s="104">
        <v>1170</v>
      </c>
      <c r="N250">
        <v>78</v>
      </c>
      <c r="O250">
        <v>780</v>
      </c>
      <c r="P250" s="108">
        <v>2044</v>
      </c>
    </row>
    <row r="251" spans="2:16" ht="18" hidden="1" customHeight="1">
      <c r="B251" s="55">
        <v>40</v>
      </c>
      <c r="C251" s="94">
        <f t="shared" si="23"/>
        <v>702</v>
      </c>
      <c r="D251" s="94">
        <f t="shared" si="24"/>
        <v>499</v>
      </c>
      <c r="E251" s="94">
        <f t="shared" si="25"/>
        <v>47</v>
      </c>
      <c r="F251" s="104">
        <v>47</v>
      </c>
      <c r="G251" s="104">
        <v>140</v>
      </c>
      <c r="H251" s="104">
        <v>78</v>
      </c>
      <c r="I251" s="104">
        <v>172</v>
      </c>
      <c r="J251" s="104">
        <v>624</v>
      </c>
      <c r="K251" s="104">
        <v>140</v>
      </c>
      <c r="L251" s="104">
        <v>0</v>
      </c>
      <c r="M251" s="104">
        <v>1248</v>
      </c>
      <c r="N251">
        <v>63</v>
      </c>
      <c r="O251">
        <v>936</v>
      </c>
      <c r="P251" s="108">
        <v>2247</v>
      </c>
    </row>
    <row r="252" spans="2:16" ht="18" hidden="1" customHeight="1">
      <c r="B252" s="55">
        <v>41</v>
      </c>
      <c r="C252" s="94">
        <f t="shared" si="23"/>
        <v>734</v>
      </c>
      <c r="D252" s="94">
        <f t="shared" si="24"/>
        <v>482</v>
      </c>
      <c r="E252" s="94">
        <f t="shared" si="25"/>
        <v>32</v>
      </c>
      <c r="F252" s="104">
        <v>31</v>
      </c>
      <c r="G252" s="104">
        <v>140</v>
      </c>
      <c r="H252" s="104">
        <v>94</v>
      </c>
      <c r="I252" s="104">
        <v>140</v>
      </c>
      <c r="J252" s="104">
        <v>640</v>
      </c>
      <c r="K252" s="104">
        <v>171</v>
      </c>
      <c r="L252" s="104">
        <v>0</v>
      </c>
      <c r="M252" s="104">
        <v>1248</v>
      </c>
      <c r="N252">
        <v>125</v>
      </c>
      <c r="O252">
        <v>811</v>
      </c>
      <c r="P252" s="108">
        <v>2200</v>
      </c>
    </row>
    <row r="253" spans="2:16" ht="18" hidden="1" customHeight="1">
      <c r="B253" s="55">
        <v>42</v>
      </c>
      <c r="C253" s="94">
        <f t="shared" si="23"/>
        <v>749</v>
      </c>
      <c r="D253" s="94">
        <f t="shared" si="24"/>
        <v>437</v>
      </c>
      <c r="E253" s="94">
        <f t="shared" si="25"/>
        <v>16</v>
      </c>
      <c r="F253" s="104">
        <v>47</v>
      </c>
      <c r="G253" s="104">
        <v>109</v>
      </c>
      <c r="H253" s="104">
        <v>94</v>
      </c>
      <c r="I253" s="104">
        <v>140</v>
      </c>
      <c r="J253" s="104">
        <v>639</v>
      </c>
      <c r="K253" s="104">
        <v>141</v>
      </c>
      <c r="L253" s="104">
        <v>16</v>
      </c>
      <c r="M253" s="104">
        <v>1202</v>
      </c>
      <c r="N253">
        <v>140</v>
      </c>
      <c r="O253">
        <v>889</v>
      </c>
      <c r="P253" s="108">
        <v>2247</v>
      </c>
    </row>
    <row r="254" spans="2:16" ht="18" hidden="1" customHeight="1">
      <c r="B254" s="55">
        <v>43</v>
      </c>
      <c r="C254" s="94">
        <f t="shared" si="23"/>
        <v>609</v>
      </c>
      <c r="D254" s="94">
        <f t="shared" si="24"/>
        <v>765</v>
      </c>
      <c r="E254" s="94">
        <f t="shared" si="25"/>
        <v>46</v>
      </c>
      <c r="F254" s="104">
        <v>32</v>
      </c>
      <c r="G254" s="104">
        <v>125</v>
      </c>
      <c r="H254" s="104">
        <v>78</v>
      </c>
      <c r="I254" s="104">
        <v>281</v>
      </c>
      <c r="J254" s="104">
        <v>531</v>
      </c>
      <c r="K254" s="104">
        <v>327</v>
      </c>
      <c r="L254" s="104">
        <v>0</v>
      </c>
      <c r="M254" s="104">
        <v>1420</v>
      </c>
      <c r="N254">
        <v>125</v>
      </c>
      <c r="O254">
        <v>920</v>
      </c>
      <c r="P254" s="108">
        <v>2465</v>
      </c>
    </row>
    <row r="255" spans="2:16" ht="18" hidden="1" customHeight="1">
      <c r="B255" s="55">
        <v>44</v>
      </c>
      <c r="C255" s="94">
        <f t="shared" si="23"/>
        <v>437</v>
      </c>
      <c r="D255" s="94">
        <f t="shared" si="24"/>
        <v>687</v>
      </c>
      <c r="E255" s="94">
        <f t="shared" si="25"/>
        <v>46</v>
      </c>
      <c r="F255" s="104">
        <v>32</v>
      </c>
      <c r="G255" s="104">
        <v>125</v>
      </c>
      <c r="H255" s="104">
        <v>94</v>
      </c>
      <c r="I255" s="104">
        <v>202</v>
      </c>
      <c r="J255" s="104">
        <v>343</v>
      </c>
      <c r="K255" s="104">
        <v>328</v>
      </c>
      <c r="L255" s="104">
        <v>0</v>
      </c>
      <c r="M255" s="104">
        <v>1170</v>
      </c>
      <c r="N255">
        <v>47</v>
      </c>
      <c r="O255">
        <v>1513</v>
      </c>
      <c r="P255" s="108">
        <v>2730</v>
      </c>
    </row>
    <row r="256" spans="2:16" ht="18" hidden="1" customHeight="1">
      <c r="B256" s="55">
        <v>45</v>
      </c>
      <c r="C256" s="94">
        <f t="shared" si="23"/>
        <v>764</v>
      </c>
      <c r="D256" s="94">
        <f t="shared" si="24"/>
        <v>452</v>
      </c>
      <c r="E256" s="94">
        <f t="shared" si="25"/>
        <v>32</v>
      </c>
      <c r="F256" s="104">
        <v>15</v>
      </c>
      <c r="G256" s="104">
        <v>140</v>
      </c>
      <c r="H256" s="104">
        <v>125</v>
      </c>
      <c r="I256" s="104">
        <v>125</v>
      </c>
      <c r="J256" s="104">
        <v>639</v>
      </c>
      <c r="K256" s="104">
        <v>172</v>
      </c>
      <c r="L256" s="104">
        <v>0</v>
      </c>
      <c r="M256" s="104">
        <v>1248</v>
      </c>
      <c r="N256">
        <v>156</v>
      </c>
      <c r="O256">
        <v>811</v>
      </c>
      <c r="P256" s="108">
        <v>2231</v>
      </c>
    </row>
    <row r="257" spans="2:16" ht="18" hidden="1" customHeight="1">
      <c r="B257" s="55">
        <v>46</v>
      </c>
      <c r="C257" s="94">
        <f t="shared" si="23"/>
        <v>702</v>
      </c>
      <c r="D257" s="94">
        <f t="shared" si="24"/>
        <v>514</v>
      </c>
      <c r="E257" s="94">
        <f t="shared" si="25"/>
        <v>16</v>
      </c>
      <c r="F257" s="104">
        <v>31</v>
      </c>
      <c r="G257" s="104">
        <v>109</v>
      </c>
      <c r="H257" s="104">
        <v>109</v>
      </c>
      <c r="I257" s="104">
        <v>234</v>
      </c>
      <c r="J257" s="104">
        <v>577</v>
      </c>
      <c r="K257" s="104">
        <v>140</v>
      </c>
      <c r="L257" s="104">
        <v>16</v>
      </c>
      <c r="M257" s="104">
        <v>1232</v>
      </c>
      <c r="N257">
        <v>63</v>
      </c>
      <c r="O257">
        <v>1029</v>
      </c>
      <c r="P257" s="108">
        <v>2324</v>
      </c>
    </row>
    <row r="258" spans="2:16" ht="18" hidden="1" customHeight="1">
      <c r="B258" s="55">
        <v>47</v>
      </c>
      <c r="C258" s="94">
        <f t="shared" si="23"/>
        <v>610</v>
      </c>
      <c r="D258" s="94">
        <f t="shared" si="24"/>
        <v>762</v>
      </c>
      <c r="E258" s="94">
        <f t="shared" si="25"/>
        <v>16</v>
      </c>
      <c r="F258" s="104">
        <v>31</v>
      </c>
      <c r="G258" s="104">
        <v>171</v>
      </c>
      <c r="H258" s="104">
        <v>188</v>
      </c>
      <c r="I258" s="104">
        <v>202</v>
      </c>
      <c r="J258" s="104">
        <v>406</v>
      </c>
      <c r="K258" s="104">
        <v>358</v>
      </c>
      <c r="L258" s="104">
        <v>16</v>
      </c>
      <c r="M258" s="104">
        <v>1388</v>
      </c>
      <c r="N258">
        <v>188</v>
      </c>
      <c r="O258">
        <v>873</v>
      </c>
      <c r="P258" s="108">
        <v>2449</v>
      </c>
    </row>
    <row r="259" spans="2:16" ht="18" hidden="1" customHeight="1">
      <c r="B259" s="55">
        <v>48</v>
      </c>
      <c r="C259" s="94">
        <f t="shared" si="23"/>
        <v>468</v>
      </c>
      <c r="D259" s="94">
        <f t="shared" si="24"/>
        <v>717</v>
      </c>
      <c r="E259" s="94">
        <f t="shared" si="25"/>
        <v>31</v>
      </c>
      <c r="F259" s="104">
        <v>31</v>
      </c>
      <c r="G259" s="104">
        <v>125</v>
      </c>
      <c r="H259" s="104">
        <v>94</v>
      </c>
      <c r="I259" s="104">
        <v>218</v>
      </c>
      <c r="J259" s="104">
        <v>359</v>
      </c>
      <c r="K259" s="104">
        <v>343</v>
      </c>
      <c r="L259" s="104">
        <v>15</v>
      </c>
      <c r="M259" s="104">
        <v>1216</v>
      </c>
      <c r="N259">
        <v>63</v>
      </c>
      <c r="O259">
        <v>951</v>
      </c>
      <c r="P259" s="108">
        <v>2230</v>
      </c>
    </row>
    <row r="260" spans="2:16" ht="18" hidden="1" customHeight="1">
      <c r="B260" s="55">
        <v>49</v>
      </c>
      <c r="C260" s="94">
        <f t="shared" si="23"/>
        <v>468</v>
      </c>
      <c r="D260" s="94">
        <f t="shared" si="24"/>
        <v>656</v>
      </c>
      <c r="E260" s="94">
        <f t="shared" si="25"/>
        <v>15</v>
      </c>
      <c r="F260" s="104">
        <v>32</v>
      </c>
      <c r="G260" s="104">
        <v>172</v>
      </c>
      <c r="H260" s="104">
        <v>93</v>
      </c>
      <c r="I260" s="104">
        <v>203</v>
      </c>
      <c r="J260" s="104">
        <v>359</v>
      </c>
      <c r="K260" s="104">
        <v>249</v>
      </c>
      <c r="L260" s="104">
        <v>16</v>
      </c>
      <c r="M260" s="104">
        <v>1139</v>
      </c>
      <c r="N260">
        <v>63</v>
      </c>
      <c r="O260">
        <v>1014</v>
      </c>
      <c r="P260" s="108">
        <v>2216</v>
      </c>
    </row>
    <row r="261" spans="2:16" ht="18" hidden="1" customHeight="1">
      <c r="B261" s="55">
        <v>50</v>
      </c>
      <c r="C261" s="94">
        <f t="shared" si="23"/>
        <v>484</v>
      </c>
      <c r="D261" s="94">
        <f t="shared" si="24"/>
        <v>748</v>
      </c>
      <c r="E261" s="94">
        <f t="shared" si="25"/>
        <v>16</v>
      </c>
      <c r="F261" s="104">
        <v>15</v>
      </c>
      <c r="G261" s="104">
        <v>156</v>
      </c>
      <c r="H261" s="104">
        <v>78</v>
      </c>
      <c r="I261" s="104">
        <v>218</v>
      </c>
      <c r="J261" s="104">
        <v>390</v>
      </c>
      <c r="K261" s="104">
        <v>359</v>
      </c>
      <c r="L261" s="104">
        <v>16</v>
      </c>
      <c r="M261" s="104">
        <v>1248</v>
      </c>
      <c r="N261">
        <v>125</v>
      </c>
      <c r="O261">
        <v>873</v>
      </c>
      <c r="P261" s="108">
        <v>2262</v>
      </c>
    </row>
    <row r="262" spans="2:16" ht="18" hidden="1" customHeight="1">
      <c r="B262" s="55">
        <v>51</v>
      </c>
      <c r="C262" s="94">
        <f t="shared" si="23"/>
        <v>468</v>
      </c>
      <c r="D262" s="94">
        <f t="shared" si="24"/>
        <v>624</v>
      </c>
      <c r="E262" s="94">
        <f t="shared" si="25"/>
        <v>46</v>
      </c>
      <c r="F262" s="104">
        <v>31</v>
      </c>
      <c r="G262" s="104">
        <v>141</v>
      </c>
      <c r="H262" s="104">
        <v>78</v>
      </c>
      <c r="I262" s="104">
        <v>140</v>
      </c>
      <c r="J262" s="104">
        <v>390</v>
      </c>
      <c r="K262" s="104">
        <v>312</v>
      </c>
      <c r="L262" s="104">
        <v>0</v>
      </c>
      <c r="M262" s="104">
        <v>1138</v>
      </c>
      <c r="N262">
        <v>63</v>
      </c>
      <c r="O262">
        <v>1076</v>
      </c>
      <c r="P262" s="108">
        <v>2277</v>
      </c>
    </row>
    <row r="263" spans="2:16" ht="18" hidden="1" customHeight="1">
      <c r="B263" s="55">
        <v>52</v>
      </c>
      <c r="C263" s="94">
        <f t="shared" si="23"/>
        <v>469</v>
      </c>
      <c r="D263" s="94">
        <f t="shared" si="24"/>
        <v>685</v>
      </c>
      <c r="E263" s="94">
        <f t="shared" si="25"/>
        <v>62</v>
      </c>
      <c r="F263" s="104">
        <v>31</v>
      </c>
      <c r="G263" s="104">
        <v>156</v>
      </c>
      <c r="H263" s="104">
        <v>94</v>
      </c>
      <c r="I263" s="104">
        <v>140</v>
      </c>
      <c r="J263" s="104">
        <v>375</v>
      </c>
      <c r="K263" s="104">
        <v>358</v>
      </c>
      <c r="L263" s="104">
        <v>0</v>
      </c>
      <c r="M263" s="104">
        <v>1216</v>
      </c>
      <c r="N263">
        <v>63</v>
      </c>
      <c r="O263">
        <v>1061</v>
      </c>
      <c r="P263" s="108">
        <v>2340</v>
      </c>
    </row>
    <row r="264" spans="2:16" ht="18" hidden="1" customHeight="1">
      <c r="B264" s="55">
        <v>53</v>
      </c>
      <c r="C264" s="94">
        <f t="shared" si="23"/>
        <v>546</v>
      </c>
      <c r="D264" s="94">
        <f t="shared" si="24"/>
        <v>592</v>
      </c>
      <c r="E264" s="94">
        <f t="shared" si="25"/>
        <v>48</v>
      </c>
      <c r="F264" s="104">
        <v>31</v>
      </c>
      <c r="G264" s="104">
        <v>140</v>
      </c>
      <c r="H264" s="104">
        <v>125</v>
      </c>
      <c r="I264" s="104">
        <v>140</v>
      </c>
      <c r="J264" s="104">
        <v>421</v>
      </c>
      <c r="K264" s="104">
        <v>281</v>
      </c>
      <c r="L264" s="104">
        <v>0</v>
      </c>
      <c r="M264" s="104">
        <v>1186</v>
      </c>
      <c r="N264">
        <v>62</v>
      </c>
      <c r="O264">
        <v>1092</v>
      </c>
      <c r="P264" s="108">
        <v>2356</v>
      </c>
    </row>
    <row r="265" spans="2:16" ht="18" hidden="1" customHeight="1">
      <c r="B265" s="55">
        <v>54</v>
      </c>
      <c r="C265" s="94">
        <f t="shared" si="23"/>
        <v>437</v>
      </c>
      <c r="D265" s="94">
        <f t="shared" si="24"/>
        <v>780</v>
      </c>
      <c r="E265" s="94">
        <f t="shared" si="25"/>
        <v>15</v>
      </c>
      <c r="F265" s="104">
        <v>47</v>
      </c>
      <c r="G265" s="104">
        <v>156</v>
      </c>
      <c r="H265" s="104">
        <v>94</v>
      </c>
      <c r="I265" s="104">
        <v>234</v>
      </c>
      <c r="J265" s="104">
        <v>327</v>
      </c>
      <c r="K265" s="104">
        <v>343</v>
      </c>
      <c r="L265" s="104">
        <v>16</v>
      </c>
      <c r="M265" s="104">
        <v>1232</v>
      </c>
      <c r="N265">
        <v>63</v>
      </c>
      <c r="O265">
        <v>1154</v>
      </c>
      <c r="P265" s="108">
        <v>2449</v>
      </c>
    </row>
    <row r="266" spans="2:16" ht="18" hidden="1" customHeight="1">
      <c r="B266" s="55">
        <v>55</v>
      </c>
      <c r="C266" s="94">
        <f t="shared" si="23"/>
        <v>452</v>
      </c>
      <c r="D266" s="94">
        <f t="shared" si="24"/>
        <v>686</v>
      </c>
      <c r="E266" s="94">
        <f t="shared" si="25"/>
        <v>32</v>
      </c>
      <c r="F266" s="104">
        <v>47</v>
      </c>
      <c r="G266" s="104">
        <v>125</v>
      </c>
      <c r="H266" s="104">
        <v>78</v>
      </c>
      <c r="I266" s="104">
        <v>218</v>
      </c>
      <c r="J266" s="104">
        <v>374</v>
      </c>
      <c r="K266" s="104">
        <v>296</v>
      </c>
      <c r="L266" s="104">
        <v>0</v>
      </c>
      <c r="M266" s="104">
        <v>1170</v>
      </c>
      <c r="N266">
        <v>63</v>
      </c>
      <c r="O266">
        <v>1029</v>
      </c>
      <c r="P266" s="108">
        <v>2309</v>
      </c>
    </row>
    <row r="267" spans="2:16" ht="18" hidden="1" customHeight="1">
      <c r="B267" s="55">
        <v>56</v>
      </c>
      <c r="C267" s="94">
        <f t="shared" si="23"/>
        <v>531</v>
      </c>
      <c r="D267" s="94">
        <f t="shared" si="24"/>
        <v>686</v>
      </c>
      <c r="E267" s="94">
        <f t="shared" si="25"/>
        <v>31</v>
      </c>
      <c r="F267" s="104">
        <v>47</v>
      </c>
      <c r="G267" s="104">
        <v>124</v>
      </c>
      <c r="H267" s="104">
        <v>63</v>
      </c>
      <c r="I267" s="104">
        <v>218</v>
      </c>
      <c r="J267" s="104">
        <v>452</v>
      </c>
      <c r="K267" s="104">
        <v>297</v>
      </c>
      <c r="L267" s="104">
        <v>16</v>
      </c>
      <c r="M267" s="104">
        <v>1248</v>
      </c>
      <c r="N267">
        <v>109</v>
      </c>
      <c r="O267">
        <v>999</v>
      </c>
      <c r="P267" s="108">
        <v>2356</v>
      </c>
    </row>
    <row r="268" spans="2:16" ht="18" hidden="1" customHeight="1">
      <c r="B268" s="55">
        <v>57</v>
      </c>
      <c r="C268" s="94">
        <f t="shared" si="23"/>
        <v>1291</v>
      </c>
      <c r="D268" s="94">
        <f t="shared" si="24"/>
        <v>1726</v>
      </c>
      <c r="E268" s="94">
        <f t="shared" si="25"/>
        <v>280</v>
      </c>
      <c r="F268" s="104">
        <v>171</v>
      </c>
      <c r="G268" s="104">
        <v>290</v>
      </c>
      <c r="H268" s="104">
        <v>214</v>
      </c>
      <c r="I268" s="104">
        <v>579</v>
      </c>
      <c r="J268" s="104">
        <v>1077</v>
      </c>
      <c r="K268" s="104">
        <v>686</v>
      </c>
      <c r="L268" s="104">
        <v>0</v>
      </c>
      <c r="M268" s="104">
        <v>3297</v>
      </c>
      <c r="N268">
        <v>421</v>
      </c>
      <c r="O268">
        <v>1077</v>
      </c>
      <c r="P268" s="108">
        <v>4795</v>
      </c>
    </row>
    <row r="269" spans="2:16" ht="18" hidden="1" customHeight="1">
      <c r="B269" s="55">
        <v>58</v>
      </c>
      <c r="C269" s="94">
        <f t="shared" si="23"/>
        <v>811</v>
      </c>
      <c r="D269" s="94">
        <f t="shared" si="24"/>
        <v>435</v>
      </c>
      <c r="E269" s="94">
        <f t="shared" si="25"/>
        <v>64</v>
      </c>
      <c r="F269" s="104">
        <v>46</v>
      </c>
      <c r="G269" s="104">
        <v>109</v>
      </c>
      <c r="H269" s="104">
        <v>187</v>
      </c>
      <c r="I269" s="104">
        <v>140</v>
      </c>
      <c r="J269" s="104">
        <v>624</v>
      </c>
      <c r="K269" s="104">
        <v>140</v>
      </c>
      <c r="L269" s="104">
        <v>0</v>
      </c>
      <c r="M269" s="104">
        <v>1310</v>
      </c>
      <c r="N269">
        <v>78</v>
      </c>
      <c r="O269">
        <v>967</v>
      </c>
      <c r="P269" s="108">
        <v>2371</v>
      </c>
    </row>
    <row r="270" spans="2:16" ht="18" hidden="1" customHeight="1">
      <c r="B270" s="55">
        <v>59</v>
      </c>
      <c r="C270" s="94">
        <f t="shared" si="23"/>
        <v>562</v>
      </c>
      <c r="D270" s="94">
        <f t="shared" si="24"/>
        <v>656</v>
      </c>
      <c r="E270" s="94">
        <f t="shared" si="25"/>
        <v>15</v>
      </c>
      <c r="F270" s="104">
        <v>32</v>
      </c>
      <c r="G270" s="104">
        <v>109</v>
      </c>
      <c r="H270" s="104">
        <v>94</v>
      </c>
      <c r="I270" s="104">
        <v>140</v>
      </c>
      <c r="J270" s="104">
        <v>452</v>
      </c>
      <c r="K270" s="104">
        <v>375</v>
      </c>
      <c r="L270" s="104">
        <v>16</v>
      </c>
      <c r="M270" s="104">
        <v>1233</v>
      </c>
      <c r="N270">
        <v>125</v>
      </c>
      <c r="O270">
        <v>936</v>
      </c>
      <c r="P270" s="108">
        <v>2294</v>
      </c>
    </row>
    <row r="271" spans="2:16" ht="18" hidden="1" customHeight="1">
      <c r="B271" s="55">
        <v>60</v>
      </c>
      <c r="C271" s="94">
        <f t="shared" si="23"/>
        <v>640</v>
      </c>
      <c r="D271" s="94">
        <f t="shared" si="24"/>
        <v>563</v>
      </c>
      <c r="E271" s="94">
        <f t="shared" si="25"/>
        <v>30</v>
      </c>
      <c r="F271" s="104">
        <v>32</v>
      </c>
      <c r="G271" s="104">
        <v>125</v>
      </c>
      <c r="H271" s="104">
        <v>109</v>
      </c>
      <c r="I271" s="104">
        <v>219</v>
      </c>
      <c r="J271" s="104">
        <v>531</v>
      </c>
      <c r="K271" s="104">
        <v>187</v>
      </c>
      <c r="L271" s="104">
        <v>0</v>
      </c>
      <c r="M271" s="104">
        <v>1233</v>
      </c>
      <c r="N271">
        <v>140</v>
      </c>
      <c r="O271">
        <v>843</v>
      </c>
      <c r="P271" s="108">
        <v>2216</v>
      </c>
    </row>
    <row r="272" spans="2:16" ht="18" hidden="1" customHeight="1">
      <c r="B272" s="55">
        <v>61</v>
      </c>
      <c r="C272" s="94">
        <f t="shared" si="23"/>
        <v>561</v>
      </c>
      <c r="D272" s="94">
        <f t="shared" si="24"/>
        <v>593</v>
      </c>
      <c r="E272" s="94">
        <f t="shared" si="25"/>
        <v>32</v>
      </c>
      <c r="F272" s="104">
        <v>31</v>
      </c>
      <c r="G272" s="104">
        <v>125</v>
      </c>
      <c r="H272" s="104">
        <v>78</v>
      </c>
      <c r="I272" s="104">
        <v>140</v>
      </c>
      <c r="J272" s="104">
        <v>483</v>
      </c>
      <c r="K272" s="104">
        <v>297</v>
      </c>
      <c r="L272" s="104">
        <v>0</v>
      </c>
      <c r="M272" s="104">
        <v>1186</v>
      </c>
      <c r="N272">
        <v>62</v>
      </c>
      <c r="O272">
        <v>1061</v>
      </c>
      <c r="P272" s="108">
        <v>2325</v>
      </c>
    </row>
    <row r="273" spans="2:16" ht="18" hidden="1" customHeight="1">
      <c r="B273" s="55">
        <v>62</v>
      </c>
      <c r="C273" s="94">
        <f t="shared" si="23"/>
        <v>733</v>
      </c>
      <c r="D273" s="94">
        <f t="shared" si="24"/>
        <v>437</v>
      </c>
      <c r="E273" s="94">
        <f t="shared" si="25"/>
        <v>31</v>
      </c>
      <c r="F273" s="104">
        <v>46</v>
      </c>
      <c r="G273" s="104">
        <v>109</v>
      </c>
      <c r="H273" s="104">
        <v>109</v>
      </c>
      <c r="I273" s="104">
        <v>141</v>
      </c>
      <c r="J273" s="104">
        <v>624</v>
      </c>
      <c r="K273" s="104">
        <v>141</v>
      </c>
      <c r="L273" s="104">
        <v>0</v>
      </c>
      <c r="M273" s="104">
        <v>1201</v>
      </c>
      <c r="N273">
        <v>78</v>
      </c>
      <c r="O273">
        <v>967</v>
      </c>
      <c r="P273" s="108">
        <v>2246</v>
      </c>
    </row>
    <row r="274" spans="2:16" ht="18" hidden="1" customHeight="1">
      <c r="B274" s="55">
        <v>63</v>
      </c>
      <c r="C274" s="94">
        <f t="shared" si="23"/>
        <v>718</v>
      </c>
      <c r="D274" s="94">
        <f t="shared" si="24"/>
        <v>484</v>
      </c>
      <c r="E274" s="94">
        <f t="shared" si="25"/>
        <v>46</v>
      </c>
      <c r="F274" s="104">
        <v>47</v>
      </c>
      <c r="G274" s="104">
        <v>109</v>
      </c>
      <c r="H274" s="104">
        <v>94</v>
      </c>
      <c r="I274" s="104">
        <v>156</v>
      </c>
      <c r="J274" s="104">
        <v>624</v>
      </c>
      <c r="K274" s="104">
        <v>172</v>
      </c>
      <c r="L274" s="104">
        <v>0</v>
      </c>
      <c r="M274" s="104">
        <v>1248</v>
      </c>
      <c r="N274">
        <v>156</v>
      </c>
      <c r="O274">
        <v>858</v>
      </c>
      <c r="P274" s="108">
        <v>2262</v>
      </c>
    </row>
    <row r="275" spans="2:16" ht="18" hidden="1" customHeight="1">
      <c r="B275" s="55">
        <v>64</v>
      </c>
      <c r="C275" s="94">
        <f t="shared" si="23"/>
        <v>670</v>
      </c>
      <c r="D275" s="94">
        <f t="shared" si="24"/>
        <v>657</v>
      </c>
      <c r="E275" s="94">
        <f t="shared" si="25"/>
        <v>15</v>
      </c>
      <c r="F275" s="104">
        <v>32</v>
      </c>
      <c r="G275" s="104">
        <v>172</v>
      </c>
      <c r="H275" s="104">
        <v>171</v>
      </c>
      <c r="I275" s="104">
        <v>141</v>
      </c>
      <c r="J275" s="104">
        <v>484</v>
      </c>
      <c r="K275" s="104">
        <v>312</v>
      </c>
      <c r="L275" s="104">
        <v>15</v>
      </c>
      <c r="M275" s="104">
        <v>1342</v>
      </c>
      <c r="N275">
        <v>62</v>
      </c>
      <c r="O275">
        <v>1108</v>
      </c>
      <c r="P275" s="108">
        <v>2512</v>
      </c>
    </row>
    <row r="276" spans="2:16" ht="18" hidden="1" customHeight="1">
      <c r="B276" s="55">
        <v>65</v>
      </c>
      <c r="C276" s="94">
        <f t="shared" si="23"/>
        <v>516</v>
      </c>
      <c r="D276" s="94">
        <f t="shared" si="24"/>
        <v>529</v>
      </c>
      <c r="E276" s="94">
        <f t="shared" si="25"/>
        <v>140</v>
      </c>
      <c r="F276" s="104">
        <v>15</v>
      </c>
      <c r="G276" s="104">
        <v>125</v>
      </c>
      <c r="H276" s="104">
        <v>94</v>
      </c>
      <c r="I276" s="104">
        <v>140</v>
      </c>
      <c r="J276" s="104">
        <v>422</v>
      </c>
      <c r="K276" s="104">
        <v>249</v>
      </c>
      <c r="L276" s="104">
        <v>0</v>
      </c>
      <c r="M276" s="104">
        <v>1185</v>
      </c>
      <c r="N276">
        <v>47</v>
      </c>
      <c r="O276">
        <v>1092</v>
      </c>
      <c r="P276" s="108">
        <v>2356</v>
      </c>
    </row>
    <row r="277" spans="2:16" ht="18" hidden="1" customHeight="1">
      <c r="B277" s="55">
        <v>66</v>
      </c>
      <c r="C277" s="94">
        <f t="shared" ref="C277:C311" si="26">IF(H277+J277+L277=0, "", H277+J277+L277)</f>
        <v>577</v>
      </c>
      <c r="D277" s="94">
        <f t="shared" ref="D277:D311" si="27">IF((F277+G277+I277+K277=0),"",F277+G277+I277+K277)</f>
        <v>655</v>
      </c>
      <c r="E277" s="94">
        <f t="shared" ref="E277:E311" si="28">IF(D277&lt;&gt;"",M277-D277-C277,"")</f>
        <v>32</v>
      </c>
      <c r="F277" s="104">
        <v>31</v>
      </c>
      <c r="G277" s="104">
        <v>125</v>
      </c>
      <c r="H277" s="104">
        <v>78</v>
      </c>
      <c r="I277" s="104">
        <v>218</v>
      </c>
      <c r="J277" s="104">
        <v>499</v>
      </c>
      <c r="K277" s="104">
        <v>281</v>
      </c>
      <c r="L277" s="104">
        <v>0</v>
      </c>
      <c r="M277" s="104">
        <v>1264</v>
      </c>
      <c r="N277">
        <v>62</v>
      </c>
      <c r="O277">
        <v>999</v>
      </c>
      <c r="P277" s="108">
        <v>2340</v>
      </c>
    </row>
    <row r="278" spans="2:16" ht="18" hidden="1" customHeight="1">
      <c r="B278" s="55">
        <v>67</v>
      </c>
      <c r="C278" s="94">
        <f t="shared" si="26"/>
        <v>749</v>
      </c>
      <c r="D278" s="94">
        <f t="shared" si="27"/>
        <v>531</v>
      </c>
      <c r="E278" s="94">
        <f t="shared" si="28"/>
        <v>31</v>
      </c>
      <c r="F278" s="104">
        <v>16</v>
      </c>
      <c r="G278" s="104">
        <v>156</v>
      </c>
      <c r="H278" s="104">
        <v>110</v>
      </c>
      <c r="I278" s="104">
        <v>171</v>
      </c>
      <c r="J278" s="104">
        <v>639</v>
      </c>
      <c r="K278" s="104">
        <v>188</v>
      </c>
      <c r="L278" s="104">
        <v>0</v>
      </c>
      <c r="M278" s="104">
        <v>1311</v>
      </c>
      <c r="N278">
        <v>124</v>
      </c>
      <c r="O278">
        <v>656</v>
      </c>
      <c r="P278" s="108">
        <v>2106</v>
      </c>
    </row>
    <row r="279" spans="2:16" ht="18" hidden="1" customHeight="1">
      <c r="B279" s="55">
        <v>68</v>
      </c>
      <c r="C279" s="94">
        <f t="shared" si="26"/>
        <v>436</v>
      </c>
      <c r="D279" s="94">
        <f t="shared" si="27"/>
        <v>702</v>
      </c>
      <c r="E279" s="94">
        <f t="shared" si="28"/>
        <v>16</v>
      </c>
      <c r="F279" s="104">
        <v>31</v>
      </c>
      <c r="G279" s="104">
        <v>125</v>
      </c>
      <c r="H279" s="104">
        <v>78</v>
      </c>
      <c r="I279" s="104">
        <v>234</v>
      </c>
      <c r="J279" s="104">
        <v>343</v>
      </c>
      <c r="K279" s="104">
        <v>312</v>
      </c>
      <c r="L279" s="104">
        <v>15</v>
      </c>
      <c r="M279" s="104">
        <v>1154</v>
      </c>
      <c r="N279">
        <v>63</v>
      </c>
      <c r="O279">
        <v>1076</v>
      </c>
      <c r="P279" s="108">
        <v>2293</v>
      </c>
    </row>
    <row r="280" spans="2:16" ht="18" hidden="1" customHeight="1">
      <c r="B280" s="55">
        <v>69</v>
      </c>
      <c r="C280" s="94">
        <f t="shared" si="26"/>
        <v>437</v>
      </c>
      <c r="D280" s="94">
        <f t="shared" si="27"/>
        <v>685</v>
      </c>
      <c r="E280" s="94">
        <f t="shared" si="28"/>
        <v>32</v>
      </c>
      <c r="F280" s="104">
        <v>31</v>
      </c>
      <c r="G280" s="104">
        <v>124</v>
      </c>
      <c r="H280" s="104">
        <v>94</v>
      </c>
      <c r="I280" s="104">
        <v>234</v>
      </c>
      <c r="J280" s="104">
        <v>328</v>
      </c>
      <c r="K280" s="104">
        <v>296</v>
      </c>
      <c r="L280" s="104">
        <v>15</v>
      </c>
      <c r="M280" s="104">
        <v>1154</v>
      </c>
      <c r="N280">
        <v>63</v>
      </c>
      <c r="O280">
        <v>1045</v>
      </c>
      <c r="P280" s="108">
        <v>2278</v>
      </c>
    </row>
    <row r="281" spans="2:16" ht="18" hidden="1" customHeight="1">
      <c r="B281" s="55">
        <v>70</v>
      </c>
      <c r="C281" s="94">
        <f t="shared" si="26"/>
        <v>702</v>
      </c>
      <c r="D281" s="94">
        <f t="shared" si="27"/>
        <v>484</v>
      </c>
      <c r="E281" s="94">
        <f t="shared" si="28"/>
        <v>30</v>
      </c>
      <c r="F281" s="104">
        <v>31</v>
      </c>
      <c r="G281" s="104">
        <v>141</v>
      </c>
      <c r="H281" s="104">
        <v>78</v>
      </c>
      <c r="I281" s="104">
        <v>156</v>
      </c>
      <c r="J281" s="104">
        <v>608</v>
      </c>
      <c r="K281" s="104">
        <v>156</v>
      </c>
      <c r="L281" s="104">
        <v>16</v>
      </c>
      <c r="M281" s="104">
        <v>1216</v>
      </c>
      <c r="N281">
        <v>141</v>
      </c>
      <c r="O281">
        <v>827</v>
      </c>
      <c r="P281" s="108">
        <v>2184</v>
      </c>
    </row>
    <row r="282" spans="2:16" ht="18" hidden="1" customHeight="1">
      <c r="B282" s="55">
        <v>71</v>
      </c>
      <c r="C282" s="94">
        <f t="shared" si="26"/>
        <v>640</v>
      </c>
      <c r="D282" s="94">
        <f t="shared" si="27"/>
        <v>467</v>
      </c>
      <c r="E282" s="94">
        <f t="shared" si="28"/>
        <v>63</v>
      </c>
      <c r="F282" s="104">
        <v>15</v>
      </c>
      <c r="G282" s="104">
        <v>140</v>
      </c>
      <c r="H282" s="104">
        <v>78</v>
      </c>
      <c r="I282" s="104">
        <v>187</v>
      </c>
      <c r="J282" s="104">
        <v>562</v>
      </c>
      <c r="K282" s="104">
        <v>125</v>
      </c>
      <c r="L282" s="104">
        <v>0</v>
      </c>
      <c r="M282" s="104">
        <v>1170</v>
      </c>
      <c r="N282">
        <v>78</v>
      </c>
      <c r="O282">
        <v>904</v>
      </c>
      <c r="P282" s="108">
        <v>2168</v>
      </c>
    </row>
    <row r="283" spans="2:16" ht="18" hidden="1" customHeight="1">
      <c r="B283" s="55">
        <v>72</v>
      </c>
      <c r="C283" s="94">
        <f t="shared" si="26"/>
        <v>624</v>
      </c>
      <c r="D283" s="94">
        <f t="shared" si="27"/>
        <v>577</v>
      </c>
      <c r="E283" s="94">
        <f t="shared" si="28"/>
        <v>32</v>
      </c>
      <c r="F283" s="104">
        <v>31</v>
      </c>
      <c r="G283" s="104">
        <v>140</v>
      </c>
      <c r="H283" s="104">
        <v>94</v>
      </c>
      <c r="I283" s="104">
        <v>265</v>
      </c>
      <c r="J283" s="104">
        <v>515</v>
      </c>
      <c r="K283" s="104">
        <v>141</v>
      </c>
      <c r="L283" s="104">
        <v>15</v>
      </c>
      <c r="M283" s="104">
        <v>1233</v>
      </c>
      <c r="N283">
        <v>187</v>
      </c>
      <c r="O283">
        <v>811</v>
      </c>
      <c r="P283" s="108">
        <v>2231</v>
      </c>
    </row>
    <row r="284" spans="2:16" ht="18" hidden="1" customHeight="1">
      <c r="B284" s="55">
        <v>73</v>
      </c>
      <c r="C284" s="94">
        <f t="shared" si="26"/>
        <v>623</v>
      </c>
      <c r="D284" s="94">
        <f t="shared" si="27"/>
        <v>594</v>
      </c>
      <c r="E284" s="94">
        <f t="shared" si="28"/>
        <v>31</v>
      </c>
      <c r="F284" s="104">
        <v>47</v>
      </c>
      <c r="G284" s="104">
        <v>141</v>
      </c>
      <c r="H284" s="104">
        <v>93</v>
      </c>
      <c r="I284" s="104">
        <v>265</v>
      </c>
      <c r="J284" s="104">
        <v>530</v>
      </c>
      <c r="K284" s="104">
        <v>141</v>
      </c>
      <c r="L284" s="104">
        <v>0</v>
      </c>
      <c r="M284" s="104">
        <v>1248</v>
      </c>
      <c r="N284">
        <v>62</v>
      </c>
      <c r="O284">
        <v>952</v>
      </c>
      <c r="P284" s="108">
        <v>2262</v>
      </c>
    </row>
    <row r="285" spans="2:16" ht="18" hidden="1" customHeight="1">
      <c r="B285" s="55">
        <v>74</v>
      </c>
      <c r="C285" s="94">
        <f t="shared" si="26"/>
        <v>562</v>
      </c>
      <c r="D285" s="94">
        <f t="shared" si="27"/>
        <v>717</v>
      </c>
      <c r="E285" s="94">
        <f t="shared" si="28"/>
        <v>31</v>
      </c>
      <c r="F285" s="104">
        <v>31</v>
      </c>
      <c r="G285" s="104">
        <v>124</v>
      </c>
      <c r="H285" s="104">
        <v>78</v>
      </c>
      <c r="I285" s="104">
        <v>141</v>
      </c>
      <c r="J285" s="104">
        <v>468</v>
      </c>
      <c r="K285" s="104">
        <v>421</v>
      </c>
      <c r="L285" s="104">
        <v>16</v>
      </c>
      <c r="M285" s="104">
        <v>1310</v>
      </c>
      <c r="N285">
        <v>78</v>
      </c>
      <c r="O285">
        <v>1295</v>
      </c>
      <c r="P285" s="108">
        <v>2683</v>
      </c>
    </row>
    <row r="286" spans="2:16" ht="18" hidden="1" customHeight="1">
      <c r="B286" s="55">
        <v>75</v>
      </c>
      <c r="C286" s="94">
        <f t="shared" si="26"/>
        <v>530</v>
      </c>
      <c r="D286" s="94">
        <f t="shared" si="27"/>
        <v>641</v>
      </c>
      <c r="E286" s="94">
        <f t="shared" si="28"/>
        <v>31</v>
      </c>
      <c r="F286" s="104">
        <v>32</v>
      </c>
      <c r="G286" s="104">
        <v>125</v>
      </c>
      <c r="H286" s="104">
        <v>125</v>
      </c>
      <c r="I286" s="104">
        <v>187</v>
      </c>
      <c r="J286" s="104">
        <v>390</v>
      </c>
      <c r="K286" s="104">
        <v>297</v>
      </c>
      <c r="L286" s="104">
        <v>15</v>
      </c>
      <c r="M286" s="104">
        <v>1202</v>
      </c>
      <c r="N286">
        <v>62</v>
      </c>
      <c r="O286">
        <v>1061</v>
      </c>
      <c r="P286" s="108">
        <v>2340</v>
      </c>
    </row>
    <row r="287" spans="2:16" ht="18" hidden="1" customHeight="1">
      <c r="B287" s="55">
        <v>76</v>
      </c>
      <c r="C287" s="94">
        <f t="shared" si="26"/>
        <v>577</v>
      </c>
      <c r="D287" s="94">
        <f t="shared" si="27"/>
        <v>873</v>
      </c>
      <c r="E287" s="94">
        <f t="shared" si="28"/>
        <v>0</v>
      </c>
      <c r="F287" s="104">
        <v>31</v>
      </c>
      <c r="G287" s="104">
        <v>125</v>
      </c>
      <c r="H287" s="104">
        <v>93</v>
      </c>
      <c r="I287" s="104">
        <v>265</v>
      </c>
      <c r="J287" s="104">
        <v>468</v>
      </c>
      <c r="K287" s="104">
        <v>452</v>
      </c>
      <c r="L287" s="104">
        <v>16</v>
      </c>
      <c r="M287" s="104">
        <v>1450</v>
      </c>
      <c r="N287">
        <v>78</v>
      </c>
      <c r="O287">
        <v>1014</v>
      </c>
      <c r="P287" s="108">
        <v>2542</v>
      </c>
    </row>
    <row r="288" spans="2:16" ht="18" hidden="1" customHeight="1">
      <c r="B288" s="55">
        <v>77</v>
      </c>
      <c r="C288" s="94">
        <f t="shared" si="26"/>
        <v>624</v>
      </c>
      <c r="D288" s="94">
        <f t="shared" si="27"/>
        <v>623</v>
      </c>
      <c r="E288" s="94">
        <f t="shared" si="28"/>
        <v>32</v>
      </c>
      <c r="F288" s="104">
        <v>15</v>
      </c>
      <c r="G288" s="104">
        <v>140</v>
      </c>
      <c r="H288" s="104">
        <v>94</v>
      </c>
      <c r="I288" s="104">
        <v>187</v>
      </c>
      <c r="J288" s="104">
        <v>515</v>
      </c>
      <c r="K288" s="104">
        <v>281</v>
      </c>
      <c r="L288" s="104">
        <v>15</v>
      </c>
      <c r="M288" s="104">
        <v>1279</v>
      </c>
      <c r="N288">
        <v>125</v>
      </c>
      <c r="O288">
        <v>858</v>
      </c>
      <c r="P288" s="108">
        <v>2277</v>
      </c>
    </row>
    <row r="289" spans="2:16" ht="18" hidden="1" customHeight="1">
      <c r="B289" s="55">
        <v>78</v>
      </c>
      <c r="C289" s="94">
        <f t="shared" si="26"/>
        <v>765</v>
      </c>
      <c r="D289" s="94">
        <f t="shared" si="27"/>
        <v>451</v>
      </c>
      <c r="E289" s="94">
        <f t="shared" si="28"/>
        <v>47</v>
      </c>
      <c r="F289" s="104">
        <v>15</v>
      </c>
      <c r="G289" s="104">
        <v>140</v>
      </c>
      <c r="H289" s="104">
        <v>94</v>
      </c>
      <c r="I289" s="104">
        <v>140</v>
      </c>
      <c r="J289" s="104">
        <v>656</v>
      </c>
      <c r="K289" s="104">
        <v>156</v>
      </c>
      <c r="L289" s="104">
        <v>15</v>
      </c>
      <c r="M289" s="104">
        <v>1263</v>
      </c>
      <c r="N289">
        <v>125</v>
      </c>
      <c r="O289">
        <v>842</v>
      </c>
      <c r="P289" s="108">
        <v>2246</v>
      </c>
    </row>
    <row r="290" spans="2:16" ht="18" hidden="1" customHeight="1">
      <c r="B290" s="55">
        <v>79</v>
      </c>
      <c r="C290" s="94">
        <f t="shared" si="26"/>
        <v>561</v>
      </c>
      <c r="D290" s="94">
        <f t="shared" si="27"/>
        <v>547</v>
      </c>
      <c r="E290" s="94">
        <f t="shared" si="28"/>
        <v>31</v>
      </c>
      <c r="F290" s="104">
        <v>31</v>
      </c>
      <c r="G290" s="104">
        <v>156</v>
      </c>
      <c r="H290" s="104">
        <v>93</v>
      </c>
      <c r="I290" s="104">
        <v>141</v>
      </c>
      <c r="J290" s="104">
        <v>468</v>
      </c>
      <c r="K290" s="104">
        <v>219</v>
      </c>
      <c r="L290" s="104">
        <v>0</v>
      </c>
      <c r="M290" s="104">
        <v>1139</v>
      </c>
      <c r="N290">
        <v>62</v>
      </c>
      <c r="O290">
        <v>998</v>
      </c>
      <c r="P290" s="108">
        <v>2199</v>
      </c>
    </row>
    <row r="291" spans="2:16" ht="18" hidden="1" customHeight="1">
      <c r="B291" s="55">
        <v>80</v>
      </c>
      <c r="C291" s="94">
        <f t="shared" si="26"/>
        <v>514</v>
      </c>
      <c r="D291" s="94">
        <f t="shared" si="27"/>
        <v>844</v>
      </c>
      <c r="E291" s="94">
        <f t="shared" si="28"/>
        <v>31</v>
      </c>
      <c r="F291" s="104">
        <v>32</v>
      </c>
      <c r="G291" s="104">
        <v>141</v>
      </c>
      <c r="H291" s="104">
        <v>93</v>
      </c>
      <c r="I291" s="104">
        <v>203</v>
      </c>
      <c r="J291" s="104">
        <v>406</v>
      </c>
      <c r="K291" s="104">
        <v>468</v>
      </c>
      <c r="L291" s="104">
        <v>15</v>
      </c>
      <c r="M291" s="104">
        <v>1389</v>
      </c>
      <c r="N291">
        <v>62</v>
      </c>
      <c r="O291">
        <v>1014</v>
      </c>
      <c r="P291" s="108">
        <v>2465</v>
      </c>
    </row>
    <row r="292" spans="2:16" ht="18" hidden="1" customHeight="1">
      <c r="B292" s="55">
        <v>81</v>
      </c>
      <c r="C292" s="94">
        <f t="shared" si="26"/>
        <v>718</v>
      </c>
      <c r="D292" s="94">
        <f t="shared" si="27"/>
        <v>670</v>
      </c>
      <c r="E292" s="94">
        <f t="shared" si="28"/>
        <v>16</v>
      </c>
      <c r="F292" s="104">
        <v>31</v>
      </c>
      <c r="G292" s="104">
        <v>156</v>
      </c>
      <c r="H292" s="104">
        <v>156</v>
      </c>
      <c r="I292" s="104">
        <v>171</v>
      </c>
      <c r="J292" s="104">
        <v>546</v>
      </c>
      <c r="K292" s="104">
        <v>312</v>
      </c>
      <c r="L292" s="104">
        <v>16</v>
      </c>
      <c r="M292" s="104">
        <v>1404</v>
      </c>
      <c r="N292">
        <v>140</v>
      </c>
      <c r="O292">
        <v>718</v>
      </c>
      <c r="P292" s="108">
        <v>2262</v>
      </c>
    </row>
    <row r="293" spans="2:16" ht="18" hidden="1" customHeight="1">
      <c r="B293" s="55">
        <v>82</v>
      </c>
      <c r="C293" s="94">
        <f t="shared" si="26"/>
        <v>796</v>
      </c>
      <c r="D293" s="94">
        <f t="shared" si="27"/>
        <v>469</v>
      </c>
      <c r="E293" s="94">
        <f t="shared" si="28"/>
        <v>45</v>
      </c>
      <c r="F293" s="104">
        <v>16</v>
      </c>
      <c r="G293" s="104">
        <v>125</v>
      </c>
      <c r="H293" s="104">
        <v>94</v>
      </c>
      <c r="I293" s="104">
        <v>156</v>
      </c>
      <c r="J293" s="104">
        <v>702</v>
      </c>
      <c r="K293" s="104">
        <v>172</v>
      </c>
      <c r="L293" s="104">
        <v>0</v>
      </c>
      <c r="M293" s="104">
        <v>1310</v>
      </c>
      <c r="N293">
        <v>110</v>
      </c>
      <c r="O293">
        <v>889</v>
      </c>
      <c r="P293" s="108">
        <v>2309</v>
      </c>
    </row>
    <row r="294" spans="2:16" ht="18" hidden="1" customHeight="1">
      <c r="B294" s="55">
        <v>83</v>
      </c>
      <c r="C294" s="94">
        <f t="shared" si="26"/>
        <v>671</v>
      </c>
      <c r="D294" s="94">
        <f t="shared" si="27"/>
        <v>561</v>
      </c>
      <c r="E294" s="94">
        <f t="shared" si="28"/>
        <v>16</v>
      </c>
      <c r="F294" s="104">
        <v>15</v>
      </c>
      <c r="G294" s="104">
        <v>140</v>
      </c>
      <c r="H294" s="104">
        <v>109</v>
      </c>
      <c r="I294" s="104">
        <v>234</v>
      </c>
      <c r="J294" s="104">
        <v>546</v>
      </c>
      <c r="K294" s="104">
        <v>172</v>
      </c>
      <c r="L294" s="104">
        <v>16</v>
      </c>
      <c r="M294" s="104">
        <v>1248</v>
      </c>
      <c r="N294">
        <v>124</v>
      </c>
      <c r="O294">
        <v>796</v>
      </c>
      <c r="P294" s="108">
        <v>2184</v>
      </c>
    </row>
    <row r="295" spans="2:16" ht="18" hidden="1" customHeight="1">
      <c r="B295" s="55">
        <v>84</v>
      </c>
      <c r="C295" s="94">
        <f t="shared" si="26"/>
        <v>701</v>
      </c>
      <c r="D295" s="94">
        <f t="shared" si="27"/>
        <v>499</v>
      </c>
      <c r="E295" s="94">
        <f t="shared" si="28"/>
        <v>32</v>
      </c>
      <c r="F295" s="104">
        <v>31</v>
      </c>
      <c r="G295" s="104">
        <v>125</v>
      </c>
      <c r="H295" s="104">
        <v>93</v>
      </c>
      <c r="I295" s="104">
        <v>203</v>
      </c>
      <c r="J295" s="104">
        <v>593</v>
      </c>
      <c r="K295" s="104">
        <v>140</v>
      </c>
      <c r="L295" s="104">
        <v>15</v>
      </c>
      <c r="M295" s="104">
        <v>1232</v>
      </c>
      <c r="N295">
        <v>47</v>
      </c>
      <c r="O295">
        <v>1061</v>
      </c>
      <c r="P295" s="108">
        <v>2387</v>
      </c>
    </row>
    <row r="296" spans="2:16" ht="18" hidden="1" customHeight="1">
      <c r="B296" s="55">
        <v>85</v>
      </c>
      <c r="C296" s="94">
        <f t="shared" si="26"/>
        <v>531</v>
      </c>
      <c r="D296" s="94">
        <f t="shared" si="27"/>
        <v>655</v>
      </c>
      <c r="E296" s="94">
        <f t="shared" si="28"/>
        <v>31</v>
      </c>
      <c r="F296" s="104">
        <v>31</v>
      </c>
      <c r="G296" s="104">
        <v>125</v>
      </c>
      <c r="H296" s="104">
        <v>78</v>
      </c>
      <c r="I296" s="104">
        <v>234</v>
      </c>
      <c r="J296" s="104">
        <v>437</v>
      </c>
      <c r="K296" s="104">
        <v>265</v>
      </c>
      <c r="L296" s="104">
        <v>16</v>
      </c>
      <c r="M296" s="104">
        <v>1217</v>
      </c>
      <c r="N296">
        <v>62</v>
      </c>
      <c r="O296">
        <v>967</v>
      </c>
      <c r="P296" s="108">
        <v>2262</v>
      </c>
    </row>
    <row r="297" spans="2:16" ht="18" hidden="1" customHeight="1">
      <c r="B297" s="55">
        <v>86</v>
      </c>
      <c r="C297" s="94">
        <f t="shared" si="26"/>
        <v>531</v>
      </c>
      <c r="D297" s="94">
        <f t="shared" si="27"/>
        <v>623</v>
      </c>
      <c r="E297" s="94">
        <f t="shared" si="28"/>
        <v>32</v>
      </c>
      <c r="F297" s="104">
        <v>31</v>
      </c>
      <c r="G297" s="104">
        <v>140</v>
      </c>
      <c r="H297" s="104">
        <v>94</v>
      </c>
      <c r="I297" s="104">
        <v>140</v>
      </c>
      <c r="J297" s="104">
        <v>437</v>
      </c>
      <c r="K297" s="104">
        <v>312</v>
      </c>
      <c r="L297" s="104">
        <v>0</v>
      </c>
      <c r="M297" s="104">
        <v>1186</v>
      </c>
      <c r="N297">
        <v>62</v>
      </c>
      <c r="O297">
        <v>1108</v>
      </c>
      <c r="P297" s="108">
        <v>2356</v>
      </c>
    </row>
    <row r="298" spans="2:16" ht="18" hidden="1" customHeight="1">
      <c r="B298" s="55">
        <v>87</v>
      </c>
      <c r="C298" s="94">
        <f t="shared" si="26"/>
        <v>547</v>
      </c>
      <c r="D298" s="94">
        <f t="shared" si="27"/>
        <v>670</v>
      </c>
      <c r="E298" s="94">
        <f t="shared" si="28"/>
        <v>62</v>
      </c>
      <c r="F298" s="104">
        <v>31</v>
      </c>
      <c r="G298" s="104">
        <v>125</v>
      </c>
      <c r="H298" s="104">
        <v>63</v>
      </c>
      <c r="I298" s="104">
        <v>171</v>
      </c>
      <c r="J298" s="104">
        <v>484</v>
      </c>
      <c r="K298" s="104">
        <v>343</v>
      </c>
      <c r="L298" s="104">
        <v>0</v>
      </c>
      <c r="M298" s="104">
        <v>1279</v>
      </c>
      <c r="N298">
        <v>62</v>
      </c>
      <c r="O298">
        <v>1014</v>
      </c>
      <c r="P298" s="108">
        <v>2371</v>
      </c>
    </row>
    <row r="299" spans="2:16" ht="18" hidden="1" customHeight="1">
      <c r="B299" s="55">
        <v>88</v>
      </c>
      <c r="C299" s="94">
        <f t="shared" si="26"/>
        <v>453</v>
      </c>
      <c r="D299" s="94">
        <f t="shared" si="27"/>
        <v>672</v>
      </c>
      <c r="E299" s="94">
        <f t="shared" si="28"/>
        <v>108</v>
      </c>
      <c r="F299" s="104">
        <v>16</v>
      </c>
      <c r="G299" s="104">
        <v>125</v>
      </c>
      <c r="H299" s="104">
        <v>78</v>
      </c>
      <c r="I299" s="104">
        <v>219</v>
      </c>
      <c r="J299" s="104">
        <v>375</v>
      </c>
      <c r="K299" s="104">
        <v>312</v>
      </c>
      <c r="L299" s="104">
        <v>0</v>
      </c>
      <c r="M299" s="104">
        <v>1233</v>
      </c>
      <c r="N299">
        <v>62</v>
      </c>
      <c r="O299">
        <v>1076</v>
      </c>
      <c r="P299" s="108">
        <v>2371</v>
      </c>
    </row>
    <row r="300" spans="2:16" ht="18" hidden="1" customHeight="1">
      <c r="B300" s="55">
        <v>89</v>
      </c>
      <c r="C300" s="94">
        <f t="shared" si="26"/>
        <v>500</v>
      </c>
      <c r="D300" s="94">
        <f t="shared" si="27"/>
        <v>780</v>
      </c>
      <c r="E300" s="94">
        <f t="shared" si="28"/>
        <v>31</v>
      </c>
      <c r="F300" s="104">
        <v>32</v>
      </c>
      <c r="G300" s="104">
        <v>125</v>
      </c>
      <c r="H300" s="104">
        <v>78</v>
      </c>
      <c r="I300" s="104">
        <v>296</v>
      </c>
      <c r="J300" s="104">
        <v>406</v>
      </c>
      <c r="K300" s="104">
        <v>327</v>
      </c>
      <c r="L300" s="104">
        <v>16</v>
      </c>
      <c r="M300" s="104">
        <v>1311</v>
      </c>
      <c r="N300">
        <v>62</v>
      </c>
      <c r="O300">
        <v>983</v>
      </c>
      <c r="P300" s="108">
        <v>2356</v>
      </c>
    </row>
    <row r="301" spans="2:16" ht="18" hidden="1" customHeight="1">
      <c r="B301" s="55">
        <v>90</v>
      </c>
      <c r="C301" s="94">
        <f t="shared" si="26"/>
        <v>578</v>
      </c>
      <c r="D301" s="94">
        <f t="shared" si="27"/>
        <v>624</v>
      </c>
      <c r="E301" s="94">
        <f t="shared" si="28"/>
        <v>46</v>
      </c>
      <c r="F301" s="104">
        <v>32</v>
      </c>
      <c r="G301" s="104">
        <v>125</v>
      </c>
      <c r="H301" s="104">
        <v>94</v>
      </c>
      <c r="I301" s="104">
        <v>140</v>
      </c>
      <c r="J301" s="104">
        <v>484</v>
      </c>
      <c r="K301" s="104">
        <v>327</v>
      </c>
      <c r="L301" s="104">
        <v>0</v>
      </c>
      <c r="M301" s="104">
        <v>1248</v>
      </c>
      <c r="N301">
        <v>63</v>
      </c>
      <c r="O301">
        <v>1014</v>
      </c>
      <c r="P301" s="108">
        <v>2325</v>
      </c>
    </row>
    <row r="302" spans="2:16" ht="18" hidden="1" customHeight="1">
      <c r="B302" s="55">
        <v>91</v>
      </c>
      <c r="C302" s="94">
        <f t="shared" si="26"/>
        <v>531</v>
      </c>
      <c r="D302" s="94">
        <f t="shared" si="27"/>
        <v>686</v>
      </c>
      <c r="E302" s="94">
        <f t="shared" si="28"/>
        <v>47</v>
      </c>
      <c r="F302" s="104">
        <v>31</v>
      </c>
      <c r="G302" s="104">
        <v>125</v>
      </c>
      <c r="H302" s="104">
        <v>78</v>
      </c>
      <c r="I302" s="104">
        <v>218</v>
      </c>
      <c r="J302" s="104">
        <v>437</v>
      </c>
      <c r="K302" s="104">
        <v>312</v>
      </c>
      <c r="L302" s="104">
        <v>16</v>
      </c>
      <c r="M302" s="104">
        <v>1264</v>
      </c>
      <c r="N302">
        <v>62</v>
      </c>
      <c r="O302">
        <v>1123</v>
      </c>
      <c r="P302" s="108">
        <v>2449</v>
      </c>
    </row>
    <row r="303" spans="2:16" ht="18" hidden="1" customHeight="1">
      <c r="B303" s="55">
        <v>92</v>
      </c>
      <c r="C303" s="94">
        <f t="shared" si="26"/>
        <v>670</v>
      </c>
      <c r="D303" s="94">
        <f t="shared" si="27"/>
        <v>453</v>
      </c>
      <c r="E303" s="94">
        <f t="shared" si="28"/>
        <v>63</v>
      </c>
      <c r="F303" s="104">
        <v>47</v>
      </c>
      <c r="G303" s="104">
        <v>125</v>
      </c>
      <c r="H303" s="104">
        <v>78</v>
      </c>
      <c r="I303" s="104">
        <v>140</v>
      </c>
      <c r="J303" s="104">
        <v>592</v>
      </c>
      <c r="K303" s="104">
        <v>141</v>
      </c>
      <c r="L303" s="104">
        <v>0</v>
      </c>
      <c r="M303" s="104">
        <v>1186</v>
      </c>
      <c r="N303">
        <v>62</v>
      </c>
      <c r="O303">
        <v>983</v>
      </c>
      <c r="P303" s="108">
        <v>2231</v>
      </c>
    </row>
    <row r="304" spans="2:16" ht="18" hidden="1" customHeight="1">
      <c r="B304" s="55">
        <v>93</v>
      </c>
      <c r="C304" s="94">
        <f t="shared" si="26"/>
        <v>639</v>
      </c>
      <c r="D304" s="94">
        <f t="shared" si="27"/>
        <v>749</v>
      </c>
      <c r="E304" s="94">
        <f t="shared" si="28"/>
        <v>63</v>
      </c>
      <c r="F304" s="104">
        <v>47</v>
      </c>
      <c r="G304" s="104">
        <v>124</v>
      </c>
      <c r="H304" s="104">
        <v>78</v>
      </c>
      <c r="I304" s="104">
        <v>375</v>
      </c>
      <c r="J304" s="104">
        <v>561</v>
      </c>
      <c r="K304" s="104">
        <v>203</v>
      </c>
      <c r="L304" s="104">
        <v>0</v>
      </c>
      <c r="M304" s="104">
        <v>1451</v>
      </c>
      <c r="N304">
        <v>62</v>
      </c>
      <c r="O304">
        <v>858</v>
      </c>
      <c r="P304" s="108">
        <v>2371</v>
      </c>
    </row>
    <row r="305" spans="2:16" ht="18" hidden="1" customHeight="1">
      <c r="B305" s="55">
        <v>94</v>
      </c>
      <c r="C305" s="94">
        <f t="shared" si="26"/>
        <v>422</v>
      </c>
      <c r="D305" s="94">
        <f t="shared" si="27"/>
        <v>748</v>
      </c>
      <c r="E305" s="94">
        <f t="shared" si="28"/>
        <v>31</v>
      </c>
      <c r="F305" s="104">
        <v>31</v>
      </c>
      <c r="G305" s="104">
        <v>156</v>
      </c>
      <c r="H305" s="104">
        <v>63</v>
      </c>
      <c r="I305" s="104">
        <v>296</v>
      </c>
      <c r="J305" s="104">
        <v>344</v>
      </c>
      <c r="K305" s="104">
        <v>265</v>
      </c>
      <c r="L305" s="104">
        <v>15</v>
      </c>
      <c r="M305" s="104">
        <v>1201</v>
      </c>
      <c r="N305">
        <v>62</v>
      </c>
      <c r="O305">
        <v>1092</v>
      </c>
      <c r="P305" s="108">
        <v>2355</v>
      </c>
    </row>
    <row r="306" spans="2:16" ht="18" hidden="1" customHeight="1">
      <c r="B306" s="55">
        <v>95</v>
      </c>
      <c r="C306" s="94">
        <f t="shared" si="26"/>
        <v>530</v>
      </c>
      <c r="D306" s="94">
        <f t="shared" si="27"/>
        <v>610</v>
      </c>
      <c r="E306" s="94">
        <f t="shared" si="28"/>
        <v>15</v>
      </c>
      <c r="F306" s="104">
        <v>32</v>
      </c>
      <c r="G306" s="104">
        <v>125</v>
      </c>
      <c r="H306" s="104">
        <v>78</v>
      </c>
      <c r="I306" s="104">
        <v>156</v>
      </c>
      <c r="J306" s="104">
        <v>436</v>
      </c>
      <c r="K306" s="104">
        <v>297</v>
      </c>
      <c r="L306" s="104">
        <v>16</v>
      </c>
      <c r="M306" s="104">
        <v>1155</v>
      </c>
      <c r="N306">
        <v>62</v>
      </c>
      <c r="O306">
        <v>905</v>
      </c>
      <c r="P306" s="108">
        <v>2137</v>
      </c>
    </row>
    <row r="307" spans="2:16" ht="18" hidden="1" customHeight="1">
      <c r="B307" s="55">
        <v>96</v>
      </c>
      <c r="C307" s="94">
        <f t="shared" si="26"/>
        <v>592</v>
      </c>
      <c r="D307" s="94">
        <f t="shared" si="27"/>
        <v>688</v>
      </c>
      <c r="E307" s="94">
        <f t="shared" si="28"/>
        <v>31</v>
      </c>
      <c r="F307" s="104">
        <v>16</v>
      </c>
      <c r="G307" s="104">
        <v>156</v>
      </c>
      <c r="H307" s="104">
        <v>93</v>
      </c>
      <c r="I307" s="104">
        <v>141</v>
      </c>
      <c r="J307" s="104">
        <v>483</v>
      </c>
      <c r="K307" s="104">
        <v>375</v>
      </c>
      <c r="L307" s="104">
        <v>16</v>
      </c>
      <c r="M307" s="104">
        <v>1311</v>
      </c>
      <c r="N307">
        <v>125</v>
      </c>
      <c r="O307">
        <v>904</v>
      </c>
      <c r="P307" s="108">
        <v>2340</v>
      </c>
    </row>
    <row r="308" spans="2:16" ht="18" hidden="1" customHeight="1">
      <c r="B308" s="55">
        <v>97</v>
      </c>
      <c r="C308" s="94">
        <f t="shared" si="26"/>
        <v>546</v>
      </c>
      <c r="D308" s="94">
        <f t="shared" si="27"/>
        <v>610</v>
      </c>
      <c r="E308" s="94">
        <f t="shared" si="28"/>
        <v>46</v>
      </c>
      <c r="F308" s="104">
        <v>32</v>
      </c>
      <c r="G308" s="104">
        <v>141</v>
      </c>
      <c r="H308" s="104">
        <v>93</v>
      </c>
      <c r="I308" s="104">
        <v>141</v>
      </c>
      <c r="J308" s="104">
        <v>453</v>
      </c>
      <c r="K308" s="104">
        <v>296</v>
      </c>
      <c r="L308" s="104">
        <v>0</v>
      </c>
      <c r="M308" s="104">
        <v>1202</v>
      </c>
      <c r="N308">
        <v>46</v>
      </c>
      <c r="O308">
        <v>1014</v>
      </c>
      <c r="P308" s="108">
        <v>2262</v>
      </c>
    </row>
    <row r="309" spans="2:16" ht="18" hidden="1" customHeight="1">
      <c r="B309" s="55">
        <v>98</v>
      </c>
      <c r="C309" s="94">
        <f t="shared" si="26"/>
        <v>609</v>
      </c>
      <c r="D309" s="94">
        <f t="shared" si="27"/>
        <v>498</v>
      </c>
      <c r="E309" s="94">
        <f t="shared" si="28"/>
        <v>94</v>
      </c>
      <c r="F309" s="104">
        <v>15</v>
      </c>
      <c r="G309" s="104">
        <v>140</v>
      </c>
      <c r="H309" s="104">
        <v>94</v>
      </c>
      <c r="I309" s="104">
        <v>203</v>
      </c>
      <c r="J309" s="104">
        <v>515</v>
      </c>
      <c r="K309" s="104">
        <v>140</v>
      </c>
      <c r="L309" s="104">
        <v>0</v>
      </c>
      <c r="M309" s="104">
        <v>1201</v>
      </c>
      <c r="N309">
        <v>62</v>
      </c>
      <c r="O309">
        <v>983</v>
      </c>
      <c r="P309" s="108">
        <v>2262</v>
      </c>
    </row>
    <row r="310" spans="2:16" ht="18" hidden="1" customHeight="1">
      <c r="B310" s="55">
        <v>99</v>
      </c>
      <c r="C310" s="94">
        <f t="shared" si="26"/>
        <v>436</v>
      </c>
      <c r="D310" s="94">
        <f t="shared" si="27"/>
        <v>704</v>
      </c>
      <c r="E310" s="94">
        <f t="shared" si="28"/>
        <v>30</v>
      </c>
      <c r="F310" s="104">
        <v>63</v>
      </c>
      <c r="G310" s="104">
        <v>110</v>
      </c>
      <c r="H310" s="104">
        <v>93</v>
      </c>
      <c r="I310" s="104">
        <v>219</v>
      </c>
      <c r="J310" s="104">
        <v>343</v>
      </c>
      <c r="K310" s="104">
        <v>312</v>
      </c>
      <c r="L310" s="104">
        <v>0</v>
      </c>
      <c r="M310" s="104">
        <v>1170</v>
      </c>
      <c r="N310">
        <v>63</v>
      </c>
      <c r="O310">
        <v>1061</v>
      </c>
      <c r="P310" s="108">
        <v>2294</v>
      </c>
    </row>
    <row r="311" spans="2:16" ht="18" hidden="1" customHeight="1">
      <c r="B311" s="55">
        <v>100</v>
      </c>
      <c r="C311" s="94">
        <f t="shared" si="26"/>
        <v>484</v>
      </c>
      <c r="D311" s="94">
        <f t="shared" si="27"/>
        <v>608</v>
      </c>
      <c r="E311" s="94">
        <f t="shared" si="28"/>
        <v>31</v>
      </c>
      <c r="F311" s="104">
        <v>62</v>
      </c>
      <c r="G311" s="104">
        <v>124</v>
      </c>
      <c r="H311" s="104">
        <v>78</v>
      </c>
      <c r="I311" s="104">
        <v>141</v>
      </c>
      <c r="J311" s="104">
        <v>406</v>
      </c>
      <c r="K311" s="104">
        <v>281</v>
      </c>
      <c r="L311" s="104">
        <v>0</v>
      </c>
      <c r="M311" s="104">
        <v>1123</v>
      </c>
      <c r="N311" s="106">
        <v>47</v>
      </c>
      <c r="O311" s="106">
        <v>1107</v>
      </c>
      <c r="P311" s="109">
        <v>2277</v>
      </c>
    </row>
    <row r="312" spans="2:16" s="2" customFormat="1" ht="18" customHeight="1">
      <c r="B312" s="14" t="s">
        <v>54</v>
      </c>
      <c r="C312" s="39">
        <f t="shared" ref="C312:P312" si="29">C7+C109+C211</f>
        <v>5402.74</v>
      </c>
      <c r="D312" s="39">
        <f t="shared" si="29"/>
        <v>2330.5299999999997</v>
      </c>
      <c r="E312" s="39">
        <f t="shared" si="29"/>
        <v>295.34000000000003</v>
      </c>
      <c r="F312" s="39">
        <f t="shared" si="29"/>
        <v>124.74000000000001</v>
      </c>
      <c r="G312" s="39">
        <f t="shared" si="29"/>
        <v>399.25</v>
      </c>
      <c r="H312" s="39">
        <f t="shared" si="29"/>
        <v>289.14</v>
      </c>
      <c r="I312" s="39">
        <f t="shared" si="29"/>
        <v>635.69000000000005</v>
      </c>
      <c r="J312" s="39">
        <f t="shared" si="29"/>
        <v>5021.5300000000007</v>
      </c>
      <c r="K312" s="39">
        <f t="shared" si="29"/>
        <v>1170.8500000000001</v>
      </c>
      <c r="L312" s="39">
        <f t="shared" si="29"/>
        <v>92.070000000000007</v>
      </c>
      <c r="M312" s="39">
        <f t="shared" si="29"/>
        <v>8028.6099999999988</v>
      </c>
      <c r="N312" s="39">
        <f t="shared" si="29"/>
        <v>449.21000000000004</v>
      </c>
      <c r="O312" s="39">
        <f t="shared" si="29"/>
        <v>3337.92</v>
      </c>
      <c r="P312" s="39">
        <f t="shared" si="29"/>
        <v>11832.320000000002</v>
      </c>
    </row>
  </sheetData>
  <mergeCells count="3">
    <mergeCell ref="B6:F6"/>
    <mergeCell ref="B108:F108"/>
    <mergeCell ref="B210:F210"/>
  </mergeCells>
  <pageMargins left="0" right="0" top="0.51181102362204722" bottom="0.23622047244094491" header="0" footer="0"/>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Sheet1</vt:lpstr>
      <vt:lpstr>Metrics Overview</vt:lpstr>
      <vt:lpstr>Performance_ometa</vt:lpstr>
      <vt:lpstr>Performance_vanilla</vt:lpstr>
      <vt:lpstr>Performance_ometa!lava.timing</vt:lpstr>
      <vt:lpstr>Performance_ometa!lava.timing.validator</vt:lpstr>
      <vt:lpstr>Performance_vanilla!lava_1</vt:lpstr>
      <vt:lpstr>Performance_vanilla!lava_2</vt:lpstr>
      <vt:lpstr>Performance_vanilla!ldta</vt:lpstr>
      <vt:lpstr>Performance_ometa!ldta.timing</vt:lpstr>
      <vt:lpstr>Performance_ometa!ldta.timing.validator</vt:lpstr>
      <vt:lpstr>Performance_ometa!menus.timings</vt:lpstr>
      <vt:lpstr>Performance_ometa!ometa.menus.timing.validator</vt:lpstr>
      <vt:lpstr>Sheet1!Print_Area</vt:lpstr>
      <vt:lpstr>'Metrics Overview'!Print_Titles</vt:lpstr>
      <vt:lpstr>Performance_ometa!Print_Titles</vt:lpstr>
      <vt:lpstr>Performance_vanilla!Print_Titles</vt:lpstr>
    </vt:vector>
  </TitlesOfParts>
  <Company>Service Corps of Retired Executives (SCORE®)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Nickolas Heirbaut</dc:creator>
  <cp:lastModifiedBy>Nickolas Heirbaut</cp:lastModifiedBy>
  <cp:lastPrinted>2009-09-19T02:42:29Z</cp:lastPrinted>
  <dcterms:created xsi:type="dcterms:W3CDTF">2001-02-13T23:13:55Z</dcterms:created>
  <dcterms:modified xsi:type="dcterms:W3CDTF">2009-09-22T08:04:55Z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TC010175121033</vt:lpwstr>
  </property>
</Properties>
</file>