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rcus/Documents/GitHub/DataAnalWork/Homework1/"/>
    </mc:Choice>
  </mc:AlternateContent>
  <xr:revisionPtr revIDLastSave="0" documentId="13_ncr:1_{CF105275-71FD-D34D-932B-9544E5A59800}" xr6:coauthVersionLast="36" xr6:coauthVersionMax="36" xr10:uidLastSave="{00000000-0000-0000-0000-000000000000}"/>
  <bookViews>
    <workbookView xWindow="0" yWindow="0" windowWidth="33600" windowHeight="21000" activeTab="5" xr2:uid="{00000000-000D-0000-FFFF-FFFF00000000}"/>
  </bookViews>
  <sheets>
    <sheet name="Data" sheetId="1" r:id="rId1"/>
    <sheet name="Sheet3" sheetId="3" r:id="rId2"/>
    <sheet name="Sheet4" sheetId="4" r:id="rId3"/>
    <sheet name="Sheet5" sheetId="5" r:id="rId4"/>
    <sheet name="Extra Pivot Table" sheetId="6" r:id="rId5"/>
    <sheet name="Sheet7" sheetId="7" r:id="rId6"/>
  </sheets>
  <calcPr calcId="162913"/>
  <pivotCaches>
    <pivotCache cacheId="10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7" l="1"/>
  <c r="D6" i="7"/>
  <c r="C6" i="7"/>
  <c r="B6" i="7"/>
  <c r="D5" i="7"/>
  <c r="C5" i="7"/>
  <c r="B5" i="7"/>
  <c r="D4" i="7"/>
  <c r="C4" i="7"/>
  <c r="B4" i="7"/>
  <c r="D7" i="7"/>
  <c r="D8" i="7"/>
  <c r="D9" i="7"/>
  <c r="D10" i="7"/>
  <c r="D11" i="7"/>
  <c r="D12" i="7"/>
  <c r="D13" i="7"/>
  <c r="C7" i="7"/>
  <c r="C8" i="7"/>
  <c r="C9" i="7"/>
  <c r="C10" i="7"/>
  <c r="C11" i="7"/>
  <c r="C12" i="7"/>
  <c r="C13" i="7"/>
  <c r="B8" i="7"/>
  <c r="B9" i="7"/>
  <c r="B10" i="7"/>
  <c r="B11" i="7"/>
  <c r="B12" i="7"/>
  <c r="B13" i="7"/>
  <c r="D3" i="7"/>
  <c r="C3" i="7"/>
  <c r="B3" i="7"/>
  <c r="D2" i="7"/>
  <c r="C2" i="7"/>
  <c r="B2" i="7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<sst xmlns="http://schemas.openxmlformats.org/spreadsheetml/2006/main" count="24864" uniqueCount="8404">
  <si>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</si>
  <si>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</si>
  <si>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</si>
  <si>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</si>
  <si>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</si>
  <si>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</si>
  <si>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</si>
  <si>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</si>
  <si>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</si>
  <si>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</si>
  <si>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</si>
  <si>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</si>
  <si>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</si>
  <si>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</si>
  <si>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</si>
  <si>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</si>
  <si>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</si>
  <si>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</si>
  <si>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</si>
  <si>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</si>
  <si>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</si>
  <si>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</si>
  <si>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</si>
  <si>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</si>
  <si>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</si>
  <si>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</si>
  <si>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</si>
  <si>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</si>
  <si>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</si>
  <si>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</si>
  <si>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</si>
  <si>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</si>
  <si>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</si>
  <si>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</si>
  <si>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</si>
  <si>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</si>
  <si>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</si>
  <si>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</si>
  <si>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</si>
  <si>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</si>
  <si>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</si>
  <si>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</si>
  <si>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</si>
  <si>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</si>
  <si>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</si>
  <si>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</si>
  <si>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</si>
  <si>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</si>
  <si>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</si>
  <si>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</si>
  <si>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</si>
  <si>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</si>
  <si>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</si>
  <si>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</si>
  <si>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</si>
  <si>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</si>
  <si>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</si>
  <si>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</si>
  <si>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</si>
  <si>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</si>
  <si>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</si>
  <si>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</si>
  <si>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</si>
  <si>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</si>
  <si>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</si>
  <si>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</si>
  <si>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</si>
  <si>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</si>
  <si>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</si>
  <si>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</si>
  <si>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</si>
  <si>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</si>
  <si>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</si>
  <si>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</si>
  <si>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</si>
  <si>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</si>
  <si>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</si>
  <si>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</si>
  <si>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</si>
  <si>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</si>
  <si>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</si>
  <si>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</si>
  <si>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</si>
  <si>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</si>
  <si>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</si>
  <si>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</si>
  <si>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</si>
  <si>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</si>
  <si>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</si>
  <si>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</si>
  <si>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</si>
  <si>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</si>
  <si>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</si>
  <si>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</si>
  <si>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</si>
  <si>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</si>
  <si>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</si>
  <si>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</si>
  <si>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</si>
  <si>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</si>
  <si>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</si>
  <si>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</si>
  <si>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</si>
  <si>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</si>
  <si>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</si>
  <si>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</si>
  <si>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</si>
  <si>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</si>
  <si>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</si>
  <si>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</si>
  <si>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</si>
  <si>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</si>
  <si>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</si>
  <si>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</si>
  <si>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</si>
  <si>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</si>
  <si>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</si>
  <si>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</si>
  <si>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</si>
  <si>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</si>
  <si>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</si>
  <si>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</si>
  <si>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</si>
  <si>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</si>
  <si>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</si>
  <si>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</si>
  <si>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</si>
  <si>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</si>
  <si>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</si>
  <si>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</si>
  <si>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</si>
  <si>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</si>
  <si>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</si>
  <si>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</si>
  <si>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</si>
  <si>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</si>
  <si>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</si>
  <si>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</si>
  <si>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</si>
  <si>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</si>
  <si>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</si>
  <si>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</si>
  <si>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</si>
  <si>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</si>
  <si>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</si>
  <si>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</si>
  <si>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</si>
  <si>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</si>
  <si>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</si>
  <si>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</si>
  <si>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</si>
  <si>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</si>
  <si>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</si>
  <si>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</si>
  <si>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</si>
  <si>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</si>
  <si>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</si>
  <si>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</si>
  <si>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</si>
  <si>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</si>
  <si>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</si>
  <si>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</si>
  <si>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</si>
  <si>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</si>
  <si>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</si>
  <si>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</si>
  <si>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</si>
  <si>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</si>
  <si>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</si>
  <si>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</si>
  <si>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</si>
  <si>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</si>
  <si>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</si>
  <si>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</si>
  <si>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</si>
  <si>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</si>
  <si>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</si>
  <si>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</si>
  <si>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</si>
  <si>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</si>
  <si>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</si>
  <si>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</si>
  <si>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</si>
  <si>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</si>
  <si>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</si>
  <si>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</si>
  <si>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</si>
  <si>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</si>
  <si>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</si>
  <si>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</si>
  <si>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</si>
  <si>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</si>
  <si>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</si>
  <si>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</si>
  <si>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</si>
  <si>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</si>
  <si>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</si>
  <si>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</si>
  <si>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</si>
  <si>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</si>
  <si>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</si>
  <si>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</si>
  <si>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</si>
  <si>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</si>
  <si>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</si>
  <si>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</si>
  <si>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</si>
  <si>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</si>
  <si>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</si>
  <si>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</si>
  <si>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</si>
  <si>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</si>
  <si>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</si>
  <si>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</si>
  <si>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</si>
  <si>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</si>
  <si>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</si>
  <si>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</si>
  <si>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</si>
  <si>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</si>
  <si>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</si>
  <si>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</si>
  <si>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</si>
  <si>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</si>
  <si>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</si>
  <si>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</si>
  <si>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</si>
  <si>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</si>
  <si>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</si>
  <si>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</si>
  <si>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</si>
  <si>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</si>
  <si>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</si>
  <si>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</si>
  <si>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</si>
  <si>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</si>
  <si>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</si>
  <si>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</si>
  <si>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</si>
  <si>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</si>
  <si>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</si>
  <si>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</si>
  <si>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</si>
  <si>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</si>
  <si>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</si>
  <si>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</si>
  <si>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</si>
  <si>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</si>
  <si>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</si>
  <si>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</si>
  <si>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</si>
  <si>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</si>
  <si>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</si>
  <si>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</si>
  <si>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</si>
  <si>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</si>
  <si>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</si>
  <si>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</si>
  <si>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</si>
  <si>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</si>
  <si>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</si>
  <si>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</si>
  <si>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</si>
  <si>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</si>
  <si>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</si>
  <si>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</si>
  <si>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</si>
  <si>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</si>
  <si>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</si>
  <si>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</si>
  <si>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</si>
  <si>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</si>
  <si>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</si>
  <si>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</si>
  <si>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</si>
  <si>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</si>
  <si>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</si>
  <si>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</si>
  <si>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</si>
  <si>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</si>
  <si>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</si>
  <si>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</si>
  <si>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</si>
  <si>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</si>
  <si>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</si>
  <si>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</si>
  <si>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</si>
  <si>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</si>
  <si>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</si>
  <si>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</si>
  <si>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</si>
  <si>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</si>
  <si>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</si>
  <si>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</si>
  <si>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</si>
  <si>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</si>
  <si>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</si>
  <si>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</si>
  <si>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</si>
  <si>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</si>
  <si>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</si>
  <si>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</si>
  <si>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</si>
  <si>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</si>
  <si>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</si>
  <si>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</si>
  <si>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</si>
  <si>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</si>
  <si>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</si>
  <si>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</si>
  <si>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</si>
  <si>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</si>
  <si>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</si>
  <si>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</si>
  <si>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</si>
  <si>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</si>
  <si>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</si>
  <si>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</si>
  <si>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</si>
  <si>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</si>
  <si>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</si>
  <si>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</si>
  <si>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</si>
  <si>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</si>
  <si>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</si>
  <si>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</si>
  <si>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</si>
  <si>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</si>
  <si>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</si>
  <si>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</si>
  <si>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</si>
  <si>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</si>
  <si>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</si>
  <si>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</si>
  <si>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</si>
  <si>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</si>
  <si>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</si>
  <si>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</si>
  <si>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</si>
  <si>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</si>
  <si>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</si>
  <si>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</si>
  <si>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</si>
  <si>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</si>
  <si>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</si>
  <si>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</si>
  <si>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</si>
  <si>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</si>
  <si>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</si>
  <si>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</si>
  <si>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</si>
  <si>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</si>
  <si>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</si>
  <si>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</si>
  <si>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</si>
  <si>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</si>
  <si>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</si>
  <si>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</si>
  <si>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</si>
  <si>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</si>
  <si>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</si>
  <si>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</si>
  <si>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</si>
  <si>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</si>
  <si>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</si>
  <si>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</si>
  <si>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</si>
  <si>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</si>
  <si>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</si>
  <si>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</si>
  <si>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</si>
  <si>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</si>
  <si>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</si>
  <si>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</si>
  <si>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</si>
  <si>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</si>
  <si>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</si>
  <si>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</si>
  <si>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</si>
  <si>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</si>
  <si>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</si>
  <si>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</si>
  <si>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</si>
  <si>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</si>
  <si>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</si>
  <si>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</si>
  <si>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</si>
  <si>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</si>
  <si>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</si>
  <si>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</si>
  <si>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</si>
  <si>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</si>
  <si>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</si>
  <si>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</si>
  <si>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</si>
  <si>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</si>
  <si>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</si>
  <si>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</si>
  <si>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</si>
  <si>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</si>
  <si>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</si>
  <si>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</si>
  <si>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</si>
  <si>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</si>
  <si>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</si>
  <si>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</si>
  <si>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</si>
  <si>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</si>
  <si>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</si>
  <si>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</si>
  <si>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</si>
  <si>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</si>
  <si>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</si>
  <si>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</si>
  <si>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</si>
  <si>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</si>
  <si>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</si>
  <si>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</si>
  <si>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</si>
  <si>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</si>
  <si>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</si>
  <si>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</si>
  <si>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</si>
  <si>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</si>
  <si>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</si>
  <si>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</si>
  <si>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</si>
  <si>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</si>
  <si>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</si>
  <si>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</si>
  <si>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</si>
  <si>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</si>
  <si>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</si>
  <si>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</si>
  <si>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</si>
  <si>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</si>
  <si>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</si>
  <si>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</si>
  <si>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</si>
  <si>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</si>
  <si>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</si>
  <si>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</si>
  <si>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</si>
  <si>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</si>
  <si>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</si>
  <si>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</si>
  <si>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</si>
  <si>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</si>
  <si>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</si>
  <si>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</si>
  <si>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</si>
  <si>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</si>
  <si>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</si>
  <si>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</si>
  <si>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</si>
  <si>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</si>
  <si>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</si>
  <si>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</si>
  <si>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</si>
  <si>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</si>
  <si>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</si>
  <si>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</si>
  <si>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</si>
  <si>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</si>
  <si>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</si>
  <si>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</si>
  <si>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</si>
  <si>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</si>
  <si>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</si>
  <si>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</si>
  <si>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</si>
  <si>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</si>
  <si>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</si>
  <si>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</si>
  <si>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</si>
  <si>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</si>
  <si>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</si>
  <si>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</si>
  <si>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</si>
  <si>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</si>
  <si>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</si>
  <si>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</si>
  <si>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</si>
  <si>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</si>
  <si>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</si>
  <si>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</si>
  <si>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</si>
  <si>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</si>
  <si>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</si>
  <si>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</si>
  <si>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</si>
  <si>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</si>
  <si>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</si>
  <si>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</si>
  <si>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</si>
  <si>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</si>
  <si>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</si>
  <si>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</si>
  <si>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</si>
  <si>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</si>
  <si>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</si>
  <si>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</si>
  <si>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</si>
  <si>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</si>
  <si>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</si>
  <si>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</si>
  <si>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</si>
  <si>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</si>
  <si>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</si>
  <si>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</si>
  <si>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</si>
  <si>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</si>
  <si>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</si>
  <si>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</si>
  <si>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</si>
  <si>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</si>
  <si>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</si>
  <si>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</si>
  <si>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</si>
  <si>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</si>
  <si>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</si>
  <si>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</si>
  <si>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</si>
  <si>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</si>
  <si>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</si>
  <si>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</si>
  <si>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</si>
  <si>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</si>
  <si>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</si>
  <si>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</si>
  <si>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</si>
  <si>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</si>
  <si>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</si>
  <si>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</si>
  <si>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</si>
  <si>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</si>
  <si>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</si>
  <si>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</si>
  <si>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</si>
  <si>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</si>
  <si>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</si>
  <si>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</si>
  <si>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</si>
  <si>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</si>
  <si>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</si>
  <si>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</si>
  <si>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</si>
  <si>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</si>
  <si>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</si>
  <si>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</si>
  <si>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</si>
  <si>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</si>
  <si>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</si>
  <si>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</si>
  <si>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</si>
  <si>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</si>
  <si>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</si>
  <si>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</si>
  <si>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</si>
  <si>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</si>
  <si>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</si>
  <si>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</si>
  <si>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</si>
  <si>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</si>
  <si>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</si>
  <si>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</si>
  <si>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</si>
  <si>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</si>
  <si>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</si>
  <si>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</si>
  <si>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</si>
  <si>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</si>
  <si>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</si>
  <si>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</si>
  <si>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</si>
  <si>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</si>
  <si>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</si>
  <si>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</si>
  <si>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</si>
  <si>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</si>
  <si>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</si>
  <si>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</si>
  <si>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</si>
  <si>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</si>
  <si>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</si>
  <si>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</si>
  <si>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</si>
  <si>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</si>
  <si>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</si>
  <si>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</si>
  <si>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</si>
  <si>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</si>
  <si>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</si>
  <si>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</si>
  <si>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</si>
  <si>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</si>
  <si>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</si>
  <si>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</si>
  <si>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</si>
  <si>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</si>
  <si>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</si>
  <si>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</si>
  <si>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</si>
  <si>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</si>
  <si>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</si>
  <si>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</si>
  <si>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</si>
  <si>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</si>
  <si>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</si>
  <si>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</si>
  <si>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</si>
  <si>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</si>
  <si>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</si>
  <si>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</si>
  <si>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</si>
  <si>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</si>
  <si>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</si>
  <si>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</si>
  <si>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</si>
  <si>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</si>
  <si>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</si>
  <si>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</si>
  <si>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</si>
  <si>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</si>
  <si>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</si>
  <si>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</si>
  <si>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</si>
  <si>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</si>
  <si>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</si>
  <si>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</si>
  <si>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</si>
  <si>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</si>
  <si>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</si>
  <si>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</si>
  <si>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</si>
  <si>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</si>
  <si>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</si>
  <si>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</si>
  <si>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</si>
  <si>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</si>
  <si>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</si>
  <si>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</si>
  <si>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</si>
  <si>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</si>
  <si>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</si>
  <si>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</si>
  <si>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</si>
  <si>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</si>
  <si>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</si>
  <si>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</si>
  <si>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</si>
  <si>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</si>
  <si>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</si>
  <si>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</si>
  <si>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</si>
  <si>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</si>
  <si>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</si>
  <si>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</si>
  <si>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</si>
  <si>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</si>
  <si>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</si>
  <si>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</si>
  <si>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</si>
  <si>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</si>
  <si>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</si>
  <si>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</si>
  <si>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</si>
  <si>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</si>
  <si>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</si>
  <si>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</si>
  <si>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</si>
  <si>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</si>
  <si>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</si>
  <si>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</si>
  <si>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</si>
  <si>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</si>
  <si>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</si>
  <si>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</si>
  <si>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</si>
  <si>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</si>
  <si>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</si>
  <si>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</si>
  <si>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</si>
  <si>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</si>
  <si>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</si>
  <si>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</si>
  <si>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</si>
  <si>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</si>
  <si>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</si>
  <si>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</si>
  <si>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</si>
  <si>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</si>
  <si>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</si>
  <si>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</si>
  <si>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</si>
  <si>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</si>
  <si>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</si>
  <si>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</si>
  <si>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</si>
  <si>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</si>
  <si>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</si>
  <si>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</si>
  <si>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</si>
  <si>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</si>
  <si>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</si>
  <si>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</si>
  <si>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</si>
  <si>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</si>
  <si>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</si>
  <si>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</si>
  <si>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</si>
  <si>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</si>
  <si>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</si>
  <si>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</si>
  <si>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</si>
  <si>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</si>
  <si>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</si>
  <si>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</si>
  <si>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</si>
  <si>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</si>
  <si>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</si>
  <si>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</si>
  <si>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</si>
  <si>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</si>
  <si>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</si>
  <si>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</si>
  <si>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</si>
  <si>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</si>
  <si>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</si>
  <si>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</si>
  <si>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</si>
  <si>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</si>
  <si>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</si>
  <si>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</si>
  <si>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</si>
  <si>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</si>
  <si>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</si>
  <si>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</si>
  <si>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</si>
  <si>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</si>
  <si>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</si>
  <si>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</si>
  <si>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</si>
  <si>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</si>
  <si>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</si>
  <si>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</si>
  <si>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</si>
  <si>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</si>
  <si>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</si>
  <si>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</si>
  <si>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</si>
  <si>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</si>
  <si>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</si>
  <si>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</si>
  <si>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</si>
  <si>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</si>
  <si>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</si>
  <si>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</si>
  <si>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</si>
  <si>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</si>
  <si>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</si>
  <si>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</si>
  <si>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</si>
  <si>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</si>
  <si>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</si>
  <si>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</si>
  <si>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</si>
  <si>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</si>
  <si>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</si>
  <si>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</si>
  <si>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</si>
  <si>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</si>
  <si>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</si>
  <si>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</si>
  <si>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</si>
  <si>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</si>
  <si>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</si>
  <si>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</si>
  <si>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</si>
  <si>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</si>
  <si>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</si>
  <si>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</si>
  <si>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</si>
  <si>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</si>
  <si>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</si>
  <si>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</si>
  <si>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</si>
  <si>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</si>
  <si>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</si>
  <si>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</si>
  <si>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</si>
  <si>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</si>
  <si>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</si>
  <si>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</si>
  <si>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</si>
  <si>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</si>
  <si>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</si>
  <si>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</si>
  <si>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</si>
  <si>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</si>
  <si>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</si>
  <si>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</si>
  <si>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</si>
  <si>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</si>
  <si>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</si>
  <si>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</si>
  <si>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</si>
  <si>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</si>
  <si>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</si>
  <si>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</si>
  <si>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</si>
  <si>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</si>
  <si>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</si>
  <si>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</si>
  <si>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</si>
  <si>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</si>
  <si>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</si>
  <si>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</si>
  <si>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</si>
  <si>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</si>
  <si>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</si>
  <si>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</si>
  <si>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</si>
  <si>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</si>
  <si>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</si>
  <si>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</si>
  <si>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</si>
  <si>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</si>
  <si>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</si>
  <si>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</si>
  <si>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</si>
  <si>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</si>
  <si>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</si>
  <si>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</si>
  <si>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</si>
  <si>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</si>
  <si>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</si>
  <si>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</si>
  <si>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</si>
  <si>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</si>
  <si>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</si>
  <si>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</si>
  <si>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</si>
  <si>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</si>
  <si>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</si>
  <si>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</si>
  <si>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</si>
  <si>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</si>
  <si>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</si>
  <si>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</si>
  <si>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</si>
  <si>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</si>
  <si>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</si>
  <si>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</si>
  <si>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</si>
  <si>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</si>
  <si>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</si>
  <si>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</si>
  <si>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</si>
  <si>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</si>
  <si>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</si>
  <si>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</si>
  <si>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</si>
  <si>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</si>
  <si>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</si>
  <si>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</si>
  <si>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</si>
  <si>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</si>
  <si>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</si>
  <si>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</si>
  <si>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</si>
  <si>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</si>
  <si>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</si>
  <si>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</si>
  <si>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</si>
  <si>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</si>
  <si>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</si>
  <si>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</si>
  <si>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</si>
  <si>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</si>
  <si>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</si>
  <si>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</si>
  <si>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</si>
  <si>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</si>
  <si>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</si>
  <si>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</si>
  <si>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</si>
  <si>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</si>
  <si>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</si>
  <si>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</si>
  <si>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</si>
  <si>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</si>
  <si>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</si>
  <si>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</si>
  <si>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</si>
  <si>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</si>
  <si>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</si>
  <si>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</si>
  <si>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</si>
  <si>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</si>
  <si>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</si>
  <si>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</si>
  <si>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</si>
  <si>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</si>
  <si>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</si>
  <si>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</si>
  <si>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</si>
  <si>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</si>
  <si>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</si>
  <si>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</si>
  <si>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</si>
  <si>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</si>
  <si>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</si>
  <si>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</si>
  <si>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</si>
  <si>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</si>
  <si>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</si>
  <si>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</si>
  <si>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</si>
  <si>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</si>
  <si>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</si>
  <si>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</si>
  <si>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</si>
  <si>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</si>
  <si>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</si>
  <si>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</si>
  <si>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</si>
  <si>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</si>
  <si>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</si>
  <si>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</si>
  <si>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</si>
  <si>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</si>
  <si>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</si>
  <si>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</si>
  <si>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</si>
  <si>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</si>
  <si>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</si>
  <si>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</si>
  <si>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</si>
  <si>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</si>
  <si>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</si>
  <si>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</si>
  <si>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</si>
  <si>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</si>
  <si>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</si>
  <si>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</si>
  <si>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</si>
  <si>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</si>
  <si>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</si>
  <si>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</si>
  <si>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</si>
  <si>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</si>
  <si>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</si>
  <si>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</si>
  <si>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</si>
  <si>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</si>
  <si>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</si>
  <si>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</si>
  <si>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</si>
  <si>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</si>
  <si>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</si>
  <si>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</si>
  <si>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</si>
  <si>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</si>
  <si>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</si>
  <si>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</si>
  <si>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</si>
  <si>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</si>
  <si>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</si>
  <si>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</si>
  <si>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</si>
  <si>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</si>
  <si>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</si>
  <si>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</si>
  <si>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</si>
  <si>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</si>
  <si>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</si>
  <si>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</si>
  <si>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</si>
  <si>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</si>
  <si>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</si>
  <si>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</si>
  <si>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</si>
  <si>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</si>
  <si>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</si>
  <si>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</si>
  <si>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</si>
  <si>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</si>
  <si>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</si>
  <si>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</si>
  <si>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</si>
  <si>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</si>
  <si>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</si>
  <si>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</si>
  <si>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</si>
  <si>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</si>
  <si>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</si>
  <si>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</si>
  <si>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</si>
  <si>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</si>
  <si>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</si>
  <si>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</si>
  <si>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</si>
  <si>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</si>
  <si>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</si>
  <si>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</si>
  <si>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</si>
  <si>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</si>
  <si>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</si>
  <si>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</si>
  <si>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</si>
  <si>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</si>
  <si>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</si>
  <si>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</si>
  <si>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</si>
  <si>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</si>
  <si>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</si>
  <si>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</si>
  <si>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</si>
  <si>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</si>
  <si>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</si>
  <si>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</si>
  <si>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</si>
  <si>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</si>
  <si>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</si>
  <si>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</si>
  <si>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</si>
  <si>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</si>
  <si>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</si>
  <si>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</si>
  <si>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</si>
  <si>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</si>
  <si>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</si>
  <si>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</si>
  <si>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</si>
  <si>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</si>
  <si>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</si>
  <si>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</si>
  <si>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</si>
  <si>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</si>
  <si>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</si>
  <si>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</si>
  <si>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</si>
  <si>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</si>
  <si>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</si>
  <si>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</si>
  <si>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</si>
  <si>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</si>
  <si>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</si>
  <si>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</si>
  <si>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</si>
  <si>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</si>
  <si>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</si>
  <si>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</si>
  <si>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</si>
  <si>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</si>
  <si>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</si>
  <si>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</si>
  <si>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</si>
  <si>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</si>
  <si>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</si>
  <si>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</si>
  <si>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</si>
  <si>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</si>
  <si>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</si>
  <si>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</si>
  <si>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</si>
  <si>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</si>
  <si>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</si>
  <si>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</si>
  <si>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</si>
  <si>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</si>
  <si>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</si>
  <si>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</si>
  <si>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</si>
  <si>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</si>
  <si>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</si>
  <si>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</si>
  <si>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</si>
  <si>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</si>
  <si>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</si>
  <si>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</si>
  <si>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</si>
  <si>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</si>
  <si>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</si>
  <si>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</si>
  <si>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</si>
  <si>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</si>
  <si>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</si>
  <si>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</si>
  <si>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</si>
  <si>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</si>
  <si>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</si>
  <si>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</si>
  <si>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</si>
  <si>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</si>
  <si>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</si>
  <si>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</si>
  <si>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</si>
  <si>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</si>
  <si>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</si>
  <si>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</si>
  <si>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</si>
  <si>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</si>
  <si>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</si>
  <si>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</si>
  <si>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</si>
  <si>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</si>
  <si>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</si>
  <si>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</si>
  <si>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</si>
  <si>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</si>
  <si>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</si>
  <si>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</si>
  <si>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</si>
  <si>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</si>
  <si>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</si>
  <si>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</si>
  <si>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</si>
  <si>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</si>
  <si>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</si>
  <si>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</si>
  <si>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</si>
  <si>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</si>
  <si>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</si>
  <si>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</si>
  <si>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</si>
  <si>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</si>
  <si>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</si>
  <si>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</si>
  <si>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</si>
  <si>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</si>
  <si>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</si>
  <si>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</si>
  <si>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</si>
  <si>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</si>
  <si>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</si>
  <si>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</si>
  <si>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</si>
  <si>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</si>
  <si>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</si>
  <si>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</si>
  <si>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</si>
  <si>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</si>
  <si>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</si>
  <si>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</si>
  <si>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</si>
  <si>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</si>
  <si>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</si>
  <si>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</si>
  <si>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</si>
  <si>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</si>
  <si>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</si>
  <si>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</si>
  <si>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</si>
  <si>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</si>
  <si>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</si>
  <si>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</si>
  <si>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</si>
  <si>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</si>
  <si>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</si>
  <si>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</si>
  <si>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</si>
  <si>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</si>
  <si>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</si>
  <si>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</si>
  <si>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</si>
  <si>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</si>
  <si>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</si>
  <si>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</si>
  <si>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</si>
  <si>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</si>
  <si>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</si>
  <si>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</si>
  <si>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</si>
  <si>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</si>
  <si>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</si>
  <si>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</si>
  <si>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</si>
  <si>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</si>
  <si>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</si>
  <si>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</si>
  <si>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</si>
  <si>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</si>
  <si>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</si>
  <si>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</si>
  <si>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</si>
  <si>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</si>
  <si>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</si>
  <si>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</si>
  <si>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</si>
  <si>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</si>
  <si>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</si>
  <si>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</si>
  <si>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</si>
  <si>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</si>
  <si>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</si>
  <si>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</si>
  <si>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</si>
  <si>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</si>
  <si>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</si>
  <si>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</si>
  <si>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</si>
  <si>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</si>
  <si>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</si>
  <si>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</si>
  <si>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</si>
  <si>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</si>
  <si>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</si>
  <si>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</si>
  <si>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</si>
  <si>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</si>
  <si>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</si>
  <si>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</si>
  <si>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</si>
  <si>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</si>
  <si>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</si>
  <si>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</si>
  <si>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</si>
  <si>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</si>
  <si>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</si>
  <si>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</si>
  <si>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</si>
  <si>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</si>
  <si>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</si>
  <si>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</si>
  <si>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</si>
  <si>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</si>
  <si>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</si>
  <si>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</si>
  <si>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</si>
  <si>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</si>
  <si>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</si>
  <si>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</si>
  <si>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</si>
  <si>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</si>
  <si>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</si>
  <si>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</si>
  <si>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</si>
  <si>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</si>
  <si>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</si>
  <si>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</si>
  <si>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</si>
  <si>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</si>
  <si>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</si>
  <si>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</si>
  <si>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</si>
  <si>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</si>
  <si>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</si>
  <si>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</si>
  <si>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</si>
  <si>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</si>
  <si>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</si>
  <si>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</si>
  <si>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</si>
  <si>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</si>
  <si>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</si>
  <si>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</si>
  <si>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</si>
  <si>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</si>
  <si>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</si>
  <si>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</si>
  <si>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</si>
  <si>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</si>
  <si>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</si>
  <si>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</si>
  <si>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</si>
  <si>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</si>
  <si>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</si>
  <si>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</si>
  <si>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</si>
  <si>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</si>
  <si>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</si>
  <si>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</si>
  <si>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</si>
  <si>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</si>
  <si>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</si>
  <si>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</si>
  <si>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</si>
  <si>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</si>
  <si>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</si>
  <si>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</si>
  <si>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</si>
  <si>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</si>
  <si>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</si>
  <si>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</si>
  <si>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</si>
  <si>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</si>
  <si>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</si>
  <si>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</si>
  <si>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</si>
  <si>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</si>
  <si>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</si>
  <si>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</si>
  <si>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</si>
  <si>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</si>
  <si>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</si>
  <si>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</si>
  <si>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</si>
  <si>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</si>
  <si>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</si>
  <si>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</si>
  <si>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</si>
  <si>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</si>
  <si>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</si>
  <si>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</si>
  <si>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</si>
  <si>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</si>
  <si>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</si>
  <si>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</si>
  <si>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</si>
  <si>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</si>
  <si>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</si>
  <si>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</si>
  <si>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</si>
  <si>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</si>
  <si>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</si>
  <si>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</si>
  <si>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</si>
  <si>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</si>
  <si>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</si>
  <si>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</si>
  <si>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</si>
  <si>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</si>
  <si>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</si>
  <si>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</si>
  <si>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</si>
  <si>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</si>
  <si>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</si>
  <si>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</si>
  <si>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</si>
  <si>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</si>
  <si>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</si>
  <si>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</si>
  <si>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</si>
  <si>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</si>
  <si>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</si>
  <si>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</si>
  <si>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</si>
  <si>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</si>
  <si>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</si>
  <si>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</si>
  <si>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</si>
  <si>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</si>
  <si>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</si>
  <si>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</si>
  <si>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</si>
  <si>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</si>
  <si>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</si>
  <si>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</si>
  <si>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</si>
  <si>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</si>
  <si>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</si>
  <si>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</si>
  <si>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</si>
  <si>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</si>
  <si>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</si>
  <si>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</si>
  <si>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</si>
  <si>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</si>
  <si>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</si>
  <si>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</si>
  <si>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</si>
  <si>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</si>
  <si>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</si>
  <si>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</si>
  <si>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</si>
  <si>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</si>
  <si>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</si>
  <si>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</si>
  <si>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</si>
  <si>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</si>
  <si>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</si>
  <si>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</si>
  <si>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</si>
  <si>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</si>
  <si>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</si>
  <si>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</si>
  <si>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</si>
  <si>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</si>
  <si>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</si>
  <si>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</si>
  <si>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</si>
  <si>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</si>
  <si>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</si>
  <si>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</si>
  <si>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</si>
  <si>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</si>
  <si>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</si>
  <si>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</si>
  <si>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</si>
  <si>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</si>
  <si>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</si>
  <si>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</si>
  <si>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</si>
  <si>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</si>
  <si>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</si>
  <si>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</si>
  <si>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</si>
  <si>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</si>
  <si>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</si>
  <si>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</si>
  <si>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</si>
  <si>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</si>
  <si>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</si>
  <si>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</si>
  <si>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</si>
  <si>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</si>
  <si>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</si>
  <si>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</si>
  <si>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</si>
  <si>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</si>
  <si>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</si>
  <si>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</si>
  <si>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</si>
  <si>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</si>
  <si>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</si>
  <si>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</si>
  <si>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</si>
  <si>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</si>
  <si>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</si>
  <si>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</si>
  <si>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</si>
  <si>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</si>
  <si>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</si>
  <si>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</si>
  <si>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</si>
  <si>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</si>
  <si>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</si>
  <si>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</si>
  <si>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</si>
  <si>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</si>
  <si>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</si>
  <si>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</si>
  <si>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</si>
  <si>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</si>
  <si>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</si>
  <si>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</si>
  <si>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</si>
  <si>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</si>
  <si>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</si>
  <si>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</si>
  <si>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</si>
  <si>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</si>
  <si>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</si>
  <si>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</si>
  <si>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</si>
  <si>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</si>
  <si>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</si>
  <si>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</si>
  <si>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</si>
  <si>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</si>
  <si>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</si>
  <si>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</si>
  <si>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</si>
  <si>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</si>
  <si>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</si>
  <si>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</si>
  <si>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</si>
  <si>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</si>
  <si>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</si>
  <si>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</si>
  <si>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</si>
  <si>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</si>
  <si>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</si>
  <si>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</si>
  <si>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</si>
  <si>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</si>
  <si>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</si>
  <si>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</si>
  <si>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</si>
  <si>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</si>
  <si>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</si>
  <si>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</si>
  <si>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</si>
  <si>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</si>
  <si>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</si>
  <si>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</si>
  <si>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</si>
  <si>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</si>
  <si>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</si>
  <si>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</si>
  <si>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</si>
  <si>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</si>
  <si>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</si>
  <si>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</si>
  <si>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</si>
  <si>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</si>
  <si>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</si>
  <si>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</si>
  <si>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</si>
  <si>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</si>
  <si>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</si>
  <si>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</si>
  <si>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</si>
  <si>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</si>
  <si>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</si>
  <si>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</si>
  <si>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</si>
  <si>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</si>
  <si>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</si>
  <si>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</si>
  <si>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</si>
  <si>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</si>
  <si>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</si>
  <si>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</si>
  <si>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</si>
  <si>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</si>
  <si>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</si>
  <si>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</si>
  <si>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</si>
  <si>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</si>
  <si>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</si>
  <si>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</si>
  <si>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</si>
  <si>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</si>
  <si>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</si>
  <si>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</si>
  <si>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</si>
  <si>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</si>
  <si>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</si>
  <si>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</si>
  <si>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</si>
  <si>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</si>
  <si>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</si>
  <si>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</si>
  <si>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</si>
  <si>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</si>
  <si>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</si>
  <si>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</si>
  <si>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</si>
  <si>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</si>
  <si>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</si>
  <si>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</si>
  <si>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</si>
  <si>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</si>
  <si>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</si>
  <si>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</si>
  <si>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</si>
  <si>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</si>
  <si>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</si>
  <si>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</si>
  <si>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</si>
  <si>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</si>
  <si>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</si>
  <si>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</si>
  <si>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</si>
  <si>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</si>
  <si>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</si>
  <si>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</si>
  <si>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</si>
  <si>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</si>
  <si>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</si>
  <si>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</si>
  <si>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</si>
  <si>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</si>
  <si>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</si>
  <si>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</si>
  <si>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</si>
  <si>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</si>
  <si>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</si>
  <si>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</si>
  <si>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</si>
  <si>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</si>
  <si>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</si>
  <si>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</si>
  <si>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</si>
  <si>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</si>
  <si>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</si>
  <si>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</si>
  <si>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</si>
  <si>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</si>
  <si>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</si>
  <si>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</si>
  <si>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</si>
  <si>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</si>
  <si>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</si>
  <si>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</si>
  <si>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</si>
  <si>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</si>
  <si>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</si>
  <si>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</si>
  <si>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</si>
  <si>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</si>
  <si>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</si>
  <si>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</si>
  <si>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</si>
  <si>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</si>
  <si>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</si>
  <si>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</si>
  <si>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</si>
  <si>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</si>
  <si>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</si>
  <si>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</si>
  <si>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</si>
  <si>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</si>
  <si>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</si>
  <si>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</si>
  <si>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</si>
  <si>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</si>
  <si>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</si>
  <si>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</si>
  <si>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</si>
  <si>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</si>
  <si>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</si>
  <si>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</si>
  <si>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</si>
  <si>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</si>
  <si>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</si>
  <si>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</si>
  <si>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</si>
  <si>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</si>
  <si>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</si>
  <si>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</si>
  <si>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</si>
  <si>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</si>
  <si>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</si>
  <si>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</si>
  <si>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</si>
  <si>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</si>
  <si>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</si>
  <si>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</si>
  <si>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</si>
  <si>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</si>
  <si>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</si>
  <si>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</si>
  <si>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</si>
  <si>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</si>
  <si>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</si>
  <si>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</si>
  <si>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</si>
  <si>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</si>
  <si>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</si>
  <si>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</si>
  <si>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</si>
  <si>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</si>
  <si>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</si>
  <si>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</si>
  <si>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</si>
  <si>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</si>
  <si>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</si>
  <si>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</si>
  <si>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</si>
  <si>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</si>
  <si>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</si>
  <si>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</si>
  <si>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</si>
  <si>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</si>
  <si>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</si>
  <si>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</si>
  <si>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</si>
  <si>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</si>
  <si>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</si>
  <si>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</si>
  <si>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</si>
  <si>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</si>
  <si>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</si>
  <si>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</si>
  <si>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</si>
  <si>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</si>
  <si>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</si>
  <si>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</si>
  <si>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</si>
  <si>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</si>
  <si>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</si>
  <si>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</si>
  <si>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</si>
  <si>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</si>
  <si>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</si>
  <si>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</si>
  <si>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</si>
  <si>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</si>
  <si>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</si>
  <si>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</si>
  <si>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</si>
  <si>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</si>
  <si>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</si>
  <si>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</si>
  <si>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</si>
  <si>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</si>
  <si>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</si>
  <si>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</si>
  <si>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</si>
  <si>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</si>
  <si>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</si>
  <si>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</si>
  <si>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</si>
  <si>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</si>
  <si>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</si>
  <si>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</si>
  <si>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</si>
  <si>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</si>
  <si>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</si>
  <si>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</si>
  <si>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</si>
  <si>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</si>
  <si>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</si>
  <si>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</si>
  <si>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</si>
  <si>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</si>
  <si>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</si>
  <si>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</si>
  <si>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</si>
  <si>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</si>
  <si>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</si>
  <si>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</si>
  <si>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</si>
  <si>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</si>
  <si>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</si>
  <si>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</si>
  <si>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</si>
  <si>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</si>
  <si>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</si>
  <si>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</si>
  <si>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</si>
  <si>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</si>
  <si>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</si>
  <si>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</si>
  <si>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</si>
  <si>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</si>
  <si>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</si>
  <si>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</si>
  <si>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</si>
  <si>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</si>
  <si>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</si>
  <si>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</si>
  <si>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</si>
  <si>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</si>
  <si>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</si>
  <si>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</si>
  <si>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</si>
  <si>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</si>
  <si>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</si>
  <si>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</si>
  <si>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</si>
  <si>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</si>
  <si>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</si>
  <si>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</si>
  <si>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</si>
  <si>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</si>
  <si>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</si>
  <si>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</si>
  <si>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</si>
  <si>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</si>
  <si>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</si>
  <si>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</si>
  <si>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</si>
  <si>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</si>
  <si>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</si>
  <si>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</si>
  <si>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</si>
  <si>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</si>
  <si>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</si>
  <si>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</si>
  <si>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</si>
  <si>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</si>
  <si>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</si>
  <si>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</si>
  <si>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</si>
  <si>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</si>
  <si>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</si>
  <si>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</si>
  <si>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</si>
  <si>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</si>
  <si>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</si>
  <si>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</si>
  <si>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</si>
  <si>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</si>
  <si>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</si>
  <si>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</si>
  <si>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</si>
  <si>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</si>
  <si>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</si>
  <si>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</si>
  <si>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</si>
  <si>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</si>
  <si>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</si>
  <si>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</si>
  <si>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</si>
  <si>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</si>
  <si>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</si>
  <si>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</si>
  <si>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</si>
  <si>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</si>
  <si>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</si>
  <si>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</si>
  <si>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</si>
  <si>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</si>
  <si>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</si>
  <si>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</si>
  <si>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</si>
  <si>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</si>
  <si>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</si>
  <si>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</si>
  <si>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</si>
  <si>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</si>
  <si>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</si>
  <si>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</si>
  <si>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</si>
  <si>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</si>
  <si>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</si>
  <si>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</si>
  <si>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</si>
  <si>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</si>
  <si>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</si>
  <si>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</si>
  <si>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</si>
  <si>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</si>
  <si>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</si>
  <si>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</si>
  <si>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</si>
  <si>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</si>
  <si>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</si>
  <si>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</si>
  <si>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</si>
  <si>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</si>
  <si>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</si>
  <si>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</si>
  <si>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</si>
  <si>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</si>
  <si>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</si>
  <si>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</si>
  <si>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</si>
  <si>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</si>
  <si>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</si>
  <si>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</si>
  <si>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</si>
  <si>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</si>
  <si>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</si>
  <si>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</si>
  <si>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</si>
  <si>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</si>
  <si>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</si>
  <si>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</si>
  <si>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</si>
  <si>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</si>
  <si>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</si>
  <si>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</si>
  <si>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</si>
  <si>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</si>
  <si>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</si>
  <si>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</si>
  <si>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</si>
  <si>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</si>
  <si>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</si>
  <si>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</si>
  <si>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</si>
  <si>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</si>
  <si>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</si>
  <si>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</si>
  <si>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</si>
  <si>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</si>
  <si>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</si>
  <si>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</si>
  <si>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</si>
  <si>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</si>
  <si>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</si>
  <si>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</si>
  <si>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</si>
  <si>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</si>
  <si>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</si>
  <si>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</si>
  <si>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</si>
  <si>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</si>
  <si>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</si>
  <si>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</si>
  <si>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</si>
  <si>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</si>
  <si>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</si>
  <si>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</si>
  <si>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</si>
  <si>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</si>
  <si>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</si>
  <si>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</si>
  <si>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</si>
  <si>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</si>
  <si>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</si>
  <si>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</si>
  <si>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</si>
  <si>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</si>
  <si>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</si>
  <si>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</si>
  <si>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</si>
  <si>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</si>
  <si>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</si>
  <si>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</si>
  <si>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</si>
  <si>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</si>
  <si>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</si>
  <si>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</si>
  <si>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</si>
  <si>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</si>
  <si>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</si>
  <si>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</si>
  <si>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</si>
  <si>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</si>
  <si>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</si>
  <si>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</si>
  <si>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</si>
  <si>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</si>
  <si>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</si>
  <si>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</si>
  <si>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</si>
  <si>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</si>
  <si>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</si>
  <si>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</si>
  <si>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</si>
  <si>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</si>
  <si>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</si>
  <si>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</si>
  <si>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</si>
  <si>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</si>
  <si>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</si>
  <si>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</si>
  <si>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</si>
  <si>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</si>
  <si>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</si>
  <si>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</si>
  <si>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</si>
  <si>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</si>
  <si>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</si>
  <si>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</si>
  <si>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</si>
  <si>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</si>
  <si>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</si>
  <si>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</si>
  <si>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</si>
  <si>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</si>
  <si>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</si>
  <si>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</si>
  <si>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</si>
  <si>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</si>
  <si>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</si>
  <si>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</si>
  <si>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</si>
  <si>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</si>
  <si>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</si>
  <si>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</si>
  <si>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</si>
  <si>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</si>
  <si>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</si>
  <si>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</si>
  <si>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</si>
  <si>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</si>
  <si>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</si>
  <si>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</si>
  <si>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</si>
  <si>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</si>
  <si>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</si>
  <si>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</si>
  <si>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</si>
  <si>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</si>
  <si>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</si>
  <si>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</si>
  <si>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</si>
  <si>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</si>
  <si>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</si>
  <si>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</si>
  <si>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</si>
  <si>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</si>
  <si>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</si>
  <si>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</si>
  <si>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</si>
  <si>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</si>
  <si>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</si>
  <si>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</si>
  <si>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</si>
  <si>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</si>
  <si>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</si>
  <si>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</si>
  <si>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</si>
  <si>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</si>
  <si>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</si>
  <si>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</si>
  <si>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</si>
  <si>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</si>
  <si>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</si>
  <si>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</si>
  <si>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</si>
  <si>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</si>
  <si>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</si>
  <si>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</si>
  <si>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</si>
  <si>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</si>
  <si>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</si>
  <si>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</si>
  <si>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</si>
  <si>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</si>
  <si>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</si>
  <si>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</si>
  <si>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</si>
  <si>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</si>
  <si>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</si>
  <si>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</si>
  <si>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</si>
  <si>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</si>
  <si>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</si>
  <si>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</si>
  <si>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</si>
  <si>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</si>
  <si>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</si>
  <si>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</si>
  <si>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</si>
  <si>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</si>
  <si>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</si>
  <si>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</si>
  <si>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</si>
  <si>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</si>
  <si>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</si>
  <si>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</si>
  <si>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</si>
  <si>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</si>
  <si>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</si>
  <si>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</si>
  <si>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</si>
  <si>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</si>
  <si>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</si>
  <si>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</si>
  <si>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</si>
  <si>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</si>
  <si>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</si>
  <si>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</si>
  <si>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</si>
  <si>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</si>
  <si>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</si>
  <si>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</si>
  <si>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</si>
  <si>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</si>
  <si>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</si>
  <si>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</si>
  <si>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</si>
  <si>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</si>
  <si>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</si>
  <si>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</si>
  <si>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</si>
  <si>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</si>
  <si>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</si>
  <si>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</si>
  <si>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</si>
  <si>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</si>
  <si>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</si>
  <si>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</si>
  <si>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</si>
  <si>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</si>
  <si>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</si>
  <si>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</si>
  <si>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</si>
  <si>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</si>
  <si>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</si>
  <si>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</si>
  <si>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</si>
  <si>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</si>
  <si>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</si>
  <si>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</si>
  <si>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</si>
  <si>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</si>
  <si>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</si>
  <si>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</si>
  <si>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</si>
  <si>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</si>
  <si>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</si>
  <si>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</si>
  <si>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</si>
  <si>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</si>
  <si>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</si>
  <si>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</si>
  <si>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</si>
  <si>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</si>
  <si>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</si>
  <si>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</si>
  <si>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</si>
  <si>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</si>
  <si>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</si>
  <si>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</si>
  <si>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</si>
  <si>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</si>
  <si>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</si>
  <si>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</si>
  <si>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</si>
  <si>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</si>
  <si>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</si>
  <si>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</si>
  <si>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</si>
  <si>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</si>
  <si>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</si>
  <si>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</si>
  <si>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</si>
  <si>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</si>
  <si>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</si>
  <si>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</si>
  <si>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</si>
  <si>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</si>
  <si>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</si>
  <si>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</si>
  <si>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</si>
  <si>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</si>
  <si>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</si>
  <si>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</si>
  <si>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</si>
  <si>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</si>
  <si>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</si>
  <si>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</si>
  <si>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</si>
  <si>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</si>
  <si>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</si>
  <si>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</si>
  <si>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</si>
  <si>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</si>
  <si>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</si>
  <si>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</si>
  <si>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</si>
  <si>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</si>
  <si>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</si>
  <si>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</si>
  <si>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</si>
  <si>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</si>
  <si>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</si>
  <si>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</si>
  <si>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</si>
  <si>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</si>
  <si>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</si>
  <si>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</si>
  <si>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</si>
  <si>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</si>
  <si>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</si>
  <si>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</si>
  <si>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</si>
  <si>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</si>
  <si>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</si>
  <si>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</si>
  <si>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</si>
  <si>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</si>
  <si>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</si>
  <si>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</si>
  <si>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</si>
  <si>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</si>
  <si>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</si>
  <si>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</si>
  <si>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</si>
  <si>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</si>
  <si>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</si>
  <si>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</si>
  <si>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</si>
  <si>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</si>
  <si>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</si>
  <si>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</si>
  <si>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</si>
  <si>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</si>
  <si>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</si>
  <si>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</si>
  <si>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</si>
  <si>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</si>
  <si>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</si>
  <si>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</si>
  <si>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</si>
  <si>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</si>
  <si>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</si>
  <si>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</si>
  <si>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</si>
  <si>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</si>
  <si>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</si>
  <si>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</si>
  <si>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</si>
  <si>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</si>
  <si>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</si>
  <si>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</si>
  <si>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</si>
  <si>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</si>
  <si>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</si>
  <si>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</si>
  <si>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</si>
  <si>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</si>
  <si>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</si>
  <si>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</si>
  <si>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</si>
  <si>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</si>
  <si>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</si>
  <si>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</si>
  <si>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</si>
  <si>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</si>
  <si>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</si>
  <si>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</si>
  <si>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</si>
  <si>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</si>
  <si>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</si>
  <si>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</si>
  <si>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</si>
  <si>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</si>
  <si>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</si>
  <si>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</si>
  <si>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</si>
  <si>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</si>
  <si>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</si>
  <si>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</si>
  <si>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</si>
  <si>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</si>
  <si>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</si>
  <si>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</si>
  <si>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</si>
  <si>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</si>
  <si>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</si>
  <si>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</si>
  <si>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</si>
  <si>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</si>
  <si>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</si>
  <si>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</si>
  <si>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</si>
  <si>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</si>
  <si>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</si>
  <si>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</si>
  <si>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</si>
  <si>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</si>
  <si>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</si>
  <si>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</si>
  <si>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</si>
  <si>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</si>
  <si>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</si>
  <si>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</si>
  <si>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</si>
  <si>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</si>
  <si>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</si>
  <si>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</si>
  <si>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</si>
  <si>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</si>
  <si>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</si>
  <si>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</si>
  <si>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</si>
  <si>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</si>
  <si>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</si>
  <si>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</si>
  <si>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</si>
  <si>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</si>
  <si>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</si>
  <si>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</si>
  <si>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</si>
  <si>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</si>
  <si>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</si>
  <si>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</si>
  <si>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</si>
  <si>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</si>
  <si>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</si>
  <si>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</si>
  <si>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</si>
  <si>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</si>
  <si>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</si>
  <si>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</si>
  <si>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</si>
  <si>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</si>
  <si>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</si>
  <si>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</si>
  <si>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</si>
  <si>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</si>
  <si>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</si>
  <si>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</si>
  <si>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</si>
  <si>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</si>
  <si>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</si>
  <si>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</si>
  <si>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</si>
  <si>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</si>
  <si>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</si>
  <si>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</si>
  <si>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</si>
  <si>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</si>
  <si>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</si>
  <si>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</si>
  <si>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</si>
  <si>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</si>
  <si>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</si>
  <si>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</si>
  <si>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</si>
  <si>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</si>
  <si>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</si>
  <si>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</si>
  <si>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</si>
  <si>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</si>
  <si>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</si>
  <si>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</si>
  <si>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</si>
  <si>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</si>
  <si>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</si>
  <si>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</si>
  <si>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</si>
  <si>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</si>
  <si>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</si>
  <si>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</si>
  <si>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</si>
  <si>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</si>
  <si>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</si>
  <si>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</si>
  <si>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</si>
  <si>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</si>
  <si>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</si>
  <si>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</si>
  <si>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</si>
  <si>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</si>
  <si>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</si>
  <si>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</si>
  <si>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</si>
  <si>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</si>
  <si>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</si>
  <si>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</si>
  <si>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</si>
  <si>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</si>
  <si>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</si>
  <si>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</si>
  <si>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</si>
  <si>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</si>
  <si>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</si>
  <si>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</si>
  <si>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</si>
  <si>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</si>
  <si>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</si>
  <si>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</si>
  <si>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</si>
  <si>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</si>
  <si>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</si>
  <si>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</si>
  <si>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</si>
  <si>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</si>
  <si>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</si>
  <si>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</si>
  <si>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</si>
  <si>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</si>
  <si>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</si>
  <si>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</si>
  <si>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</si>
  <si>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</si>
  <si>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</si>
  <si>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</si>
  <si>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</si>
  <si>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</si>
  <si>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</si>
  <si>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</si>
  <si>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</si>
  <si>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</si>
  <si>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</si>
  <si>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</si>
  <si>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</si>
  <si>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</si>
  <si>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</si>
  <si>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</si>
  <si>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</si>
  <si>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</si>
  <si>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</si>
  <si>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</si>
  <si>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</si>
  <si>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</si>
  <si>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</si>
  <si>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</si>
  <si>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</si>
  <si>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</si>
  <si>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</si>
  <si>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</si>
  <si>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</si>
  <si>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</si>
  <si>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</si>
  <si>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</si>
  <si>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</si>
  <si>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</si>
  <si>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</si>
  <si>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</si>
  <si>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</si>
  <si>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</si>
  <si>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</si>
  <si>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</si>
  <si>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</si>
  <si>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</si>
  <si>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</si>
  <si>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</si>
  <si>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</si>
  <si>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</si>
  <si>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</si>
  <si>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</si>
  <si>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</si>
  <si>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</si>
  <si>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</si>
  <si>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</si>
  <si>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</si>
  <si>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</si>
  <si>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</si>
  <si>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</si>
  <si>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</si>
  <si>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</si>
  <si>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</si>
  <si>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</si>
  <si>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</si>
  <si>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</si>
  <si>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</si>
  <si>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</si>
  <si>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</si>
  <si>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</si>
  <si>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</si>
  <si>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</si>
  <si>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</si>
  <si>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</si>
  <si>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</si>
  <si>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</si>
  <si>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</si>
  <si>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</si>
  <si>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</si>
  <si>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</si>
  <si>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</si>
  <si>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</si>
  <si>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</si>
  <si>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</si>
  <si>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</si>
  <si>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</si>
  <si>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</si>
  <si>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</si>
  <si>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</si>
  <si>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</si>
  <si>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</si>
  <si>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</si>
  <si>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</si>
  <si>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</si>
  <si>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</si>
  <si>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</si>
  <si>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</si>
  <si>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</si>
  <si>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</si>
  <si>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</si>
  <si>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</si>
  <si>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</si>
  <si>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</si>
  <si>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</si>
  <si>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</si>
  <si>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</si>
  <si>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</si>
  <si>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</si>
  <si>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</si>
  <si>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</si>
  <si>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</si>
  <si>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</si>
  <si>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</si>
  <si>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</si>
  <si>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</si>
  <si>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</si>
  <si>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</si>
  <si>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</si>
  <si>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</si>
  <si>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</si>
  <si>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</si>
  <si>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</si>
  <si>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</si>
  <si>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</si>
  <si>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</si>
  <si>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</si>
  <si>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</si>
  <si>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</si>
  <si>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</si>
  <si>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</si>
  <si>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</si>
  <si>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</si>
  <si>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</si>
  <si>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</si>
  <si>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</si>
  <si>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</si>
  <si>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</si>
  <si>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</si>
  <si>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</si>
  <si>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</si>
  <si>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</si>
  <si>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</si>
  <si>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</si>
  <si>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</si>
  <si>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</si>
  <si>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</si>
  <si>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</si>
  <si>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</si>
  <si>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</si>
  <si>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</si>
  <si>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</si>
  <si>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</si>
  <si>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</si>
  <si>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</si>
  <si>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</si>
  <si>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</si>
  <si>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</si>
  <si>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</si>
  <si>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</si>
  <si>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</si>
  <si>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</si>
  <si>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</si>
  <si>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</si>
  <si>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</si>
  <si>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</si>
  <si>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</si>
  <si>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</si>
  <si>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</si>
  <si>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</si>
  <si>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</si>
  <si>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</si>
  <si>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</si>
  <si>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</si>
  <si>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</si>
  <si>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</si>
  <si>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</si>
  <si>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</si>
  <si>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</si>
  <si>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</si>
  <si>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</si>
  <si>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</si>
  <si>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</si>
  <si>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</si>
  <si>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</si>
  <si>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</si>
  <si>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</si>
  <si>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</si>
  <si>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</si>
  <si>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</si>
  <si>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</si>
  <si>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</si>
  <si>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</si>
  <si>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</si>
  <si>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</si>
  <si>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</si>
  <si>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</si>
  <si>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</si>
  <si>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</si>
  <si>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</si>
  <si>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</si>
  <si>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</si>
  <si>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</si>
  <si>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</si>
  <si>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</si>
  <si>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</si>
  <si>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</si>
  <si>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</si>
  <si>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</si>
  <si>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</si>
  <si>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</si>
  <si>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</si>
  <si>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</si>
  <si>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</si>
  <si>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</si>
  <si>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</si>
  <si>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</si>
  <si>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</si>
  <si>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</si>
  <si>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</si>
  <si>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</si>
  <si>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</si>
  <si>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</si>
  <si>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</si>
  <si>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</si>
  <si>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</si>
  <si>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</si>
  <si>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</si>
  <si>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</si>
  <si>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</si>
  <si>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</si>
  <si>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</si>
  <si>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</si>
  <si>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</si>
  <si>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</si>
  <si>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</si>
  <si>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</si>
  <si>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</si>
  <si>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</si>
  <si>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</si>
  <si>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</si>
  <si>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</si>
  <si>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</si>
  <si>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</si>
  <si>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</si>
  <si>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</si>
  <si>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</si>
  <si>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</si>
  <si>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</si>
  <si>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</si>
  <si>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</si>
  <si>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</si>
  <si>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</si>
  <si>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</si>
  <si>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</si>
  <si>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</si>
  <si>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</si>
  <si>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</si>
  <si>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</si>
  <si>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</si>
  <si>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</si>
  <si>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</si>
  <si>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</si>
  <si>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</si>
  <si>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</si>
  <si>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</si>
  <si>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</si>
  <si>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</si>
  <si>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</si>
  <si>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</si>
  <si>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</si>
  <si>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</si>
  <si>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</si>
  <si>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</si>
  <si>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</si>
  <si>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</si>
  <si>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</si>
  <si>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</si>
  <si>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</si>
  <si>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</si>
  <si>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</si>
  <si>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</si>
  <si>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</si>
  <si>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</si>
  <si>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</si>
  <si>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</si>
  <si>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</si>
  <si>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</si>
  <si>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</si>
  <si>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</si>
  <si>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</si>
  <si>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</si>
  <si>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</si>
  <si>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</si>
  <si>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</si>
  <si>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</si>
  <si>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</si>
  <si>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</si>
  <si>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</si>
  <si>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</si>
  <si>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</si>
  <si>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</si>
  <si>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</si>
  <si>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</si>
  <si>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</si>
  <si>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</si>
  <si>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</si>
  <si>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</si>
  <si>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</si>
  <si>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</si>
  <si>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</si>
  <si>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</si>
  <si>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</si>
  <si>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</si>
  <si>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</si>
  <si>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</si>
  <si>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</si>
  <si>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</si>
  <si>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</si>
  <si>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</si>
  <si>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</si>
  <si>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</si>
  <si>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</si>
  <si>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</si>
  <si>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</si>
  <si>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</si>
  <si>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</si>
  <si>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</si>
  <si>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</si>
  <si>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</si>
  <si>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</si>
  <si>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</si>
  <si>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</si>
  <si>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</si>
  <si>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</si>
  <si>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</si>
  <si>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</si>
  <si>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</si>
  <si>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</si>
  <si>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</si>
  <si>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</si>
  <si>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</si>
  <si>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</si>
  <si>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</si>
  <si>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</si>
  <si>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</si>
  <si>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</si>
  <si>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</si>
  <si>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</si>
  <si>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</si>
  <si>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</si>
  <si>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</si>
  <si>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</si>
  <si>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</si>
  <si>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</si>
  <si>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</si>
  <si>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</si>
  <si>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</si>
  <si>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</si>
  <si>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</si>
  <si>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</si>
  <si>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</si>
  <si>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</si>
  <si>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</si>
  <si>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</si>
  <si>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</si>
  <si>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</si>
  <si>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</si>
  <si>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</si>
  <si>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</si>
  <si>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</si>
  <si>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</si>
  <si>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</si>
  <si>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</si>
  <si>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</si>
  <si>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</si>
  <si>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</si>
  <si>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</si>
  <si>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</si>
  <si>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</si>
  <si>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</si>
  <si>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</si>
  <si>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</si>
  <si>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</si>
  <si>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</si>
  <si>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</si>
  <si>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</si>
  <si>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</si>
  <si>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</si>
  <si>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</si>
  <si>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</si>
  <si>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</si>
  <si>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</si>
  <si>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</si>
  <si>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</si>
  <si>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</si>
  <si>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</si>
  <si>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</si>
  <si>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</si>
  <si>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</si>
  <si>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</si>
  <si>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</si>
  <si>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</si>
  <si>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</si>
  <si>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</si>
  <si>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</si>
  <si>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</si>
  <si>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</si>
  <si>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</si>
  <si>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</si>
  <si>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</si>
  <si>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</si>
  <si>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</si>
  <si>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</si>
  <si>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</si>
  <si>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</si>
  <si>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</si>
  <si>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</si>
  <si>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</si>
  <si>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</si>
  <si>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</si>
  <si>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</si>
  <si>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</si>
  <si>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</si>
  <si>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</si>
  <si>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</si>
  <si>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</si>
  <si>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</si>
  <si>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</si>
  <si>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</si>
  <si>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</si>
  <si>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</si>
  <si>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</si>
  <si>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</si>
  <si>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</si>
  <si>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</si>
  <si>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</si>
  <si>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</si>
  <si>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</si>
  <si>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</si>
  <si>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</si>
  <si>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</si>
  <si>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</si>
  <si>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</si>
  <si>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</si>
  <si>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</si>
  <si>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</si>
  <si>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</si>
  <si>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</si>
  <si>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</si>
  <si>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</si>
  <si>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</si>
  <si>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</si>
  <si>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</si>
  <si>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</si>
  <si>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</si>
  <si>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</si>
  <si>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</si>
  <si>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</si>
  <si>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</si>
  <si>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</si>
  <si>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</si>
  <si>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</si>
  <si>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</si>
  <si>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</si>
  <si>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</si>
  <si>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</si>
  <si>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</si>
  <si>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</si>
  <si>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</si>
  <si>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</si>
  <si>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</si>
  <si>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</si>
  <si>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</si>
  <si>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</si>
  <si>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</si>
  <si>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</si>
  <si>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</si>
  <si>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</si>
  <si>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</si>
  <si>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</si>
  <si>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</si>
  <si>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</si>
  <si>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</si>
  <si>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</si>
  <si>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</si>
  <si>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</si>
  <si>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</si>
  <si>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</si>
  <si>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</si>
  <si>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</si>
  <si>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</si>
  <si>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</si>
  <si>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</si>
  <si>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</si>
  <si>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</si>
  <si>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</si>
  <si>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</si>
  <si>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</si>
  <si>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</si>
  <si>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</si>
  <si>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</si>
  <si>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</si>
  <si>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</si>
  <si>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</si>
  <si>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</si>
  <si>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</si>
  <si>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</si>
  <si>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</si>
  <si>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</si>
  <si>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</si>
  <si>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</si>
  <si>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</si>
  <si>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</si>
  <si>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</si>
  <si>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</si>
  <si>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</si>
  <si>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</si>
  <si>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</si>
  <si>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</si>
  <si>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</si>
  <si>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</si>
  <si>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</si>
  <si>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</si>
  <si>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</si>
  <si>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</si>
  <si>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</si>
  <si>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</si>
  <si>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</si>
  <si>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</si>
  <si>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</si>
  <si>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</si>
  <si>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</si>
  <si>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</si>
  <si>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</si>
  <si>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</si>
  <si>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</si>
  <si>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</si>
  <si>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</si>
  <si>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</si>
  <si>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</si>
  <si>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</si>
  <si>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</si>
  <si>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</si>
  <si>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</si>
  <si>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</si>
  <si>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</si>
  <si>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</si>
  <si>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</si>
  <si>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</si>
  <si>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</si>
  <si>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</si>
  <si>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</si>
  <si>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</si>
  <si>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</si>
  <si>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</si>
  <si>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</si>
  <si>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</si>
  <si>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</si>
  <si>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</si>
  <si>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</si>
  <si>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</si>
  <si>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</si>
  <si>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</si>
  <si>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</si>
  <si>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</si>
  <si>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</si>
  <si>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</si>
  <si>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</si>
  <si>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</si>
  <si>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</si>
  <si>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</si>
  <si>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</si>
  <si>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</si>
  <si>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</si>
  <si>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</si>
  <si>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</si>
  <si>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</si>
  <si>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</si>
  <si>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</si>
  <si>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</si>
  <si>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</si>
  <si>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</si>
  <si>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</si>
  <si>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</si>
  <si>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</si>
  <si>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</si>
  <si>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</si>
  <si>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</si>
  <si>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</si>
  <si>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</si>
  <si>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</si>
  <si>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</si>
  <si>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</si>
  <si>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</si>
  <si>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</si>
  <si>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</si>
  <si>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</si>
  <si>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</si>
  <si>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</si>
  <si>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</si>
  <si>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</si>
  <si>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</si>
  <si>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</si>
  <si>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</si>
  <si>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</si>
  <si>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</si>
  <si>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</si>
  <si>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</si>
  <si>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</si>
  <si>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</si>
  <si>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</si>
  <si>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</si>
  <si>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</si>
  <si>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</si>
  <si>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</si>
  <si>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</si>
  <si>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</si>
  <si>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</si>
  <si>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</si>
  <si>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</si>
  <si>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</si>
  <si>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</si>
  <si>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</si>
  <si>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</si>
  <si>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</si>
  <si>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</si>
  <si>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</si>
  <si>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</si>
  <si>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</si>
  <si>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</si>
  <si>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</si>
  <si>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</si>
  <si>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</si>
  <si>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</si>
  <si>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</si>
  <si>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</si>
  <si>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</si>
  <si>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</si>
  <si>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</si>
  <si>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</si>
  <si>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</si>
  <si>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</si>
  <si>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</si>
  <si>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</si>
  <si>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</si>
  <si>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</si>
  <si>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</si>
  <si>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</si>
  <si>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</si>
  <si>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</si>
  <si>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</si>
  <si>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</si>
  <si>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</si>
  <si>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</si>
  <si>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</si>
  <si>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</si>
  <si>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</si>
  <si>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</si>
  <si>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</si>
  <si>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</si>
  <si>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</si>
  <si>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</si>
  <si>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</si>
  <si>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</si>
  <si>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</si>
  <si>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</si>
  <si>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</si>
  <si>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</si>
  <si>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</si>
  <si>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</si>
  <si>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</si>
  <si>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</si>
  <si>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</si>
  <si>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</si>
  <si>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</si>
  <si>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</si>
  <si>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</si>
  <si>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</si>
  <si>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</si>
  <si>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</si>
  <si>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</si>
  <si>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</si>
  <si>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</si>
  <si>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</si>
  <si>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</si>
  <si>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</si>
  <si>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</si>
  <si>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</si>
  <si>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</si>
  <si>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</si>
  <si>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</si>
  <si>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</si>
  <si>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</si>
  <si>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</si>
  <si>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</si>
  <si>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</si>
  <si>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</si>
  <si>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</si>
  <si>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</si>
  <si>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</si>
  <si>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</si>
  <si>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</si>
  <si>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</si>
  <si>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</si>
  <si>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</si>
  <si>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</si>
  <si>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</si>
  <si>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</si>
  <si>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</si>
  <si>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</si>
  <si>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</si>
  <si>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</si>
  <si>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</si>
  <si>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</si>
  <si>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</si>
  <si>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</si>
  <si>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</si>
  <si>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</si>
  <si>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</si>
  <si>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</si>
  <si>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</si>
  <si>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</si>
  <si>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</si>
  <si>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</si>
  <si>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</si>
  <si>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</si>
  <si>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</si>
  <si>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</si>
  <si>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</si>
  <si>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</si>
  <si>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</si>
  <si>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</si>
  <si>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</si>
  <si>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</si>
  <si>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</si>
  <si>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</si>
  <si>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</si>
  <si>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</si>
  <si>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</si>
  <si>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</si>
  <si>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</si>
  <si>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</si>
  <si>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</si>
  <si>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</si>
  <si>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</si>
  <si>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</si>
  <si>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</si>
  <si>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</si>
  <si>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</si>
  <si>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</si>
  <si>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</si>
  <si>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</si>
  <si>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</si>
  <si>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</si>
  <si>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</si>
  <si>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</si>
  <si>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</si>
  <si>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</si>
  <si>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</si>
  <si>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</si>
  <si>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</si>
  <si>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</si>
  <si>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</si>
  <si>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</si>
  <si>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</si>
  <si>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</si>
  <si>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</si>
  <si>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</si>
  <si>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</si>
  <si>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</si>
  <si>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</si>
  <si>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</si>
  <si>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</si>
  <si>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</si>
  <si>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</si>
  <si>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</si>
  <si>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</si>
  <si>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</si>
  <si>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</si>
  <si>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</si>
  <si>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</si>
  <si>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</si>
  <si>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</si>
  <si>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</si>
  <si>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</si>
  <si>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</si>
  <si>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</si>
  <si>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</si>
  <si>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</si>
  <si>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</si>
  <si>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</si>
  <si>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</si>
  <si>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</si>
  <si>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</si>
  <si>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</si>
  <si>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</si>
  <si>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</si>
  <si>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</si>
  <si>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</si>
  <si>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</si>
  <si>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</si>
  <si>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</si>
  <si>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</si>
  <si>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</si>
  <si>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</si>
  <si>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</si>
  <si>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</si>
  <si>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</si>
  <si>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</si>
  <si>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</si>
  <si>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</si>
  <si>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</si>
  <si>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</si>
  <si>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</si>
  <si>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</si>
  <si>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</si>
  <si>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</si>
  <si>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</si>
  <si>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</si>
  <si>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</si>
  <si>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</si>
  <si>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</si>
  <si>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</si>
  <si>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</si>
  <si>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</si>
  <si>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</si>
  <si>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</si>
  <si>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</si>
  <si>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</si>
  <si>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</si>
  <si>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</si>
  <si>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</si>
  <si>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</si>
  <si>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</si>
  <si>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</si>
  <si>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</si>
  <si>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</si>
  <si>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</si>
  <si>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</si>
  <si>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</si>
  <si>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</si>
  <si>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</si>
  <si>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</si>
  <si>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</si>
  <si>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</si>
  <si>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</si>
  <si>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</si>
  <si>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</si>
  <si>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</si>
  <si>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</si>
  <si>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</si>
  <si>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</si>
  <si>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</si>
  <si>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</si>
  <si>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</si>
  <si>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</si>
  <si>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</si>
  <si>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</si>
  <si>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</si>
  <si>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</si>
  <si>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</si>
  <si>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</si>
  <si>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</si>
  <si>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</si>
  <si>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</si>
  <si>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</si>
  <si>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</si>
  <si>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</si>
  <si>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</si>
  <si>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</si>
  <si>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</si>
  <si>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</si>
  <si>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</si>
  <si>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</si>
  <si>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</si>
  <si>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</si>
  <si>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</si>
  <si>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</si>
  <si>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</si>
  <si>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</si>
  <si>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</si>
  <si>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</si>
  <si>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</si>
  <si>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</si>
  <si>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</si>
  <si>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</si>
  <si>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</si>
  <si>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</si>
  <si>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</si>
  <si>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</si>
  <si>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</si>
  <si>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</si>
  <si>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</si>
  <si>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</si>
  <si>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</si>
  <si>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</si>
  <si>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</si>
  <si>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</si>
  <si>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</si>
  <si>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</si>
  <si>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</si>
  <si>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</si>
  <si>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</si>
  <si>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</si>
  <si>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</si>
  <si>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</si>
  <si>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</si>
  <si>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</si>
  <si>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</si>
  <si>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</si>
  <si>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</si>
  <si>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</si>
  <si>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</si>
  <si>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</si>
  <si>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</si>
  <si>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</si>
  <si>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</si>
  <si>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</si>
  <si>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</si>
  <si>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</si>
  <si>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</si>
  <si>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</si>
  <si>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</si>
  <si>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</si>
  <si>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</si>
  <si>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</si>
  <si>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</si>
  <si>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</si>
  <si>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</si>
  <si>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</si>
  <si>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</si>
  <si>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</si>
  <si>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</si>
  <si>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</si>
  <si>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</si>
  <si>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</si>
  <si>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</si>
  <si>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</si>
  <si>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</si>
  <si>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</si>
  <si>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</si>
  <si>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</si>
  <si>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</si>
  <si>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</si>
  <si>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</si>
  <si>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</si>
  <si>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</si>
  <si>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</si>
  <si>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</si>
  <si>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</si>
  <si>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</si>
  <si>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</si>
  <si>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</si>
  <si>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</si>
  <si>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</si>
  <si>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</si>
  <si>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</si>
  <si>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</si>
  <si>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</si>
  <si>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</si>
  <si>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</si>
  <si>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</si>
  <si>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</si>
  <si>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</si>
  <si>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</si>
  <si>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</si>
  <si>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</si>
  <si>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</si>
  <si>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</si>
  <si>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</si>
  <si>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</si>
  <si>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</si>
  <si>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</si>
  <si>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</si>
  <si>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</si>
  <si>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</si>
  <si>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</si>
  <si>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</si>
  <si>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</si>
  <si>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</si>
  <si>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</si>
  <si>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</si>
  <si>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</si>
  <si>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</si>
  <si>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</si>
  <si>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</si>
  <si>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</si>
  <si>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</si>
  <si>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</si>
  <si>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</si>
  <si>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</si>
  <si>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</si>
  <si>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</si>
  <si>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</si>
  <si>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</si>
  <si>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</si>
  <si>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</si>
  <si>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</si>
  <si>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</si>
  <si>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</si>
  <si>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</si>
  <si>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</si>
  <si>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</si>
  <si>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</si>
  <si>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</si>
  <si>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</si>
  <si>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</si>
  <si>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</si>
  <si>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</si>
  <si>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</si>
  <si>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</si>
  <si>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</si>
  <si>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</si>
  <si>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</si>
  <si>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</si>
  <si>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</si>
  <si>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</si>
  <si>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</si>
  <si>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</si>
  <si>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</si>
  <si>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</si>
  <si>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</si>
  <si>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</si>
  <si>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</si>
  <si>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</si>
  <si>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</si>
  <si>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</si>
  <si>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</si>
  <si>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</si>
  <si>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</si>
  <si>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</si>
  <si>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</si>
  <si>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</si>
  <si>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</si>
  <si>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</si>
  <si>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</si>
  <si>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</si>
  <si>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</si>
  <si>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</si>
  <si>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</si>
  <si>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</si>
  <si>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</si>
  <si>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</si>
  <si>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</si>
  <si>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</si>
  <si>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</si>
  <si>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</si>
  <si>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</si>
  <si>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</si>
  <si>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</si>
  <si>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</si>
  <si>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</si>
  <si>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</si>
  <si>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</si>
  <si>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</si>
  <si>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</si>
  <si>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</si>
  <si>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</si>
  <si>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</si>
  <si>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</si>
  <si>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</si>
  <si>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</si>
  <si>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</si>
  <si>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</si>
  <si>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</si>
  <si>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</si>
  <si>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</si>
  <si>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</si>
  <si>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</si>
  <si>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</si>
  <si>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</si>
  <si>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</si>
  <si>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</si>
  <si>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</si>
  <si>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</si>
  <si>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</si>
  <si>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</si>
  <si>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</si>
  <si>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</si>
  <si>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</si>
  <si>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</si>
  <si>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</si>
  <si>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</si>
  <si>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</si>
  <si>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</si>
  <si>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</si>
  <si>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</si>
  <si>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</si>
  <si>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</si>
  <si>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</si>
  <si>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</si>
  <si>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</si>
  <si>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</si>
  <si>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</si>
  <si>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</si>
  <si>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</si>
  <si>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</si>
  <si>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</si>
  <si>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</si>
  <si>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</si>
  <si>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</si>
  <si>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</si>
  <si>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</si>
  <si>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</si>
  <si>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</si>
  <si>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</si>
  <si>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</si>
  <si>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</si>
  <si>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</si>
  <si>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</si>
  <si>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</si>
  <si>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</si>
  <si>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</si>
  <si>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</si>
  <si>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</si>
  <si>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</si>
  <si>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</si>
  <si>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</si>
  <si>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</si>
  <si>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</si>
  <si>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</si>
  <si>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</si>
  <si>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</si>
  <si>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</si>
  <si>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</si>
  <si>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</si>
  <si>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</si>
  <si>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</si>
  <si>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</si>
  <si>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</si>
  <si>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</si>
  <si>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</si>
  <si>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</si>
  <si>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</si>
  <si>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</si>
  <si>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</si>
  <si>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</si>
  <si>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</si>
  <si>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</si>
  <si>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</si>
  <si>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</si>
  <si>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</si>
  <si>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</si>
  <si>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</si>
  <si>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</si>
  <si>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</si>
  <si>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</si>
  <si>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</si>
  <si>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</si>
  <si>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</si>
  <si>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</si>
  <si>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</si>
  <si>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</si>
  <si>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</si>
  <si>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</si>
  <si>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</si>
  <si>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</si>
  <si>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</si>
  <si>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</si>
  <si>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</si>
  <si>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</si>
  <si>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</si>
  <si>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</si>
  <si>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</si>
  <si>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</si>
  <si>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</si>
  <si>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</si>
  <si>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</si>
  <si>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</si>
  <si>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</si>
  <si>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</si>
  <si>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</si>
  <si>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</si>
  <si>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</si>
  <si>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</si>
  <si>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</si>
  <si>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</si>
  <si>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</si>
  <si>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</si>
  <si>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</si>
  <si>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</si>
  <si>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</si>
  <si>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</si>
  <si>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</si>
  <si>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</si>
  <si>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</si>
  <si>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</si>
  <si>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</si>
  <si>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</si>
  <si>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</si>
  <si>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</si>
  <si>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</si>
  <si>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</si>
  <si>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</si>
  <si>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</si>
  <si>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</si>
  <si>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</si>
  <si>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</si>
  <si>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</si>
  <si>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</si>
  <si>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</si>
  <si>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</si>
  <si>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</si>
  <si>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</si>
  <si>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</si>
  <si>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</si>
  <si>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</si>
  <si>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</si>
  <si>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</si>
  <si>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</si>
  <si>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</si>
  <si>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</si>
  <si>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</si>
  <si>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</si>
  <si>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</si>
  <si>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</si>
  <si>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</si>
  <si>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</si>
  <si>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</si>
  <si>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</si>
  <si>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</si>
  <si>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</si>
  <si>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</si>
  <si>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</si>
  <si>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</si>
  <si>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</si>
  <si>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</si>
  <si>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</si>
  <si>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</si>
  <si>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</si>
  <si>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</si>
  <si>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</si>
  <si>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</si>
  <si>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</si>
  <si>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</si>
  <si>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</si>
  <si>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</si>
  <si>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</si>
  <si>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</si>
  <si>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</si>
  <si>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</si>
  <si>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</si>
  <si>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</si>
  <si>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</si>
  <si>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</si>
  <si>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</si>
  <si>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</si>
  <si>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</si>
  <si>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</si>
  <si>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</si>
  <si>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</si>
  <si>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</si>
  <si>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</si>
  <si>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</si>
  <si>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</si>
  <si>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</si>
  <si>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</si>
  <si>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</si>
  <si>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</si>
  <si>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</si>
  <si>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</si>
  <si>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</si>
  <si>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</si>
  <si>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</si>
  <si>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</si>
  <si>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</si>
  <si>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</si>
  <si>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</si>
  <si>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</si>
  <si>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</si>
  <si>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</si>
  <si>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</si>
  <si>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</si>
  <si>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</si>
  <si>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</si>
  <si>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</si>
  <si>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</si>
  <si>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</si>
  <si>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</si>
  <si>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</si>
  <si>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</si>
  <si>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</si>
  <si>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</si>
  <si>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</si>
  <si>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</si>
  <si>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</si>
  <si>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</si>
  <si>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</si>
  <si>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</si>
  <si>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</si>
  <si>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</si>
  <si>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</si>
  <si>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</si>
  <si>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</si>
  <si>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</si>
  <si>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</si>
  <si>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</si>
  <si>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</si>
  <si>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</si>
  <si>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</si>
  <si>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</si>
  <si>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</si>
  <si>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</si>
  <si>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</si>
  <si>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</si>
  <si>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</si>
  <si>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</si>
  <si>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</si>
  <si>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</si>
  <si>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</si>
  <si>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</si>
  <si>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</si>
  <si>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</si>
  <si>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</si>
  <si>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</si>
  <si>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</si>
  <si>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</si>
  <si>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</si>
  <si>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</si>
  <si>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</si>
  <si>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</si>
  <si>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</si>
  <si>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</si>
  <si>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</si>
  <si>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</si>
  <si>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</si>
  <si>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</si>
  <si>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</si>
  <si>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</si>
  <si>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</si>
  <si>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</si>
  <si>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</si>
  <si>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</si>
  <si>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</si>
  <si>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</si>
  <si>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</si>
  <si>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</si>
  <si>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</si>
  <si>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</si>
  <si>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</si>
  <si>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</si>
  <si>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</si>
  <si>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</si>
  <si>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</si>
  <si>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</si>
  <si>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</si>
  <si>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</si>
  <si>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</si>
  <si>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</si>
  <si>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</si>
  <si>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</si>
  <si>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</si>
  <si>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</si>
  <si>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</si>
  <si>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</si>
  <si>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</si>
  <si>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</si>
  <si>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</si>
  <si>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</si>
  <si>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</si>
  <si>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</si>
  <si>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</si>
  <si>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</si>
  <si>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</si>
  <si>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</si>
  <si>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</si>
  <si>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</si>
  <si>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</si>
  <si>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</si>
  <si>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</si>
  <si>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</si>
  <si>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</si>
  <si>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</si>
  <si>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</si>
  <si>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</si>
  <si>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</si>
  <si>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</si>
  <si>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</si>
  <si>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</si>
  <si>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</si>
  <si>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</si>
  <si>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</si>
  <si>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</si>
  <si>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</si>
  <si>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</si>
  <si>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</si>
  <si>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</si>
  <si>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</si>
  <si>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</si>
  <si>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</si>
  <si>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</si>
  <si>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</si>
  <si>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</si>
  <si>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</si>
  <si>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</si>
  <si>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</si>
  <si>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</si>
  <si>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</si>
  <si>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</si>
  <si>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</si>
  <si>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</si>
  <si>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</si>
  <si>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</si>
  <si>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</si>
  <si>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</si>
  <si>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</si>
  <si>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</si>
  <si>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</si>
  <si>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</si>
  <si>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</si>
  <si>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</si>
  <si>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</si>
  <si>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</si>
  <si>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</si>
  <si>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</si>
  <si>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</si>
  <si>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</si>
  <si>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</si>
  <si>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</si>
  <si>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</si>
  <si>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</si>
  <si>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</si>
  <si>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</si>
  <si>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</si>
  <si>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</si>
  <si>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</si>
  <si>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</si>
  <si>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</si>
  <si>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</si>
  <si>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</si>
  <si>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</si>
  <si>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</si>
  <si>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</si>
  <si>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</si>
  <si>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</si>
  <si>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</si>
  <si>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</si>
  <si>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</si>
  <si>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</si>
  <si>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</si>
  <si>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</si>
  <si>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</si>
  <si>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</si>
  <si>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</si>
  <si>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</si>
  <si>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</si>
  <si>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</si>
  <si>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</si>
  <si>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</si>
  <si>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</si>
  <si>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</si>
  <si>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</si>
  <si>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</si>
  <si>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</si>
  <si>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</si>
  <si>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</si>
  <si>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</si>
  <si>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</si>
  <si>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</si>
  <si>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</si>
  <si>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</si>
  <si>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</si>
  <si>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</si>
  <si>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</si>
  <si>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</si>
  <si>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</si>
  <si>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</si>
  <si>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</si>
  <si>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</si>
  <si>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</si>
  <si>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</si>
  <si>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</si>
  <si>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</si>
  <si>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</si>
  <si>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</si>
  <si>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</si>
  <si>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</si>
  <si>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</si>
  <si>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</si>
  <si>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</si>
  <si>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</si>
  <si>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</si>
  <si>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</si>
  <si>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</si>
  <si>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</si>
  <si>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</si>
  <si>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</si>
  <si>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</si>
  <si>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</si>
  <si>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</si>
  <si>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</si>
  <si>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</si>
  <si>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</si>
  <si>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</si>
  <si>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</si>
  <si>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</si>
  <si>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</si>
  <si>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</si>
  <si>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</si>
  <si>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</si>
  <si>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</si>
  <si>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</si>
  <si>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</si>
  <si>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</si>
  <si>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</si>
  <si>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</si>
  <si>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</si>
  <si>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</si>
  <si>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</si>
  <si>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</si>
  <si>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</si>
  <si>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</si>
  <si>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</si>
  <si>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</si>
  <si>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</si>
  <si>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</si>
  <si>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</si>
  <si>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</si>
  <si>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</si>
  <si>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</si>
  <si>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</si>
  <si>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</si>
  <si>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</si>
  <si>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</si>
  <si>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</si>
  <si>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</si>
  <si>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</si>
  <si>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</si>
  <si>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</si>
  <si>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</si>
  <si>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</si>
  <si>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</si>
  <si>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</si>
  <si>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</si>
  <si>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</si>
  <si>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</si>
  <si>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</si>
  <si>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</si>
  <si>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</si>
  <si>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</si>
  <si>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</si>
  <si>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</si>
  <si>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</si>
  <si>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</si>
  <si>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</si>
  <si>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</si>
  <si>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</si>
  <si>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</si>
  <si>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</si>
  <si>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</si>
  <si>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</si>
  <si>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</si>
  <si>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</si>
  <si>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</si>
  <si>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</si>
  <si>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</si>
  <si>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</si>
  <si>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</si>
  <si>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</si>
  <si>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</si>
  <si>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</si>
  <si>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</si>
  <si>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</si>
  <si>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</si>
  <si>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</si>
  <si>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</si>
  <si>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</si>
  <si>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</si>
  <si>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</si>
  <si>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</si>
  <si>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</si>
  <si>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</si>
  <si>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</si>
  <si>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</si>
  <si>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</si>
  <si>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</si>
  <si>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</si>
  <si>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</si>
  <si>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</si>
  <si>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</si>
  <si>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</si>
  <si>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</si>
  <si>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</si>
  <si>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</si>
  <si>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</si>
  <si>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</si>
  <si>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</si>
  <si>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</si>
  <si>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</si>
  <si>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</si>
  <si>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</si>
  <si>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</si>
  <si>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</si>
  <si>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</si>
  <si>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</si>
  <si>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</si>
  <si>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</si>
  <si>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</si>
  <si>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</si>
  <si>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</si>
  <si>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</si>
  <si>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</si>
  <si>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</si>
  <si>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</si>
  <si>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</si>
  <si>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</si>
  <si>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</si>
  <si>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</si>
  <si>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</si>
  <si>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</si>
  <si>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</si>
  <si>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</si>
  <si>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</si>
  <si>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</si>
  <si>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</si>
  <si>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</si>
  <si>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</si>
  <si>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</si>
  <si>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</si>
  <si>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</si>
  <si>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</si>
  <si>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</si>
  <si>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</si>
  <si>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</si>
  <si>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</si>
  <si>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</si>
  <si>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</si>
  <si>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</si>
  <si>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</si>
  <si>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</si>
  <si>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</si>
  <si>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</si>
  <si>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</si>
  <si>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</si>
  <si>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</si>
  <si>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</si>
  <si>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</si>
  <si>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</si>
  <si>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</si>
  <si>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</si>
  <si>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</si>
  <si>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</si>
  <si>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</si>
  <si>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</si>
  <si>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</si>
  <si>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</si>
  <si>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</si>
  <si>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</si>
  <si>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</si>
  <si>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</si>
  <si>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</si>
  <si>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</si>
  <si>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</si>
  <si>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</si>
  <si>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</si>
  <si>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</si>
  <si>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</si>
  <si>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</si>
  <si>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</si>
  <si>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</si>
  <si>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</si>
  <si>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</si>
  <si>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</si>
  <si>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</si>
  <si>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</si>
  <si>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</si>
  <si>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</si>
  <si>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</si>
  <si>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</si>
  <si>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</si>
  <si>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</si>
  <si>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</si>
  <si>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</si>
  <si>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</si>
  <si>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</si>
  <si>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</si>
  <si>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</si>
  <si>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</si>
  <si>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</si>
  <si>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</si>
  <si>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</si>
  <si>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</si>
  <si>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</si>
  <si>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</si>
  <si>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</si>
  <si>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</si>
  <si>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</si>
  <si>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</si>
  <si>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</si>
  <si>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</si>
  <si>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</si>
  <si>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</si>
  <si>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</si>
  <si>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</si>
  <si>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</si>
  <si>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</si>
  <si>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</si>
  <si>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</si>
  <si>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</si>
  <si>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</si>
  <si>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</si>
  <si>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</si>
  <si>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</si>
  <si>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</si>
  <si>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</si>
  <si>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</si>
  <si>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</si>
  <si>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</si>
  <si>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</si>
  <si>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</si>
  <si>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</si>
  <si>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</si>
  <si>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</si>
  <si>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</si>
  <si>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</si>
  <si>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</si>
  <si>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</si>
  <si>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</si>
  <si>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</si>
  <si>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</si>
  <si>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</si>
  <si>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</si>
  <si>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</si>
  <si>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</si>
  <si>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</si>
  <si>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</si>
  <si>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</si>
  <si>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</si>
  <si>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</si>
  <si>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</si>
  <si>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</si>
  <si>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</si>
  <si>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</si>
  <si>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</si>
  <si>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</si>
  <si>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</si>
  <si>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</si>
  <si>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</si>
  <si>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</si>
  <si>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</si>
  <si>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</si>
  <si>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</si>
  <si>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</si>
  <si>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</si>
  <si>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</si>
  <si>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</si>
  <si>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</si>
  <si>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</si>
  <si>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</si>
  <si>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</si>
  <si>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</si>
  <si>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</si>
  <si>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</si>
  <si>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</si>
  <si>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</si>
  <si>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</si>
  <si>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</si>
  <si>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</si>
  <si>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</si>
  <si>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</si>
  <si>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</si>
  <si>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</si>
  <si>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</si>
  <si>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</si>
  <si>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</si>
  <si>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</si>
  <si>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</si>
  <si>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</si>
  <si>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</si>
  <si>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</si>
  <si>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</si>
  <si>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</si>
  <si>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</si>
  <si>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</si>
  <si>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</si>
  <si>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</si>
  <si>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</si>
  <si>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</si>
  <si>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</si>
  <si>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</si>
  <si>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</si>
  <si>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</si>
  <si>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</si>
  <si>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</si>
  <si>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</si>
  <si>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</si>
  <si>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</si>
  <si>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</si>
  <si>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</si>
  <si>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</si>
  <si>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</si>
  <si>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</si>
  <si>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</si>
  <si>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</si>
  <si>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</si>
  <si>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</si>
  <si>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</si>
  <si>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</si>
  <si>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</si>
  <si>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</si>
  <si>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</si>
  <si>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</si>
  <si>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</si>
  <si>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</si>
  <si>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</si>
  <si>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</si>
  <si>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</si>
  <si>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</si>
  <si>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</si>
  <si>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</si>
  <si>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</si>
  <si>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</si>
  <si>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</si>
  <si>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</si>
  <si>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</si>
  <si>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</si>
  <si>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</si>
  <si>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</si>
  <si>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</si>
  <si>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</si>
  <si>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</si>
  <si>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</si>
  <si>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</si>
  <si>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</si>
  <si>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</si>
  <si>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</si>
  <si>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</si>
  <si>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</si>
  <si>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</si>
  <si>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</si>
  <si>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</si>
  <si>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</si>
  <si>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</si>
  <si>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</si>
  <si>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</si>
  <si>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</si>
  <si>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</si>
  <si>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</si>
  <si>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</si>
  <si>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</si>
  <si>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</si>
  <si>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</si>
  <si>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</si>
  <si>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</si>
  <si>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</si>
  <si>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</si>
  <si>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</si>
  <si>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</si>
  <si>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</si>
  <si>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</si>
  <si>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</si>
  <si>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</si>
  <si>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</si>
  <si>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</si>
  <si>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</si>
  <si>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</si>
  <si>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</si>
  <si>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</si>
  <si>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</si>
  <si>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</si>
  <si>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</si>
  <si>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</si>
  <si>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</si>
  <si>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</si>
  <si>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</si>
  <si>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</si>
  <si>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</si>
  <si>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</si>
  <si>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</si>
  <si>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</si>
  <si>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</si>
  <si>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</si>
  <si>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</si>
  <si>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</si>
  <si>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</si>
  <si>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</si>
  <si>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</si>
  <si>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</si>
  <si>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</si>
  <si>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</si>
  <si>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</si>
  <si>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</si>
  <si>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</si>
  <si>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</si>
  <si>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</si>
  <si>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</si>
  <si>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</si>
  <si>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</si>
  <si>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</si>
  <si>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</si>
  <si>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</si>
  <si>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</si>
  <si>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</si>
  <si>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</si>
  <si>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</si>
  <si>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</si>
  <si>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</si>
  <si>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</si>
  <si>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</si>
  <si>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</si>
  <si>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</si>
  <si>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</si>
  <si>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</si>
  <si>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</si>
  <si>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</si>
  <si>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</si>
  <si>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</si>
  <si>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</si>
  <si>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</si>
  <si>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</si>
  <si>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</si>
  <si>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</si>
  <si>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</si>
  <si>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</si>
  <si>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</si>
  <si>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</si>
  <si>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</si>
  <si>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</si>
  <si>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</si>
  <si>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</si>
  <si>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</si>
  <si>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</si>
  <si>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</si>
  <si>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</si>
  <si>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</si>
  <si>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</si>
  <si>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</si>
  <si>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</si>
  <si>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</si>
  <si>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</si>
  <si>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</si>
  <si>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</si>
  <si>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</si>
  <si>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</si>
  <si>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</si>
  <si>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</si>
  <si>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</si>
  <si>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</si>
  <si>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</si>
  <si>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</si>
  <si>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</si>
  <si>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</si>
  <si>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</si>
  <si>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</si>
  <si>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</si>
  <si>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</si>
  <si>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</si>
  <si>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</si>
  <si>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</si>
  <si>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</si>
  <si>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</si>
  <si>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</si>
  <si>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</si>
  <si>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</si>
  <si>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</si>
  <si>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</si>
  <si>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</si>
  <si>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</si>
  <si>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</si>
  <si>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</si>
  <si>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</si>
  <si>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</si>
  <si>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</si>
  <si>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</si>
  <si>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</si>
  <si>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</si>
  <si>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</si>
  <si>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</si>
  <si>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</si>
  <si>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</si>
  <si>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</si>
  <si>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</si>
  <si>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</si>
  <si>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</si>
  <si>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</si>
  <si>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</si>
  <si>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</si>
  <si>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</si>
  <si>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</si>
  <si>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</si>
  <si>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</si>
  <si>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</si>
  <si>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</si>
  <si>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</si>
  <si>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</si>
  <si>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</si>
  <si>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</si>
  <si>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</si>
  <si>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</si>
  <si>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</si>
  <si>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</si>
  <si>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</si>
  <si>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</si>
  <si>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</si>
  <si>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</si>
  <si>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</si>
  <si>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</si>
  <si>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</si>
  <si>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</si>
  <si>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</si>
  <si>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</si>
  <si>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</si>
  <si>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</si>
  <si>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</si>
  <si>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</si>
  <si>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</si>
  <si>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</si>
  <si>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</si>
  <si>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</si>
  <si>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</si>
  <si>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</si>
  <si>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</si>
  <si>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</si>
  <si>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</si>
  <si>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</si>
  <si>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</si>
  <si>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</si>
  <si>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</si>
  <si>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</si>
  <si>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</si>
  <si>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</si>
  <si>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</si>
  <si>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</si>
  <si>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</si>
  <si>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</si>
  <si>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</si>
  <si>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</si>
  <si>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</si>
  <si>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</si>
  <si>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</si>
  <si>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</si>
  <si>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</si>
  <si>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</si>
  <si>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</si>
  <si>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</si>
  <si>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</si>
  <si>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</si>
  <si>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</si>
  <si>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</si>
  <si>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</si>
  <si>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</si>
  <si>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</si>
  <si>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</si>
  <si>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</si>
  <si>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</si>
  <si>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</si>
  <si>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</si>
  <si>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</si>
  <si>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</si>
  <si>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</si>
  <si>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</si>
  <si>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</si>
  <si>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</si>
  <si>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</si>
  <si>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</si>
  <si>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</si>
  <si>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</si>
  <si>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</si>
  <si>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</si>
  <si>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</si>
  <si>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</si>
  <si>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</si>
  <si>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</si>
  <si>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</si>
  <si>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</si>
  <si>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</si>
  <si>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</si>
  <si>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</si>
  <si>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</si>
  <si>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</si>
  <si>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</si>
  <si>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</si>
  <si>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</si>
  <si>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</si>
  <si>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</si>
  <si>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</si>
  <si>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</si>
  <si>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</si>
  <si>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</si>
  <si>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</si>
  <si>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</si>
  <si>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</si>
  <si>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</si>
  <si>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</si>
  <si>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</si>
  <si>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</si>
  <si>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</si>
  <si>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</si>
  <si>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</si>
  <si>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</si>
  <si>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</si>
  <si>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</si>
  <si>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</si>
  <si>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</si>
  <si>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</si>
  <si>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</si>
  <si>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</si>
  <si>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</si>
  <si>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</si>
  <si>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</si>
  <si>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</si>
  <si>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</si>
  <si>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</si>
  <si>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</si>
  <si>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</si>
  <si>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</si>
  <si>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</si>
  <si>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</si>
  <si>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</si>
  <si>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</si>
  <si>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</si>
  <si>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</si>
  <si>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</si>
  <si>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</si>
  <si>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</si>
  <si>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</si>
  <si>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</si>
  <si>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</si>
  <si>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</si>
  <si>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</si>
  <si>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</si>
  <si>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</si>
  <si>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</si>
  <si>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</si>
  <si>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</si>
  <si>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</si>
  <si>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</si>
  <si>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</si>
  <si>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</si>
  <si>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</si>
  <si>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</si>
  <si>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</si>
  <si>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</si>
  <si>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</si>
  <si>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</si>
  <si>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</si>
  <si>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</si>
  <si>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</si>
  <si>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</si>
  <si>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</si>
  <si>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</si>
  <si>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</si>
  <si>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</si>
  <si>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</si>
  <si>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</si>
  <si>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</si>
  <si>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</si>
  <si>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</si>
  <si>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</si>
  <si>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</si>
  <si>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</si>
  <si>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</si>
  <si>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</si>
  <si>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</si>
  <si>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</si>
  <si>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</si>
  <si>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</si>
  <si>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</si>
  <si>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</si>
  <si>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</si>
  <si>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</si>
  <si>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</si>
  <si>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</si>
  <si>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</si>
  <si>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</si>
  <si>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</si>
  <si>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</si>
  <si>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</si>
  <si>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</si>
  <si>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</si>
  <si>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</si>
  <si>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</si>
  <si>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</si>
  <si>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</si>
  <si>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</si>
  <si>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</si>
  <si>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</si>
  <si>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</si>
  <si>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</si>
  <si>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</si>
  <si>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</si>
  <si>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</si>
  <si>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</si>
  <si>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</si>
  <si>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</si>
  <si>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</si>
  <si>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</si>
  <si>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</si>
  <si>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</si>
  <si>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</si>
  <si>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</si>
  <si>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</si>
  <si>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</si>
  <si>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</si>
  <si>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</si>
  <si>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</si>
  <si>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</si>
  <si>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</si>
  <si>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</si>
  <si>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</si>
  <si>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</si>
  <si>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</si>
  <si>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</si>
  <si>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</si>
  <si>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</si>
  <si>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</si>
  <si>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</si>
  <si>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</si>
  <si>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</si>
  <si>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</si>
  <si>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</si>
  <si>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</si>
  <si>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</si>
  <si>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</si>
  <si>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</si>
  <si>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</si>
  <si>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</si>
  <si>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</si>
  <si>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</si>
  <si>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</si>
  <si>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</si>
  <si>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</si>
  <si>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</si>
  <si>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</si>
  <si>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</si>
  <si>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</si>
  <si>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</si>
  <si>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</si>
  <si>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</si>
  <si>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</si>
  <si>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</si>
  <si>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</si>
  <si>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</si>
  <si>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</si>
  <si>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</si>
  <si>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</si>
  <si>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</si>
  <si>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</si>
  <si>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</si>
  <si>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</si>
  <si>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</si>
  <si>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</si>
  <si>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</si>
  <si>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</si>
  <si>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</si>
  <si>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</si>
  <si>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</si>
  <si>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</si>
  <si>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</si>
  <si>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</si>
  <si>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</si>
  <si>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</si>
  <si>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</si>
  <si>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</si>
  <si>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</si>
  <si>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</si>
  <si>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</si>
  <si>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</si>
  <si>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</si>
  <si>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</si>
  <si>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</si>
  <si>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</si>
  <si>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</si>
  <si>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</si>
  <si>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</si>
  <si>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</si>
  <si>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</si>
  <si>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</si>
  <si>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</si>
  <si>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</si>
  <si>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</si>
  <si>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</si>
  <si>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</si>
  <si>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</si>
  <si>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</si>
  <si>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</si>
  <si>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</si>
  <si>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</si>
  <si>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</si>
  <si>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</si>
  <si>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</si>
  <si>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</si>
  <si>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</si>
  <si>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</si>
  <si>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</si>
  <si>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</si>
  <si>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</si>
  <si>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</si>
  <si>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</si>
  <si>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</si>
  <si>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</si>
  <si>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</si>
  <si>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</si>
  <si>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</si>
  <si>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</si>
  <si>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</si>
  <si>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</si>
  <si>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</si>
  <si>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</si>
  <si>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</si>
  <si>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</si>
  <si>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</si>
  <si>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</si>
  <si>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</si>
  <si>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</si>
  <si>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</si>
  <si>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</si>
  <si>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</si>
  <si>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</si>
  <si>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</si>
  <si>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</si>
  <si>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</si>
  <si>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</si>
  <si>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</si>
  <si>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</si>
  <si>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</si>
  <si>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</si>
  <si>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</si>
  <si>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</si>
  <si>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</si>
  <si>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</si>
  <si>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</si>
  <si>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</si>
  <si>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</si>
  <si>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</si>
  <si>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</si>
  <si>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</si>
  <si>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</si>
  <si>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</si>
  <si>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</si>
  <si>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</si>
  <si>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</si>
  <si>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</si>
  <si>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</si>
  <si>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</si>
  <si>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</si>
  <si>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</si>
  <si>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</si>
  <si>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</si>
  <si>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</si>
  <si>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</si>
  <si>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</si>
  <si>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</si>
  <si>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</si>
  <si>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</si>
  <si>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</si>
  <si>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</si>
  <si>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</si>
  <si>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</si>
  <si>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</si>
  <si>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</si>
  <si>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</si>
  <si>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</si>
  <si>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</si>
  <si>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</si>
  <si>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</si>
  <si>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</si>
  <si>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</si>
  <si>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</si>
  <si>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</si>
  <si>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</si>
  <si>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</si>
  <si>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</si>
  <si>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</si>
  <si>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</si>
  <si>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</si>
  <si>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</si>
  <si>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</si>
  <si>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</si>
  <si>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</si>
  <si>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</si>
  <si>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</si>
  <si>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</si>
  <si>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</si>
  <si>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</si>
  <si>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</si>
  <si>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</si>
  <si>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</si>
  <si>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</si>
  <si>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</si>
  <si>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</si>
  <si>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</si>
  <si>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</si>
  <si>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</si>
  <si>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</si>
  <si>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</si>
  <si>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</si>
  <si>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</si>
  <si>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</si>
  <si>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</si>
  <si>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</si>
  <si>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</si>
  <si>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</si>
  <si>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</si>
  <si>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</si>
  <si>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</si>
  <si>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</si>
  <si>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</si>
  <si>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</si>
  <si>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</si>
  <si>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</si>
  <si>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</si>
  <si>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</si>
  <si>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</si>
  <si>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</si>
  <si>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</si>
  <si>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</si>
  <si>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</si>
  <si>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</si>
  <si>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</si>
  <si>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</si>
  <si>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</si>
  <si>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</si>
  <si>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</si>
  <si>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</si>
  <si>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</si>
  <si>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</si>
  <si>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</si>
  <si>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</si>
  <si>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</si>
  <si>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</si>
  <si>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</si>
  <si>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</si>
  <si>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</si>
  <si>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</si>
  <si>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</si>
  <si>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</si>
  <si>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</si>
  <si>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</si>
  <si>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</si>
  <si>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</si>
  <si>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</si>
  <si>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</si>
  <si>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</si>
  <si>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</si>
  <si>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</si>
  <si>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</si>
  <si>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</si>
  <si>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</si>
  <si>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</si>
  <si>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</si>
  <si>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</si>
  <si>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</si>
  <si>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</si>
  <si>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</si>
  <si>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</si>
  <si>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</si>
  <si>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</si>
  <si>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</si>
  <si>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</si>
  <si>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</si>
  <si>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</si>
  <si>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</si>
  <si>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</si>
  <si>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</si>
  <si>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</si>
  <si>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</si>
  <si>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</si>
  <si>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</si>
  <si>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</si>
  <si>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</si>
  <si>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</si>
  <si>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</si>
  <si>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</si>
  <si>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</si>
  <si>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</si>
  <si>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</si>
  <si>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</si>
  <si>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</si>
  <si>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</si>
  <si>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</si>
  <si>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</si>
  <si>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</si>
  <si>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</si>
  <si>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</si>
  <si>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</si>
  <si>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</si>
  <si>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</si>
  <si>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</si>
  <si>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</si>
  <si>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</si>
  <si>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</si>
  <si>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</si>
  <si>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</si>
  <si>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</si>
  <si>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</si>
  <si>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</si>
  <si>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</si>
  <si>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</si>
  <si>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</si>
  <si>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</si>
  <si>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</si>
  <si>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</si>
  <si>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</si>
  <si>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</si>
  <si>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</si>
  <si>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</si>
  <si>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</si>
  <si>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</si>
  <si>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</si>
  <si>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</si>
  <si>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</si>
  <si>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</si>
  <si>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</si>
  <si>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</si>
  <si>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</si>
  <si>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</si>
  <si>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</si>
  <si>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</si>
  <si>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</si>
  <si>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</si>
  <si>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</si>
  <si>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</si>
  <si>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</si>
  <si>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</si>
  <si>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</si>
  <si>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</si>
  <si>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</si>
  <si>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</si>
  <si>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</si>
  <si>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</si>
  <si>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</si>
  <si>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</si>
  <si>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</si>
  <si>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</si>
  <si>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</si>
  <si>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</si>
  <si>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</si>
  <si>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</si>
  <si>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</si>
  <si>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</si>
  <si>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</si>
  <si>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</si>
  <si>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</si>
  <si>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</si>
  <si>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</si>
  <si>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</si>
  <si>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</si>
  <si>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</si>
  <si>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</si>
  <si>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</si>
  <si>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</si>
  <si>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</si>
  <si>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</si>
  <si>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</si>
  <si>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</si>
  <si>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</si>
  <si>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</si>
  <si>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</si>
  <si>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</si>
  <si>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</si>
  <si>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</si>
  <si>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</si>
  <si>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</si>
  <si>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</si>
  <si>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</si>
  <si>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</si>
  <si>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</si>
  <si>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</si>
  <si>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</si>
  <si>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</si>
  <si>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</si>
  <si>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</si>
  <si>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</si>
  <si>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</si>
  <si>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</si>
  <si>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</si>
  <si>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</si>
  <si>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</si>
  <si>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</si>
  <si>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</si>
  <si>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</si>
  <si>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</si>
  <si>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</si>
  <si>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</si>
  <si>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</si>
  <si>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</si>
  <si>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</si>
  <si>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</si>
  <si>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</si>
  <si>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</si>
  <si>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</si>
  <si>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</si>
  <si>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</si>
  <si>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</si>
  <si>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</si>
  <si>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</si>
  <si>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</si>
  <si>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</si>
  <si>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</si>
  <si>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</si>
  <si>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</si>
  <si>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</si>
  <si>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</si>
  <si>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</si>
  <si>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</si>
  <si>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</si>
  <si>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</si>
  <si>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</si>
  <si>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</si>
  <si>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</si>
  <si>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</si>
  <si>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</si>
  <si>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</si>
  <si>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</si>
  <si>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</si>
  <si>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</si>
  <si>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</si>
  <si>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</si>
  <si>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</si>
  <si>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</si>
  <si>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</si>
  <si>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</si>
  <si>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</si>
  <si>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</si>
  <si>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</si>
  <si>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</si>
  <si>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</si>
  <si>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</si>
  <si>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</si>
  <si>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</si>
  <si>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</si>
  <si>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</si>
  <si>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</si>
  <si>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</si>
  <si>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</si>
  <si>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</si>
  <si>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</si>
  <si>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</si>
  <si>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</si>
  <si>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</si>
  <si>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</si>
  <si>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</si>
  <si>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</si>
  <si>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</si>
  <si>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</si>
  <si>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</si>
  <si>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</si>
  <si>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</si>
  <si>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</si>
  <si>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</si>
  <si>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</si>
  <si>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</si>
  <si>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</si>
  <si>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</si>
  <si>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</si>
  <si>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</si>
  <si>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</si>
  <si>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</si>
  <si>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</si>
  <si>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</si>
  <si>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</si>
  <si>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</si>
  <si>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</si>
  <si>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</si>
  <si>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</si>
  <si>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</si>
  <si>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</si>
  <si>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</si>
  <si>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</si>
  <si>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</si>
  <si>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</si>
  <si>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</si>
  <si>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</si>
  <si>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</si>
  <si>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</si>
  <si>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</si>
  <si>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</si>
  <si>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</si>
  <si>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</si>
  <si>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</si>
  <si>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</si>
  <si>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</si>
  <si>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</si>
  <si>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</si>
  <si>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</si>
  <si>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</si>
  <si>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</si>
  <si>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</si>
  <si>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</si>
  <si>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</si>
  <si>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</si>
  <si>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</si>
  <si>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</si>
  <si>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</si>
  <si>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</si>
  <si>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</si>
  <si>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</si>
  <si>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</si>
  <si>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</si>
  <si>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</si>
  <si>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</si>
  <si>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</si>
  <si>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</si>
  <si>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</si>
  <si>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</si>
  <si>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</si>
  <si>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</si>
  <si>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</si>
  <si>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</si>
  <si>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</si>
  <si>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</si>
  <si>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</si>
  <si>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</si>
  <si>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</si>
  <si>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</si>
  <si>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</si>
  <si>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</si>
  <si>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</si>
  <si>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</si>
  <si>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</si>
  <si>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</si>
  <si>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</si>
  <si>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</si>
  <si>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</si>
  <si>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</si>
  <si>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</si>
  <si>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</si>
  <si>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</si>
  <si>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</si>
  <si>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</si>
  <si>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</si>
  <si>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</si>
  <si>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</si>
  <si>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</si>
  <si>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</si>
  <si>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</si>
  <si>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</si>
  <si>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</si>
  <si>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</si>
  <si>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</si>
  <si>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</si>
  <si>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</si>
  <si>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</si>
  <si>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</si>
  <si>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</si>
  <si>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</si>
  <si>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</si>
  <si>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</si>
  <si>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</si>
  <si>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</si>
  <si>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</si>
  <si>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</si>
  <si>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</si>
  <si>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</si>
  <si>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</si>
  <si>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</si>
  <si>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</si>
  <si>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</si>
  <si>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</si>
  <si>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</si>
  <si>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</si>
  <si>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</si>
  <si>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</si>
  <si>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</si>
  <si>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</si>
  <si>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</si>
  <si>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</si>
  <si>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</si>
  <si>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</si>
  <si>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</si>
  <si>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</si>
  <si>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</si>
  <si>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</si>
  <si>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</si>
  <si>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</si>
  <si>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</si>
  <si>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</si>
  <si>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</si>
  <si>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</si>
  <si>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</si>
  <si>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</si>
  <si>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</si>
  <si>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</si>
  <si>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</si>
  <si>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</si>
  <si>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</si>
  <si>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</si>
  <si>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</si>
  <si>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</si>
  <si>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</si>
  <si>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</si>
  <si>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</si>
  <si>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</si>
  <si>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</si>
  <si>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</si>
  <si>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</si>
  <si>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</si>
  <si>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</si>
  <si>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</si>
  <si>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</si>
  <si>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</si>
  <si>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</si>
  <si>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</si>
  <si>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</si>
  <si>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</si>
  <si>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</si>
  <si>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</si>
  <si>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</si>
  <si>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</si>
  <si>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</si>
  <si>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</si>
  <si>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</si>
  <si>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</si>
  <si>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</si>
  <si>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</si>
  <si>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</si>
  <si>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</si>
  <si>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</si>
  <si>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</si>
  <si>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</si>
  <si>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</si>
  <si>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</si>
  <si>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</si>
  <si>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</si>
  <si>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</si>
  <si>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</si>
  <si>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</si>
  <si>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</si>
  <si>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</si>
  <si>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</si>
  <si>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</si>
  <si>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</si>
  <si>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</si>
  <si>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</si>
  <si>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</si>
  <si>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</si>
  <si>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</si>
  <si>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</si>
  <si>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</si>
  <si>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</si>
  <si>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</si>
  <si>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</si>
  <si>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</si>
  <si>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</si>
  <si>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</si>
  <si>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</si>
  <si>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</si>
  <si>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</si>
  <si>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</si>
  <si>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</si>
  <si>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</si>
  <si>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</si>
  <si>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</si>
  <si>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</si>
  <si>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</si>
  <si>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</si>
  <si>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</si>
  <si>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</si>
  <si>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</si>
  <si>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</si>
  <si>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</si>
  <si>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</si>
  <si>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</si>
  <si>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</si>
  <si>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</si>
  <si>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</si>
  <si>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</si>
  <si>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</si>
  <si>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</si>
  <si>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</si>
  <si>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</si>
  <si>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</si>
  <si>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</si>
  <si>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</si>
  <si>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</si>
  <si>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</si>
  <si>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</si>
  <si>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</si>
  <si>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</si>
  <si>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</si>
  <si>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</si>
  <si>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</si>
  <si>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</si>
  <si>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</si>
  <si>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</si>
  <si>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</si>
  <si>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</si>
  <si>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</si>
  <si>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</si>
  <si>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</si>
  <si>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</si>
  <si>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</si>
  <si>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</si>
  <si>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</si>
  <si>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</si>
  <si>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</si>
  <si>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</si>
  <si>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</si>
  <si>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</si>
  <si>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</si>
  <si>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</si>
  <si>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</si>
  <si>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</si>
  <si>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</si>
  <si>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</si>
  <si>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</si>
  <si>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</si>
  <si>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</si>
  <si>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</si>
  <si>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</si>
  <si>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</si>
  <si>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</si>
  <si>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</si>
  <si>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</si>
  <si>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</si>
  <si>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</si>
  <si>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</si>
  <si>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</si>
  <si>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</si>
  <si>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</si>
  <si>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</si>
  <si>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</si>
  <si>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</si>
  <si>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</si>
  <si>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</si>
  <si>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</si>
  <si>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</si>
  <si>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</si>
  <si>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</si>
  <si>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</si>
  <si>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</si>
  <si>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</si>
  <si>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</si>
  <si>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</si>
  <si>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</si>
  <si>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</si>
  <si>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</si>
  <si>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</si>
  <si>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</si>
  <si>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</si>
  <si>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</si>
  <si>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</si>
  <si>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</si>
  <si>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</si>
  <si>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</si>
  <si>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</si>
  <si>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</si>
  <si>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</si>
  <si>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</si>
  <si>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</si>
  <si>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</si>
  <si>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</si>
  <si>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</si>
  <si>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</si>
  <si>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</si>
  <si>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</si>
  <si>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</si>
  <si>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</si>
  <si>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</si>
  <si>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</si>
  <si>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</si>
  <si>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</si>
  <si>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</si>
  <si>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</si>
  <si>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</si>
  <si>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</si>
  <si>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</si>
  <si>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</si>
  <si>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</si>
  <si>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</si>
  <si>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</si>
  <si>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</si>
  <si>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</si>
  <si>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</si>
  <si>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</si>
  <si>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</si>
  <si>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</si>
  <si>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</si>
  <si>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</si>
  <si>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</si>
  <si>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</si>
  <si>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</si>
  <si>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</si>
  <si>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</si>
  <si>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</si>
  <si>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</si>
  <si>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</si>
  <si>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</si>
  <si>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</si>
  <si>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</si>
  <si>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</si>
  <si>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</si>
  <si>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</si>
  <si>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</si>
  <si>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</si>
  <si>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</si>
  <si>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</si>
  <si>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</si>
  <si>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</si>
  <si>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</si>
  <si>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</si>
  <si>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</si>
  <si>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</si>
  <si>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</si>
  <si>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</si>
  <si>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</si>
  <si>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</si>
  <si>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</si>
  <si>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</si>
  <si>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</si>
  <si>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</si>
  <si>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</si>
  <si>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</si>
  <si>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</si>
  <si>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</si>
  <si>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</si>
  <si>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</si>
  <si>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</si>
  <si>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</si>
  <si>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</si>
  <si>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</si>
  <si>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</si>
  <si>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</si>
  <si>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</si>
  <si>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</si>
  <si>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</si>
  <si>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</si>
  <si>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</si>
  <si>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</si>
  <si>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</si>
  <si>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</si>
  <si>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</si>
  <si>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</si>
  <si>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</si>
  <si>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</si>
  <si>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</si>
  <si>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</si>
  <si>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</si>
  <si>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</si>
  <si>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</si>
  <si>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</si>
  <si>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</si>
  <si>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</si>
  <si>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</si>
  <si>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</si>
  <si>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</si>
  <si>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</si>
  <si>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</si>
  <si>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</si>
  <si>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</si>
  <si>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</si>
  <si>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</si>
  <si>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</si>
  <si>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</si>
  <si>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</si>
  <si>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</si>
  <si>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</si>
  <si>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</si>
  <si>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</si>
  <si>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</si>
  <si>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</si>
  <si>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</si>
  <si>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</si>
  <si>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</si>
  <si>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</si>
  <si>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</si>
  <si>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</si>
  <si>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</si>
  <si>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</si>
  <si>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</si>
  <si>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</si>
  <si>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</si>
  <si>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</si>
  <si>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</si>
  <si>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</si>
  <si>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</si>
  <si>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</si>
  <si>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</si>
  <si>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</si>
  <si>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</si>
  <si>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</si>
  <si>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</si>
  <si>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</si>
  <si>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</si>
  <si>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</si>
  <si>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</si>
  <si>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</si>
  <si>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</si>
  <si>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</si>
  <si>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</si>
  <si>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</si>
  <si>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</si>
  <si>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</si>
  <si>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</si>
  <si>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</si>
  <si>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</si>
  <si>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</si>
  <si>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</si>
  <si>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</si>
  <si>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</si>
  <si>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</si>
  <si>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</si>
  <si>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</si>
  <si>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</si>
  <si>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</si>
  <si>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</si>
  <si>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</si>
  <si>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</si>
  <si>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</si>
  <si>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</si>
  <si>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</si>
  <si>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</si>
  <si>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</si>
  <si>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</si>
  <si>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</si>
  <si>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</si>
  <si>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</si>
  <si>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</si>
  <si>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</si>
  <si>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</si>
  <si>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</si>
  <si>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</si>
  <si>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</si>
  <si>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</si>
  <si>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</si>
  <si>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</si>
  <si>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</si>
  <si>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</si>
  <si>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</si>
  <si>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</si>
  <si>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</si>
  <si>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</si>
  <si>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</si>
  <si>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</si>
  <si>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</si>
  <si>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</si>
  <si>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</si>
  <si>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</si>
  <si>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</si>
  <si>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</si>
  <si>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</si>
  <si>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</si>
  <si>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</si>
  <si>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</si>
  <si>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</si>
  <si>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</si>
  <si>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</si>
  <si>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</si>
  <si>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</si>
  <si>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</si>
  <si>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</si>
  <si>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</si>
  <si>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</si>
  <si>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</si>
  <si>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</si>
  <si>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</si>
  <si>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</si>
  <si>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</si>
  <si>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</si>
  <si>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</si>
  <si>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</si>
  <si>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</si>
  <si>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</si>
  <si>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</si>
  <si>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</si>
  <si>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</si>
  <si>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</si>
  <si>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</si>
  <si>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</si>
  <si>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</si>
  <si>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</si>
  <si>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</si>
  <si>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</si>
  <si>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</si>
  <si>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</si>
  <si>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</si>
  <si>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</si>
  <si>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</si>
  <si>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</si>
  <si>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</si>
  <si>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</si>
  <si>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</si>
  <si>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</si>
  <si>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</si>
  <si>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</si>
  <si>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</si>
  <si>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</si>
  <si>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</si>
  <si>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</si>
  <si>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</si>
  <si>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</si>
  <si>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</si>
  <si>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</si>
  <si>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</si>
  <si>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</si>
  <si>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</si>
  <si>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</si>
  <si>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</si>
  <si>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</si>
  <si>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</si>
  <si>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</si>
  <si>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</si>
  <si>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</si>
  <si>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</si>
  <si>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</si>
  <si>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</si>
  <si>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</si>
  <si>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</si>
  <si>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</si>
  <si>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</si>
  <si>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</si>
  <si>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</si>
  <si>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</si>
  <si>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</si>
  <si>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</si>
  <si>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</si>
  <si>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</si>
  <si>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</si>
  <si>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</si>
  <si>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</si>
  <si>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</si>
  <si>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</si>
  <si>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</si>
  <si>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</si>
  <si>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</si>
  <si>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</si>
  <si>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</si>
  <si>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</si>
  <si>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</si>
  <si>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</si>
  <si>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</si>
  <si>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</si>
  <si>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</si>
  <si>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</si>
  <si>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</si>
  <si>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</si>
  <si>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</si>
  <si>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</si>
  <si>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</si>
  <si>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</si>
  <si>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</si>
  <si>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</si>
  <si>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</si>
  <si>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</si>
  <si>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</si>
  <si>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</si>
  <si>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</si>
  <si>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</si>
  <si>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</si>
  <si>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</si>
  <si>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</si>
  <si>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</si>
  <si>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</si>
  <si>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</si>
  <si>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</si>
  <si>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</si>
  <si>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</si>
  <si>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</si>
  <si>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</si>
  <si>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</si>
  <si>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</si>
  <si>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</si>
  <si>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</si>
  <si>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</si>
  <si>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</si>
  <si>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</si>
  <si>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</si>
  <si>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</si>
  <si>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</si>
  <si>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</si>
  <si>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</si>
  <si>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</si>
  <si>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</si>
  <si>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</si>
  <si>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</si>
  <si>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</si>
  <si>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</si>
  <si>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</si>
  <si>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</si>
  <si>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</si>
  <si>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</si>
  <si>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</si>
  <si>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</si>
  <si>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</si>
  <si>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</si>
  <si>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</si>
  <si>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</si>
  <si>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</si>
  <si>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</si>
  <si>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</si>
  <si>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</si>
  <si>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</si>
  <si>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</si>
  <si>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</si>
  <si>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</si>
  <si>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</si>
  <si>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</si>
  <si>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</si>
  <si>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</si>
  <si>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</si>
  <si>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</si>
  <si>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</si>
  <si>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</si>
  <si>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</si>
  <si>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</si>
  <si>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</si>
  <si>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</si>
  <si>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</si>
  <si>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</si>
  <si>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</si>
  <si>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</si>
  <si>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</si>
  <si>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</si>
  <si>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</si>
  <si>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</si>
  <si>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</si>
  <si>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</si>
  <si>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</si>
  <si>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</si>
  <si>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</si>
  <si>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</si>
  <si>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</si>
  <si>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</si>
  <si>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</si>
  <si>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</si>
  <si>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</si>
  <si>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</si>
  <si>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</si>
  <si>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</si>
  <si>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</si>
  <si>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</si>
  <si>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</si>
  <si>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</si>
  <si>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</si>
  <si>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</si>
  <si>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</si>
  <si>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</si>
  <si>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</si>
  <si>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</si>
  <si>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</si>
  <si>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</si>
  <si>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</si>
  <si>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</si>
  <si>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</si>
  <si>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</si>
  <si>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</si>
  <si>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</si>
  <si>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</si>
  <si>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</si>
  <si>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</si>
  <si>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</si>
  <si>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</si>
  <si>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</si>
  <si>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</si>
  <si>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</si>
  <si>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</si>
  <si>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</si>
  <si>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</si>
  <si>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</si>
  <si>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</si>
  <si>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</si>
  <si>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</si>
  <si>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</si>
  <si>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</si>
  <si>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</si>
  <si>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</si>
  <si>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</si>
  <si>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</si>
  <si>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</si>
  <si>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</si>
  <si>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</si>
  <si>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</si>
  <si>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</si>
  <si>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</si>
  <si>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</si>
  <si>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</si>
  <si>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</si>
  <si>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</si>
  <si>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</si>
  <si>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</si>
  <si>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</si>
  <si>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</si>
  <si>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</si>
  <si>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</si>
  <si>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</si>
  <si>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</si>
  <si>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</si>
  <si>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</si>
  <si>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</si>
  <si>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</si>
  <si>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</si>
  <si>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</si>
  <si>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</si>
  <si>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</si>
  <si>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</si>
  <si>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</si>
  <si>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</si>
  <si>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</si>
  <si>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</si>
  <si>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</si>
  <si>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</si>
  <si>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</si>
  <si>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</si>
  <si>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</si>
  <si>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</si>
  <si>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</si>
  <si>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</si>
  <si>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</si>
  <si>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</si>
  <si>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</si>
  <si>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</si>
  <si>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</si>
  <si>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</si>
  <si>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</si>
  <si>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</si>
  <si>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</si>
  <si>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</si>
  <si>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</si>
  <si>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</si>
  <si>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</si>
  <si>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</si>
  <si>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</si>
  <si>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</si>
  <si>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</si>
  <si>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</si>
  <si>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</si>
  <si>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</si>
  <si>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</si>
  <si>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</si>
  <si>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</si>
  <si>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</si>
  <si>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</si>
  <si>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</si>
  <si>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</si>
  <si>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</si>
  <si>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</si>
  <si>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</si>
  <si>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</si>
  <si>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</si>
  <si>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</si>
  <si>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</si>
  <si>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</si>
  <si>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</si>
  <si>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</si>
  <si>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</si>
  <si>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</si>
  <si>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</si>
  <si>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</si>
  <si>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</si>
  <si>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</si>
  <si>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</si>
  <si>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</si>
  <si>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</si>
  <si>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</si>
  <si>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</si>
  <si>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</si>
  <si>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</si>
  <si>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</si>
  <si>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</si>
  <si>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</si>
  <si>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</si>
  <si>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</si>
  <si>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</si>
  <si>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</si>
  <si>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</si>
  <si>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</si>
  <si>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</si>
  <si>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</si>
  <si>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</si>
  <si>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</si>
  <si>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</si>
  <si>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</si>
  <si>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</si>
  <si>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</si>
  <si>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</si>
  <si>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</si>
  <si>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</si>
  <si>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</si>
  <si>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</si>
  <si>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</si>
  <si>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</si>
  <si>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</si>
  <si>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</si>
  <si>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</si>
  <si>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</si>
  <si>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</si>
  <si>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</si>
  <si>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</si>
  <si>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</si>
  <si>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</si>
  <si>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</si>
  <si>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</si>
  <si>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</si>
  <si>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</si>
  <si>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</si>
  <si>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</si>
  <si>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</si>
  <si>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</si>
  <si>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</si>
  <si>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</si>
  <si>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</si>
  <si>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</si>
  <si>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</si>
  <si>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</si>
  <si>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</si>
  <si>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</si>
  <si>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</si>
  <si>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</si>
  <si>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</si>
  <si>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</si>
  <si>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</si>
  <si>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</si>
  <si>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</si>
  <si>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</si>
  <si>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</si>
  <si>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</si>
  <si>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</si>
  <si>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</si>
  <si>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</si>
  <si>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</si>
  <si>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</si>
  <si>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</si>
  <si>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</si>
  <si>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</si>
  <si>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</si>
  <si>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</si>
  <si>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</si>
  <si>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</si>
  <si>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</si>
  <si>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</si>
  <si>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</si>
  <si>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</si>
  <si>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</si>
  <si>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</si>
  <si>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</si>
  <si>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</si>
  <si>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</si>
  <si>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</si>
  <si>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</si>
  <si>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</si>
  <si>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</si>
  <si>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</si>
  <si>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</si>
  <si>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</si>
  <si>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</si>
  <si>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</si>
  <si>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</si>
  <si>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</si>
  <si>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</si>
  <si>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</si>
  <si>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</si>
  <si>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</si>
  <si>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</si>
  <si>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</si>
  <si>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</si>
  <si>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</si>
  <si>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</si>
  <si>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</si>
  <si>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</si>
  <si>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</si>
  <si>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</si>
  <si>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</si>
  <si>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</si>
  <si>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</si>
  <si>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</si>
  <si>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</si>
  <si>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</si>
  <si>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</si>
  <si>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</si>
  <si>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</si>
  <si>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</si>
  <si>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</si>
  <si>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</si>
  <si>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</si>
  <si>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</si>
  <si>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</si>
  <si>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</si>
  <si>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</si>
  <si>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</si>
  <si>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</si>
  <si>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</si>
  <si>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</si>
  <si>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</si>
  <si>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</si>
  <si>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</si>
  <si>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</si>
  <si>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</si>
  <si>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</si>
  <si>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</si>
  <si>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</si>
  <si>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</si>
  <si>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</si>
  <si>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</si>
  <si>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</si>
  <si>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</si>
  <si>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</si>
  <si>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</si>
  <si>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</si>
  <si>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</si>
  <si>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</si>
  <si>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</si>
  <si>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</si>
  <si>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</si>
  <si>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</si>
  <si>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</si>
  <si>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</si>
  <si>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</si>
  <si>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</si>
  <si>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</si>
  <si>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</si>
  <si>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</si>
  <si>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</si>
  <si>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</si>
  <si>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</si>
  <si>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</si>
  <si>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</si>
  <si>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</si>
  <si>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</si>
  <si>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</si>
  <si>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</si>
  <si>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</si>
  <si>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</si>
  <si>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</si>
  <si>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</si>
  <si>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</si>
  <si>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</si>
  <si>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</si>
  <si>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</si>
  <si>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</si>
  <si>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</si>
  <si>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</si>
  <si>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</si>
  <si>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</si>
  <si>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</si>
  <si>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</si>
  <si>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</si>
  <si>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</si>
  <si>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</si>
  <si>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</si>
  <si>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</si>
  <si>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</si>
  <si>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</si>
  <si>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</si>
  <si>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</si>
  <si>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</si>
  <si>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</si>
  <si>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</si>
  <si>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</si>
  <si>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</si>
  <si>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</si>
  <si>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</si>
  <si>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</si>
  <si>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</si>
  <si>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</si>
  <si>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</si>
  <si>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</si>
  <si>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</si>
  <si>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</si>
  <si>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</si>
  <si>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</si>
  <si>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</si>
  <si>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</si>
  <si>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</si>
  <si>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</si>
  <si>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</si>
  <si>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</si>
  <si>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</si>
  <si>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</si>
  <si>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</si>
  <si>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</si>
  <si>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</si>
  <si>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</si>
  <si>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</si>
  <si>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</si>
  <si>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</si>
  <si>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</si>
  <si>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</si>
  <si>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</si>
  <si>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</si>
  <si>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</si>
  <si>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</si>
  <si>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</si>
  <si>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</si>
  <si>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</si>
  <si>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</si>
  <si>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</si>
  <si>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</si>
  <si>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</si>
  <si>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</si>
  <si>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</si>
  <si>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</si>
  <si>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</si>
  <si>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</si>
  <si>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</si>
  <si>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</si>
  <si>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</si>
  <si>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</si>
  <si>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</si>
  <si>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</si>
  <si>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</si>
  <si>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</si>
  <si>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</si>
  <si>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</si>
  <si>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</si>
  <si>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</si>
  <si>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</si>
  <si>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</si>
  <si>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</si>
  <si>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</si>
  <si>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</si>
  <si>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</si>
  <si>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</si>
  <si>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</si>
  <si>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</si>
  <si>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</si>
  <si>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</si>
  <si>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</si>
  <si>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</si>
  <si>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</si>
  <si>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</si>
  <si>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</si>
  <si>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</si>
  <si>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</si>
  <si>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</si>
  <si>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</si>
  <si>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</si>
  <si>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</si>
  <si>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</si>
  <si>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</si>
  <si>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</si>
  <si>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</si>
  <si>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</si>
  <si>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</si>
  <si>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</si>
  <si>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</si>
  <si>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</si>
  <si>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</si>
  <si>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</si>
  <si>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</si>
  <si>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</si>
  <si>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</si>
  <si>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</si>
  <si>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</si>
  <si>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</si>
  <si>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</si>
  <si>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</si>
  <si>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</si>
  <si>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</si>
  <si>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</si>
  <si>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</si>
  <si>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</si>
  <si>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</si>
  <si>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</si>
  <si>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</si>
  <si>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</si>
  <si>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</si>
  <si>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</si>
  <si>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</si>
  <si>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</si>
  <si>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</si>
  <si>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</si>
  <si>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</si>
  <si>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</si>
  <si>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</si>
  <si>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</si>
  <si>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</si>
  <si>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</si>
  <si>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</si>
  <si>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</si>
  <si>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</si>
  <si>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</si>
  <si>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</si>
  <si>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</si>
  <si>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</si>
  <si>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</si>
  <si>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</si>
  <si>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</si>
  <si>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</si>
  <si>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</si>
  <si>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</si>
  <si>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</si>
  <si>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</si>
  <si>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</si>
  <si>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</si>
  <si>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</si>
  <si>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</si>
  <si>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</si>
  <si>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</si>
  <si>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</si>
  <si>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</si>
  <si>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</si>
  <si>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</si>
  <si>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</si>
  <si>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</si>
  <si>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</si>
  <si>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</si>
  <si>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</si>
  <si>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</si>
  <si>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</si>
  <si>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</si>
  <si>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</si>
  <si>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</si>
  <si>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</si>
  <si>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</si>
  <si>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</si>
  <si>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</si>
  <si>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</si>
  <si>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</si>
  <si>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</si>
  <si>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</si>
  <si>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</si>
  <si>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</si>
  <si>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</si>
  <si>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</si>
  <si>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</si>
  <si>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</si>
  <si>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</si>
  <si>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</si>
  <si>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</si>
  <si>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</si>
  <si>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</si>
  <si>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</si>
  <si>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</si>
  <si>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</si>
  <si>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</si>
  <si>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</si>
  <si>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</si>
  <si>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</si>
  <si>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</si>
  <si>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</si>
  <si>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</si>
  <si>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</si>
  <si>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</si>
  <si>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</si>
  <si>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</si>
  <si>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</si>
  <si>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</si>
  <si>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</si>
  <si>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</si>
  <si>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</si>
  <si>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</si>
  <si>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</si>
  <si>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</si>
  <si>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</si>
  <si>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</si>
  <si>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</si>
  <si>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</si>
  <si>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</si>
  <si>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</si>
  <si>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</si>
  <si>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</si>
  <si>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</si>
  <si>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</si>
  <si>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</si>
  <si>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</si>
  <si>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</si>
  <si>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</si>
  <si>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</si>
  <si>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</si>
  <si>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</si>
  <si>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</si>
  <si>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</si>
  <si>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</si>
  <si>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</si>
  <si>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</si>
  <si>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</si>
  <si>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</si>
  <si>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</si>
  <si>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</si>
  <si>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</si>
  <si>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</si>
  <si>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</si>
  <si>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</si>
  <si>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</si>
  <si>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</si>
  <si>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</si>
  <si>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</si>
  <si>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</si>
  <si>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</si>
  <si>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</si>
  <si>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</si>
  <si>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</si>
  <si>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</si>
  <si>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</si>
  <si>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</si>
  <si>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</si>
  <si>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</si>
  <si>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</si>
  <si>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</si>
  <si>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</si>
  <si>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</si>
  <si>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</si>
  <si>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</si>
  <si>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</si>
  <si>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</si>
  <si>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</si>
  <si>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</si>
  <si>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</si>
  <si>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</si>
  <si>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</si>
  <si>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</si>
  <si>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</si>
  <si>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</si>
  <si>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</si>
  <si>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</si>
  <si>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</si>
  <si>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</si>
  <si>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</si>
  <si>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</si>
  <si>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</si>
  <si>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</si>
  <si>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</si>
  <si>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</si>
  <si>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</si>
  <si>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</si>
  <si>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</si>
  <si>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</si>
  <si>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</si>
  <si>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</si>
  <si>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</si>
  <si>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</si>
  <si>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</si>
  <si>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</si>
  <si>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</si>
  <si>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</si>
  <si>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</si>
  <si>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</si>
  <si>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</si>
  <si>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</si>
  <si>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</si>
  <si>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</si>
  <si>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</si>
  <si>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</si>
  <si>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</si>
  <si>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</si>
  <si>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</si>
  <si>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</si>
  <si>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</si>
  <si>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</si>
  <si>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</si>
  <si>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</si>
  <si>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</si>
  <si>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</si>
  <si>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</si>
  <si>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</si>
  <si>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</si>
  <si>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</si>
  <si>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</si>
  <si>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</si>
  <si>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</si>
  <si>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</si>
  <si>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</si>
  <si>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</si>
  <si>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</si>
  <si>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</si>
  <si>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</si>
  <si>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</si>
  <si>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</si>
  <si>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</si>
  <si>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</si>
  <si>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</si>
  <si>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</si>
  <si>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</si>
  <si>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</si>
  <si>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</si>
  <si>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</si>
  <si>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</si>
  <si>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</si>
  <si>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</si>
  <si>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</si>
  <si>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</si>
  <si>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</si>
  <si>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</si>
  <si>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</si>
  <si>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</si>
  <si>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</si>
  <si>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</si>
  <si>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</si>
  <si>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</si>
  <si>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</si>
  <si>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</si>
  <si>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</si>
  <si>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</si>
  <si>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</si>
  <si>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</si>
  <si>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</si>
  <si>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</si>
  <si>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</si>
  <si>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</si>
  <si>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</si>
  <si>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</si>
  <si>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</si>
  <si>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</si>
  <si>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</si>
  <si>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</si>
  <si>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</si>
  <si>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</si>
  <si>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</si>
  <si>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</si>
  <si>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</si>
  <si>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</si>
  <si>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</si>
  <si>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</si>
  <si>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</si>
  <si>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</si>
  <si>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</si>
  <si>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</si>
  <si>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</si>
  <si>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</si>
  <si>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</si>
  <si>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</si>
  <si>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</si>
  <si>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</si>
  <si>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</si>
  <si>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</si>
  <si>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</si>
  <si>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</si>
  <si>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</si>
  <si>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</si>
  <si>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</si>
  <si>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</si>
  <si>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</si>
  <si>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</si>
  <si>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</si>
  <si>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</si>
  <si>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</si>
  <si>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</si>
  <si>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</si>
  <si>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</si>
  <si>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</si>
  <si>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</si>
  <si>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</si>
  <si>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</si>
  <si>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</si>
  <si>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</si>
  <si>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</si>
  <si>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</si>
  <si>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</si>
  <si>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</si>
  <si>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</si>
  <si>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</si>
  <si>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</si>
  <si>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</si>
  <si>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</si>
  <si>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</si>
  <si>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</si>
  <si>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</si>
  <si>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</si>
  <si>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</si>
  <si>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</si>
  <si>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</si>
  <si>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</si>
  <si>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</si>
  <si>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</si>
  <si>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</si>
  <si>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</si>
  <si>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</si>
  <si>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</si>
  <si>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</si>
  <si>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</si>
  <si>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</si>
  <si>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</si>
  <si>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</si>
  <si>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</si>
  <si>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</si>
  <si>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</si>
  <si>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</si>
  <si>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</si>
  <si>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</si>
  <si>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</si>
  <si>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</si>
  <si>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</si>
  <si>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</si>
  <si>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</si>
  <si>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</si>
  <si>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</si>
  <si>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</si>
  <si>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</si>
  <si>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</si>
  <si>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</si>
  <si>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</si>
  <si>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</si>
  <si>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</si>
  <si>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</si>
  <si>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</si>
  <si>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</si>
  <si>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</si>
  <si>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</si>
  <si>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</si>
  <si>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</si>
  <si>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</si>
  <si>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</si>
  <si>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</si>
  <si>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</si>
  <si>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</si>
  <si>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</si>
  <si>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</si>
  <si>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</si>
  <si>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</si>
  <si>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</si>
  <si>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</si>
  <si>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</si>
  <si>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</si>
  <si>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</si>
  <si>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</si>
  <si>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</si>
  <si>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</si>
  <si>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</si>
  <si>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</si>
  <si>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</si>
  <si>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</si>
  <si>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</si>
  <si>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</si>
  <si>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</si>
  <si>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</si>
  <si>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</si>
  <si>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</si>
  <si>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</si>
  <si>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</si>
  <si>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</si>
  <si>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</si>
  <si>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</si>
  <si>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</si>
  <si>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</si>
  <si>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</si>
  <si>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</si>
  <si>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</si>
  <si>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</si>
  <si>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</si>
  <si>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</si>
  <si>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</si>
  <si>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</si>
  <si>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</si>
  <si>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</si>
  <si>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</si>
  <si>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</si>
  <si>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</si>
  <si>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</si>
  <si>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</si>
  <si>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</si>
  <si>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</si>
  <si>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</si>
  <si>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</si>
  <si>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</si>
  <si>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</si>
  <si>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</si>
  <si>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</si>
  <si>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</si>
  <si>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</si>
  <si>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</si>
  <si>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</si>
  <si>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</si>
  <si>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</si>
  <si>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</si>
  <si>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</si>
  <si>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</si>
  <si>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</si>
  <si>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</si>
  <si>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</si>
  <si>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</si>
  <si>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</si>
  <si>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</si>
  <si>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</si>
  <si>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</si>
  <si>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</si>
  <si>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</si>
  <si>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</si>
  <si>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</si>
  <si>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</si>
  <si>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</si>
  <si>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</si>
  <si>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</si>
  <si>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</si>
  <si>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</si>
  <si>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</si>
  <si>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</si>
  <si>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</si>
  <si>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</si>
  <si>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</si>
  <si>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</si>
  <si>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</si>
  <si>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</si>
  <si>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</si>
  <si>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</si>
  <si>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</si>
  <si>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</si>
  <si>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</si>
  <si>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</si>
  <si>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</si>
  <si>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</si>
  <si>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</si>
  <si>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</si>
  <si>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</si>
  <si>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</si>
  <si>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</si>
  <si>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</si>
  <si>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</si>
  <si>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</si>
  <si>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</si>
  <si>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</si>
  <si>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</si>
  <si>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</si>
  <si>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</si>
  <si>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</si>
  <si>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</si>
  <si>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</si>
  <si>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</si>
  <si>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</si>
  <si>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</si>
  <si>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</si>
  <si>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</si>
  <si>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</si>
  <si>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</si>
  <si>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</si>
  <si>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</si>
  <si>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</si>
  <si>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</si>
  <si>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</si>
  <si>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</si>
  <si>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</si>
  <si>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</si>
  <si>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</si>
  <si>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</si>
  <si>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</si>
  <si>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</si>
  <si>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</si>
  <si>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</si>
  <si>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</si>
  <si>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</si>
  <si>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</si>
  <si>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</si>
  <si>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</si>
  <si>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</si>
  <si>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</si>
  <si>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</si>
  <si>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</si>
  <si>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</si>
  <si>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</si>
  <si>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</si>
  <si>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</si>
  <si>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</si>
  <si>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</si>
  <si>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</si>
  <si>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</si>
  <si>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</si>
  <si>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</si>
  <si>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</si>
  <si>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</si>
  <si>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</si>
  <si>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</si>
  <si>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</si>
  <si>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</si>
  <si>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</si>
  <si>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</si>
  <si>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</si>
  <si>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</si>
  <si>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</si>
  <si>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</si>
  <si>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</si>
  <si>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</si>
  <si>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</si>
  <si>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</si>
  <si>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</si>
  <si>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</si>
  <si>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</si>
  <si>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</si>
  <si>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</si>
  <si>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</si>
  <si>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</si>
  <si>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</si>
  <si>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</si>
  <si>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</si>
  <si>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</si>
  <si>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</si>
  <si>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</si>
  <si>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</si>
  <si>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</si>
  <si>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</si>
  <si>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</si>
  <si>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</si>
  <si>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</si>
  <si>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</si>
  <si>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</si>
  <si>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</si>
  <si>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</si>
  <si>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</si>
  <si>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</si>
  <si>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</si>
  <si>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</si>
  <si>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</si>
  <si>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</si>
  <si>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</si>
  <si>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</si>
  <si>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</si>
  <si>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</si>
  <si>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</si>
  <si>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</si>
  <si>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</si>
  <si>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</si>
  <si>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</si>
  <si>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</si>
  <si>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</si>
  <si>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</si>
  <si>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</si>
  <si>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</si>
  <si>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</si>
  <si>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</si>
  <si>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</si>
  <si>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</si>
  <si>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</si>
  <si>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</si>
  <si>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</si>
  <si>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</si>
  <si>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</si>
  <si>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</si>
  <si>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</si>
  <si>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</si>
  <si>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</si>
  <si>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</si>
  <si>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</si>
  <si>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</si>
  <si>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</si>
  <si>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</si>
  <si>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</si>
  <si>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</si>
  <si>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</si>
  <si>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</si>
  <si>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</si>
  <si>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</si>
  <si>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</si>
  <si>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</si>
  <si>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</si>
  <si>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</si>
  <si>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</si>
  <si>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</si>
  <si>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</si>
  <si>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</si>
  <si>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</si>
  <si>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</si>
  <si>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</si>
  <si>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</si>
  <si>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</si>
  <si>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</si>
  <si>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</si>
  <si>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</si>
  <si>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</si>
  <si>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</si>
  <si>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</si>
  <si>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</si>
  <si>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</si>
  <si>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</si>
  <si>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</si>
  <si>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</si>
  <si>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</si>
  <si>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</si>
  <si>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</si>
  <si>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</si>
  <si>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</si>
  <si>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</si>
  <si>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</si>
  <si>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</si>
  <si>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</si>
  <si>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</si>
  <si>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</si>
  <si>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</si>
  <si>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</si>
  <si>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</si>
  <si>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</si>
  <si>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</si>
  <si>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</si>
  <si>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</si>
  <si>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</si>
  <si>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</si>
  <si>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</si>
  <si>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</si>
  <si>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</si>
  <si>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</si>
  <si>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</si>
  <si>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</si>
  <si>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</si>
  <si>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</si>
  <si>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</si>
  <si>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</si>
  <si>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</si>
  <si>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</si>
  <si>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</si>
  <si>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</si>
  <si>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</si>
  <si>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</si>
  <si>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</si>
  <si>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</si>
  <si>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</si>
  <si>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</si>
  <si>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</si>
  <si>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</si>
  <si>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</si>
  <si>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</si>
  <si>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</si>
  <si>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</si>
  <si>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</si>
  <si>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</si>
  <si>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</si>
  <si>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</si>
  <si>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</si>
  <si>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</si>
  <si>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</si>
  <si>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</si>
  <si>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</si>
  <si>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</si>
  <si>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</si>
  <si>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</si>
  <si>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</si>
  <si>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</si>
  <si>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</si>
  <si>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</si>
  <si>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</si>
  <si>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</si>
  <si>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</si>
  <si>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</si>
  <si>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</si>
  <si>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</si>
  <si>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</si>
  <si>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</si>
  <si>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</si>
  <si>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</si>
  <si>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</si>
  <si>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</si>
  <si>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</si>
  <si>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</si>
  <si>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</si>
  <si>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</si>
  <si>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</si>
  <si>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</si>
  <si>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</si>
  <si>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</si>
  <si>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</si>
  <si>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</si>
  <si>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</si>
  <si>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</si>
  <si>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</si>
  <si>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</si>
  <si>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</si>
  <si>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</si>
  <si>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</si>
  <si>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</si>
  <si>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</si>
  <si>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</si>
  <si>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</si>
  <si>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</si>
  <si>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</si>
  <si>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</si>
  <si>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</si>
  <si>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</si>
  <si>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</si>
  <si>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</si>
  <si>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</si>
  <si>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</si>
  <si>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</si>
  <si>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</si>
  <si>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</si>
  <si>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</si>
  <si>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</si>
  <si>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</si>
  <si>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</si>
  <si>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</si>
  <si>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</si>
  <si>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</si>
  <si>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</si>
  <si>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</si>
  <si>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</si>
  <si>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</si>
  <si>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</si>
  <si>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</si>
  <si>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</si>
  <si>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</si>
  <si>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</si>
  <si>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</si>
  <si>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</si>
  <si>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</si>
  <si>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</si>
  <si>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</si>
  <si>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</si>
  <si>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</si>
  <si>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</si>
  <si>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</si>
  <si>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</si>
  <si>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</si>
  <si>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</si>
  <si>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</si>
  <si>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</si>
  <si>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</si>
  <si>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</si>
  <si>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</si>
  <si>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</si>
  <si>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</si>
  <si>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</si>
  <si>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</si>
  <si>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</si>
  <si>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</si>
  <si>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</si>
  <si>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</si>
  <si>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</si>
  <si>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</si>
  <si>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</si>
  <si>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</si>
  <si>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</si>
  <si>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</si>
  <si>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</si>
  <si>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</si>
  <si>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</si>
  <si>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</si>
  <si>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</si>
  <si>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</si>
  <si>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</si>
  <si>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</si>
  <si>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</si>
  <si>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</si>
  <si>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</si>
  <si>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</si>
  <si>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</si>
  <si>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</si>
  <si>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</si>
  <si>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</si>
  <si>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</si>
  <si>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</si>
  <si>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</si>
  <si>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</si>
  <si>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</si>
  <si>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</si>
  <si>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</si>
  <si>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</si>
  <si>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</si>
  <si>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</si>
  <si>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</si>
  <si>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</si>
  <si>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</si>
  <si>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</si>
  <si>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</si>
  <si>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</si>
  <si>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</si>
  <si>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</si>
  <si>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</si>
  <si>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</si>
  <si>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</si>
  <si>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</si>
  <si>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</si>
  <si>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</si>
  <si>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</si>
  <si>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</si>
  <si>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</si>
  <si>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</si>
  <si>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</si>
  <si>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</si>
  <si>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</si>
  <si>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</si>
  <si>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</si>
  <si>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</si>
  <si>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</si>
  <si>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</si>
  <si>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</si>
  <si>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</si>
  <si>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</si>
  <si>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</si>
  <si>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</si>
  <si>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</si>
  <si>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</si>
  <si>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</si>
  <si>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</si>
  <si>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</si>
  <si>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</si>
  <si>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</si>
  <si>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</si>
  <si>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</si>
  <si>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</si>
  <si>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</si>
  <si>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</si>
  <si>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</si>
  <si>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</si>
  <si>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</si>
  <si>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</si>
  <si>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</si>
  <si>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</si>
  <si>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</si>
  <si>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</si>
  <si>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</si>
  <si>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</si>
  <si>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</si>
  <si>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</si>
  <si>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</si>
  <si>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</si>
  <si>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</si>
  <si>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</si>
  <si>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</si>
  <si>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</si>
  <si>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</si>
  <si>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</si>
  <si>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</si>
  <si>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</si>
  <si>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</si>
  <si>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</si>
  <si>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</si>
  <si>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</si>
  <si>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</si>
  <si>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</si>
  <si>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</si>
  <si>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</si>
  <si>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</si>
  <si>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</si>
  <si>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</si>
  <si>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</si>
  <si>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</si>
  <si>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</si>
  <si>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</si>
  <si>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</si>
  <si>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</si>
  <si>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</si>
  <si>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</si>
  <si>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</si>
  <si>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</si>
  <si>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</si>
  <si>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</si>
  <si>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</si>
  <si>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</si>
  <si>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</si>
  <si>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</si>
  <si>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</si>
  <si>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</si>
  <si>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</si>
  <si>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</si>
  <si>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</si>
  <si>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</si>
  <si>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</si>
  <si>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</si>
  <si>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</si>
  <si>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</si>
  <si>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</si>
  <si>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</si>
  <si>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</si>
  <si>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</si>
  <si>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</si>
  <si>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</si>
  <si>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</si>
  <si>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</si>
  <si>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</si>
  <si>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</si>
  <si>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</si>
  <si>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</si>
  <si>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</si>
  <si>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</si>
  <si>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</si>
  <si>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</si>
  <si>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</si>
  <si>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</si>
  <si>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</si>
  <si>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</si>
  <si>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</si>
  <si>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</si>
  <si>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</si>
  <si>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</si>
  <si>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</si>
  <si>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</si>
  <si>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</si>
  <si>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</si>
  <si>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</si>
  <si>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</si>
  <si>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</si>
  <si>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</si>
  <si>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</si>
  <si>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</si>
  <si>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</si>
  <si>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</si>
  <si>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</si>
  <si>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</si>
  <si>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</si>
  <si>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</si>
  <si>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</si>
  <si>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</si>
  <si>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</si>
  <si>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</si>
  <si>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</si>
  <si>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</si>
  <si>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</si>
  <si>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</si>
  <si>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</si>
  <si>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</si>
  <si>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</si>
  <si>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</si>
  <si>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</si>
  <si>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</si>
  <si>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</si>
  <si>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</si>
  <si>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</si>
  <si>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</si>
  <si>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</si>
  <si>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</si>
  <si>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</si>
  <si>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</si>
  <si>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</si>
  <si>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</si>
  <si>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</si>
  <si>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</si>
  <si>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</si>
  <si>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</si>
  <si>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</si>
  <si>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</si>
  <si>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</si>
  <si>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</si>
  <si>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</si>
  <si>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</si>
  <si>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</si>
  <si>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</si>
  <si>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</si>
  <si>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</si>
  <si>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</si>
  <si>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</si>
  <si>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</si>
  <si>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</si>
  <si>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</si>
  <si>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</si>
  <si>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</si>
  <si>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</si>
  <si>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</si>
  <si>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</si>
  <si>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</si>
  <si>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</si>
  <si>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</si>
  <si>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</si>
  <si>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</si>
  <si>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</si>
  <si>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</si>
  <si>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</si>
  <si>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</si>
  <si>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</si>
  <si>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</si>
  <si>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</si>
  <si>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</si>
  <si>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</si>
  <si>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</si>
  <si>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</si>
  <si>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</si>
  <si>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</si>
  <si>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</si>
  <si>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</si>
  <si>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</si>
  <si>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</si>
  <si>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</si>
  <si>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</si>
  <si>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</si>
  <si>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</si>
  <si>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</si>
  <si>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</si>
  <si>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</si>
  <si>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</si>
  <si>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</si>
  <si>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</si>
  <si>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</si>
  <si>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</si>
  <si>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</si>
  <si>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</si>
  <si>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</si>
  <si>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</si>
  <si>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</si>
  <si>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</si>
  <si>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</si>
  <si>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</si>
  <si>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</si>
  <si>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</si>
  <si>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</si>
  <si>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</si>
  <si>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</si>
  <si>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</si>
  <si>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</si>
  <si>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</si>
  <si>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</si>
  <si>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</si>
  <si>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</si>
  <si>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</si>
  <si>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</si>
  <si>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</si>
  <si>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</si>
  <si>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</si>
  <si>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</si>
  <si>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</si>
  <si>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</si>
  <si>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</si>
  <si>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</si>
  <si>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</si>
  <si>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</si>
  <si>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</si>
  <si>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</si>
  <si>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</si>
  <si>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</si>
  <si>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</si>
  <si>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</si>
  <si>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</si>
  <si>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</si>
  <si>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</si>
  <si>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</si>
  <si>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</si>
  <si>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</si>
  <si>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</si>
  <si>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</si>
  <si>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</si>
  <si>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</si>
  <si>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</si>
  <si>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</si>
  <si>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</si>
  <si>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</si>
  <si>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</si>
  <si>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</si>
  <si>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</si>
  <si>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</si>
  <si>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</si>
  <si>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</si>
  <si>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</si>
  <si>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</si>
  <si>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</si>
  <si>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</si>
  <si>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</si>
  <si>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</si>
  <si>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</si>
  <si>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</si>
  <si>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</si>
  <si>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</si>
  <si>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</si>
  <si>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</si>
  <si>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</si>
  <si>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</si>
  <si>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</si>
  <si>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</si>
  <si>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</si>
  <si>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</si>
  <si>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</si>
  <si>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</si>
  <si>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</si>
  <si>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</si>
  <si>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</si>
  <si>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</si>
  <si>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</si>
  <si>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</si>
  <si>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</si>
  <si>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</si>
  <si>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</si>
  <si>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</si>
  <si>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</si>
  <si>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</si>
  <si>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</si>
  <si>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</si>
  <si>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</si>
  <si>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</si>
  <si>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</si>
  <si>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</si>
  <si>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</si>
  <si>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</si>
  <si>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</si>
  <si>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</si>
  <si>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</si>
  <si>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</si>
  <si>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</si>
  <si>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</si>
  <si>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</si>
  <si>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</si>
  <si>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</si>
  <si>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</si>
  <si>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</si>
  <si>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</si>
  <si>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</si>
  <si>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</si>
  <si>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</si>
  <si>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</si>
  <si>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</si>
  <si>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</si>
  <si>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</si>
  <si>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</si>
  <si>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</si>
  <si>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</si>
  <si>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</si>
  <si>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</si>
  <si>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</si>
  <si>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</si>
  <si>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</si>
  <si>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</si>
  <si>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</si>
  <si>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</si>
  <si>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</si>
  <si>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</si>
  <si>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</si>
  <si>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</si>
  <si>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</si>
  <si>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</si>
  <si>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</si>
  <si>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</si>
  <si>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</si>
  <si>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</si>
  <si>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</si>
  <si>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</si>
  <si>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</si>
  <si>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</si>
  <si>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</si>
  <si>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</si>
  <si>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</si>
  <si>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</si>
  <si>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</si>
  <si>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</si>
  <si>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</si>
  <si>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</si>
  <si>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</si>
  <si>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</si>
  <si>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</si>
  <si>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</si>
  <si>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</si>
  <si>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</si>
  <si>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</si>
  <si>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</si>
  <si>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</si>
  <si>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</si>
  <si>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</si>
  <si>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</si>
  <si>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</si>
  <si>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</si>
  <si>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</si>
  <si>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</si>
  <si>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</si>
  <si>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</si>
  <si>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</si>
  <si>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</si>
  <si>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</si>
  <si>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</si>
  <si>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</si>
  <si>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</si>
  <si>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</si>
  <si>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</si>
  <si>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</si>
  <si>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</si>
  <si>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</si>
  <si>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</si>
  <si>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</si>
  <si>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</si>
  <si>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</si>
  <si>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</si>
  <si>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</si>
  <si>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</si>
  <si>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</si>
  <si>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</si>
  <si>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</si>
  <si>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</si>
  <si>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</si>
  <si>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</si>
  <si>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</si>
  <si>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</si>
  <si>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</si>
  <si>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</si>
  <si>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</si>
  <si>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</si>
  <si>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</si>
  <si>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</si>
  <si>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</si>
  <si>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</si>
  <si>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</si>
  <si>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</si>
  <si>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</si>
  <si>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</si>
  <si>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</si>
  <si>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</si>
  <si>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</si>
  <si>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</si>
  <si>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</si>
  <si>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</si>
  <si>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</si>
  <si>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</si>
  <si>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</si>
  <si>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</si>
  <si>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</si>
  <si>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</si>
  <si>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</si>
  <si>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</si>
  <si>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</si>
  <si>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</si>
  <si>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</si>
  <si>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</si>
  <si>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</si>
  <si>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</si>
  <si>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</si>
  <si>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</si>
  <si>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</si>
  <si>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</si>
  <si>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</si>
  <si>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</si>
  <si>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</si>
  <si>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</si>
  <si>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</si>
  <si>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</si>
  <si>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</si>
  <si>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</si>
  <si>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</si>
  <si>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</si>
  <si>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</si>
  <si>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</si>
  <si>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</si>
  <si>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</si>
  <si>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</si>
  <si>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</si>
  <si>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</si>
  <si>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</si>
  <si>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</si>
  <si>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</si>
  <si>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</si>
  <si>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</si>
  <si>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</si>
  <si>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</si>
  <si>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</si>
  <si>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</si>
  <si>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</si>
  <si>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</si>
  <si>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</si>
  <si>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</si>
  <si>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</si>
  <si>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</si>
  <si>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</si>
  <si>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</si>
  <si>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</si>
  <si>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</si>
  <si>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</si>
  <si>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</si>
  <si>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</si>
  <si>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</si>
  <si>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</si>
  <si>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</si>
  <si>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</si>
  <si>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</si>
  <si>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</si>
  <si>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</si>
  <si>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</si>
  <si>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</si>
  <si>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</si>
  <si>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</si>
  <si>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</si>
  <si>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</si>
  <si>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</si>
  <si>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</si>
  <si>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</si>
  <si>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</si>
  <si>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</si>
  <si>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</si>
  <si>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</si>
  <si>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</si>
  <si>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</si>
  <si>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</si>
  <si>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</si>
  <si>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</si>
  <si>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</si>
  <si>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</si>
  <si>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</si>
  <si>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</si>
  <si>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</si>
  <si>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</si>
  <si>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</si>
  <si>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</si>
  <si>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</si>
  <si>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</si>
  <si>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</si>
  <si>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</si>
  <si>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</si>
  <si>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</si>
  <si>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</si>
  <si>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</si>
  <si>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</si>
  <si>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</si>
  <si>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</si>
  <si>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</si>
  <si>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</si>
  <si>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</si>
  <si>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</si>
  <si>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</si>
  <si>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</si>
  <si>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</si>
  <si>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</si>
  <si>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</si>
  <si>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</si>
  <si>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</si>
  <si>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</si>
  <si>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</si>
  <si>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</si>
  <si>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</si>
  <si>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</si>
  <si>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</si>
  <si>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</si>
  <si>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</si>
  <si>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</si>
  <si>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</si>
  <si>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</si>
  <si>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</si>
  <si>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</si>
  <si>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</si>
  <si>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</si>
  <si>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</si>
  <si>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</si>
  <si>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</si>
  <si>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</si>
  <si>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</si>
  <si>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</si>
  <si>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</si>
  <si>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</si>
  <si>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</si>
  <si>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</si>
  <si>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</si>
  <si>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</si>
  <si>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</si>
  <si>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</si>
  <si>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</si>
  <si>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</si>
  <si>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</si>
  <si>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</si>
  <si>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</si>
  <si>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</si>
  <si>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</si>
  <si>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</si>
  <si>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</si>
  <si>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</si>
  <si>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</si>
  <si>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</si>
  <si>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</si>
  <si>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</si>
  <si>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</si>
  <si>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</si>
  <si>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</si>
  <si>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</si>
  <si>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</si>
  <si>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</si>
  <si>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</si>
  <si>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</si>
  <si>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</si>
  <si>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</si>
  <si>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</si>
  <si>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</si>
  <si>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</si>
  <si>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</si>
  <si>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</si>
  <si>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</si>
  <si>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</si>
  <si>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</si>
  <si>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</si>
  <si>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</si>
  <si>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</si>
  <si>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</si>
  <si>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</si>
  <si>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</si>
  <si>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</si>
  <si>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</si>
  <si>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</si>
  <si>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</si>
  <si>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</si>
  <si>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</si>
  <si>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</si>
  <si>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</si>
  <si>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</si>
  <si>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</si>
  <si>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</si>
  <si>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</si>
  <si>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</si>
  <si>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</si>
  <si>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</si>
  <si>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</si>
  <si>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</si>
  <si>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</si>
  <si>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</si>
  <si>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</si>
  <si>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</si>
  <si>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</si>
  <si>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</si>
  <si>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</si>
  <si>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</si>
  <si>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</si>
  <si>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</si>
  <si>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</si>
  <si>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</si>
  <si>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</si>
  <si>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</si>
  <si>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</si>
  <si>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</si>
  <si>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</si>
  <si>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</si>
  <si>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</si>
  <si>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</si>
  <si>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</si>
  <si>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</si>
  <si>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</si>
  <si>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</si>
  <si>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</si>
  <si>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</si>
  <si>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</si>
  <si>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</si>
  <si>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</si>
  <si>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</si>
  <si>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</si>
  <si>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</si>
  <si>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</si>
  <si>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</si>
  <si>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</si>
  <si>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</si>
  <si>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</si>
  <si>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</si>
  <si>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</si>
  <si>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</si>
  <si>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</si>
  <si>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</si>
  <si>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</si>
  <si>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</si>
  <si>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</si>
  <si>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</si>
  <si>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</si>
  <si>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</si>
  <si>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</si>
  <si>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</si>
  <si>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</si>
  <si>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</si>
  <si>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</si>
  <si>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</si>
  <si>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</si>
  <si>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</si>
  <si>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</si>
  <si>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</si>
  <si>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</si>
  <si>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</si>
  <si>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</si>
  <si>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</si>
  <si>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</si>
  <si>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</si>
  <si>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</si>
  <si>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</si>
  <si>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</si>
  <si>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</si>
  <si>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</si>
  <si>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</si>
  <si>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</si>
  <si>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</si>
  <si>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</si>
  <si>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</si>
  <si>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</si>
  <si>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</si>
  <si>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</si>
  <si>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</si>
  <si>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</si>
  <si>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</si>
  <si>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</si>
  <si>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</si>
  <si>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</si>
  <si>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</si>
  <si>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</si>
  <si>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</si>
  <si>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</si>
  <si>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</si>
  <si>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</si>
  <si>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</si>
  <si>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</si>
  <si>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</si>
  <si>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</si>
  <si>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</si>
  <si>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</si>
  <si>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</si>
  <si>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</si>
  <si>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</si>
  <si>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</si>
  <si>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</si>
  <si>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</si>
  <si>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</si>
  <si>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</si>
  <si>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</si>
  <si>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</si>
  <si>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</si>
  <si>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</si>
  <si>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</si>
  <si>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</si>
  <si>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</si>
  <si>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</si>
  <si>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</si>
  <si>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</si>
  <si>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</si>
  <si>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</si>
  <si>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</si>
  <si>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</si>
  <si>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</si>
  <si>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</si>
  <si>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</si>
  <si>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</si>
  <si>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</si>
  <si>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</si>
  <si>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</si>
  <si>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</si>
  <si>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</si>
  <si>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</si>
  <si>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</si>
  <si>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</si>
  <si>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</si>
  <si>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</si>
  <si>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</si>
  <si>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</si>
  <si>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</si>
  <si>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</si>
  <si>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</si>
  <si>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</si>
  <si>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</si>
  <si>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</si>
  <si>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</si>
  <si>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</si>
  <si>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</si>
  <si>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</si>
  <si>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</si>
  <si>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</si>
  <si>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</si>
  <si>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</si>
  <si>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</si>
  <si>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</si>
  <si>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</si>
  <si>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</si>
  <si>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</si>
  <si>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</si>
  <si>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</si>
  <si>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</si>
  <si>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</si>
  <si>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</si>
  <si>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</si>
  <si>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</si>
  <si>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</si>
  <si>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</si>
  <si>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</si>
  <si>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</si>
  <si>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</si>
  <si>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</si>
  <si>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</si>
  <si>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</si>
  <si>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</si>
  <si>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</si>
  <si>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</si>
  <si>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</si>
  <si>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</si>
  <si>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</si>
  <si>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</si>
  <si>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</si>
  <si>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</si>
  <si>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</si>
  <si>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</si>
  <si>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</si>
  <si>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</si>
  <si>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</si>
  <si>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</si>
  <si>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</si>
  <si>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</si>
  <si>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</si>
  <si>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</si>
  <si>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</si>
  <si>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</si>
  <si>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</si>
  <si>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</si>
  <si>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</si>
  <si>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</si>
  <si>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</si>
  <si>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</si>
  <si>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</si>
  <si>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</si>
  <si>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</si>
  <si>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</si>
  <si>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</si>
  <si>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</si>
  <si>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</si>
  <si>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</si>
  <si>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</si>
  <si>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</si>
  <si>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</si>
  <si>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</si>
  <si>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</si>
  <si>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</si>
  <si>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</si>
  <si>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</si>
  <si>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</si>
  <si>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</si>
  <si>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</si>
  <si>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</si>
  <si>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</si>
  <si>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</si>
  <si>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</si>
  <si>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</si>
  <si>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</si>
  <si>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</si>
  <si>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</si>
  <si>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</si>
  <si>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</si>
  <si>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</si>
  <si>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</si>
  <si>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</si>
  <si>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</si>
  <si>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</si>
  <si>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</si>
  <si>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</si>
  <si>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</si>
  <si>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</si>
  <si>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</si>
  <si>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</si>
  <si>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</si>
  <si>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</si>
  <si>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</si>
  <si>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</si>
  <si>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</si>
  <si>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</si>
  <si>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</si>
  <si>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</si>
  <si>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</si>
  <si>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</si>
  <si>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</si>
  <si>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</si>
  <si>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</si>
  <si>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</si>
  <si>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</si>
  <si>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</si>
  <si>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</si>
  <si>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</si>
  <si>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</si>
  <si>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</si>
  <si>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</si>
  <si>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</si>
  <si>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</si>
  <si>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</si>
  <si>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</si>
  <si>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</si>
  <si>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</si>
  <si>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</si>
  <si>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</si>
  <si>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</si>
  <si>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</si>
  <si>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</si>
  <si>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</si>
  <si>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</si>
  <si>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</si>
  <si>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</si>
  <si>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</si>
  <si>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</si>
  <si>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</si>
  <si>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</si>
  <si>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</si>
  <si>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</si>
  <si>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</si>
  <si>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</si>
  <si>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</si>
  <si>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</si>
  <si>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</si>
  <si>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</si>
  <si>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</si>
  <si>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</si>
  <si>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</si>
  <si>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</si>
  <si>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</si>
  <si>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</si>
  <si>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</si>
  <si>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</si>
  <si>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</si>
  <si>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</si>
  <si>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</si>
  <si>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</si>
  <si>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</si>
  <si>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</si>
  <si>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</si>
  <si>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</si>
  <si>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</si>
  <si>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</si>
  <si>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</si>
  <si>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</si>
  <si>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</si>
  <si>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</si>
  <si>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</si>
  <si>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</si>
  <si>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</si>
  <si>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</si>
  <si>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</si>
  <si>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</si>
  <si>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</si>
  <si>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</si>
  <si>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</si>
  <si>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</si>
  <si>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</si>
  <si>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</si>
  <si>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</si>
  <si>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</si>
  <si>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</si>
  <si>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</si>
  <si>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</si>
  <si>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</si>
  <si>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</si>
  <si>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</si>
  <si>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</si>
  <si>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</si>
  <si>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</si>
  <si>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</si>
  <si>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</si>
  <si>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</si>
  <si>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</si>
  <si>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</si>
  <si>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</si>
  <si>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</si>
  <si>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</si>
  <si>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</si>
  <si>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</si>
  <si>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</si>
  <si>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</si>
  <si>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</si>
  <si>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</si>
  <si>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</si>
  <si>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</si>
  <si>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</si>
  <si>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</si>
  <si>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</si>
  <si>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</si>
  <si>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</si>
  <si>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</si>
  <si>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</si>
  <si>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</si>
  <si>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</si>
  <si>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</si>
  <si>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</si>
  <si>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</si>
  <si>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</si>
  <si>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</si>
  <si>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</si>
  <si>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</si>
  <si>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</si>
  <si>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</si>
  <si>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</si>
  <si>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</si>
  <si>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</si>
  <si>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</si>
  <si>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</si>
  <si>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</si>
  <si>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</si>
  <si>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</si>
  <si>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</si>
  <si>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</si>
  <si>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</si>
  <si>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</si>
  <si>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</si>
  <si>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</si>
  <si>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</si>
  <si>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</si>
  <si>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</si>
  <si>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</si>
  <si>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</si>
  <si>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</si>
  <si>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</si>
  <si>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</si>
  <si>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</si>
  <si>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</si>
  <si>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</si>
  <si>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</si>
  <si>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</si>
  <si>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</si>
  <si>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</si>
  <si>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</si>
  <si>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</si>
  <si>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</si>
  <si>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</si>
  <si>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</si>
  <si>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</si>
  <si>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</si>
  <si>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</si>
  <si>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</si>
  <si>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</si>
  <si>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</si>
  <si>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</si>
  <si>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</si>
  <si>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</si>
  <si>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</si>
  <si>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</si>
  <si>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</si>
  <si>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</si>
  <si>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</si>
  <si>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</si>
  <si>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</si>
  <si>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</si>
  <si>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</si>
  <si>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</si>
  <si>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</si>
  <si>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</si>
  <si>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</si>
  <si>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</si>
  <si>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</si>
  <si>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</si>
  <si>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</si>
  <si>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</si>
  <si>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</si>
  <si>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</si>
  <si>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</si>
  <si>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</si>
  <si>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</si>
  <si>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</si>
  <si>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</si>
  <si>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</si>
  <si>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</si>
  <si>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</si>
  <si>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</si>
  <si>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</si>
  <si>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</si>
  <si>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</si>
  <si>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</si>
  <si>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</si>
  <si>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</si>
  <si>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</si>
  <si>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</si>
  <si>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</si>
  <si>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</si>
  <si>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</si>
  <si>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</si>
  <si>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</si>
  <si>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</si>
  <si>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</si>
  <si>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</si>
  <si>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</si>
  <si>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</si>
  <si>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</si>
  <si>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</si>
  <si>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</si>
  <si>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</si>
  <si>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</si>
  <si>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</si>
  <si>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</si>
  <si>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</si>
  <si>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</si>
  <si>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</si>
  <si>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</si>
  <si>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</si>
  <si>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</si>
  <si>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</si>
  <si>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</si>
  <si>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</si>
  <si>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</si>
  <si>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</si>
  <si>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</si>
  <si>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</si>
  <si>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</si>
  <si>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</si>
  <si>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</si>
  <si>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</si>
  <si>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</si>
  <si>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</si>
  <si>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</si>
  <si>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</si>
  <si>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</si>
  <si>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</si>
  <si>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</si>
  <si>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</si>
  <si>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</si>
  <si>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</si>
  <si>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</si>
  <si>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</si>
  <si>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</si>
  <si>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</si>
  <si>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</si>
  <si>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</si>
  <si>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</si>
  <si>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</si>
  <si>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</si>
  <si>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</si>
  <si>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</si>
  <si>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</si>
  <si>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</si>
  <si>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</si>
  <si>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</si>
  <si>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</si>
  <si>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</si>
  <si>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</si>
  <si>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</si>
  <si>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</si>
  <si>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</si>
  <si>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</si>
  <si>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</si>
  <si>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</si>
  <si>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</si>
  <si>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</si>
  <si>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</si>
  <si>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</si>
  <si>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</si>
  <si>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</si>
  <si>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</si>
  <si>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</si>
  <si>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</si>
  <si>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</si>
  <si>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</si>
  <si>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</si>
  <si>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</si>
  <si>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</si>
  <si>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</si>
  <si>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</si>
  <si>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</si>
  <si>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</si>
  <si>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</si>
  <si>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</si>
  <si>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</si>
  <si>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</si>
  <si>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</si>
  <si>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</si>
  <si>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</si>
  <si>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</si>
  <si>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</si>
  <si>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</si>
  <si>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</si>
  <si>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</si>
  <si>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</si>
  <si>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</si>
  <si>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</si>
  <si>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</si>
  <si>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</si>
  <si>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</si>
  <si>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</si>
  <si>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</si>
  <si>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</si>
  <si>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</si>
  <si>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</si>
  <si>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</si>
  <si>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</si>
  <si>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</si>
  <si>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</si>
  <si>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</si>
  <si>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</si>
  <si>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</si>
  <si>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</si>
  <si>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</si>
  <si>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</si>
  <si>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</si>
  <si>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</si>
  <si>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</si>
  <si>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</si>
  <si>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</si>
  <si>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</si>
  <si>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</si>
  <si>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</si>
  <si>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</si>
  <si>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</si>
  <si>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</si>
  <si>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</si>
  <si>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</si>
  <si>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</si>
  <si>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</si>
  <si>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</si>
  <si>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</si>
  <si>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</si>
  <si>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</si>
  <si>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</si>
  <si>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</si>
  <si>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</si>
  <si>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</si>
  <si>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</si>
  <si>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</si>
  <si>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</si>
  <si>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</si>
  <si>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</si>
  <si>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</si>
  <si>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</si>
  <si>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</si>
  <si>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</si>
  <si>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</si>
  <si>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</si>
  <si>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</si>
  <si>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</si>
  <si>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</si>
  <si>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</si>
  <si>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</si>
  <si>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</si>
  <si>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</si>
  <si>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</si>
  <si>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</si>
  <si>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</si>
  <si>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</si>
  <si>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</si>
  <si>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</si>
  <si>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</si>
  <si>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</si>
  <si>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</si>
  <si>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</si>
  <si>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</si>
  <si>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</si>
  <si>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</si>
  <si>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</si>
  <si>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</si>
  <si>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</si>
  <si>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</si>
  <si>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</si>
  <si>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</si>
  <si>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</si>
  <si>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</si>
  <si>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</si>
  <si>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</si>
  <si>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</si>
  <si>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</si>
  <si>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</si>
  <si>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</si>
  <si>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</si>
  <si>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</si>
  <si>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</si>
  <si>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</si>
  <si>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</si>
  <si>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</si>
  <si>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</si>
  <si>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</si>
  <si>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</si>
  <si>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</si>
  <si>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</si>
  <si>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</si>
  <si>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</si>
  <si>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</si>
  <si>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</si>
  <si>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</si>
  <si>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</si>
  <si>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</si>
  <si>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</si>
  <si>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</si>
  <si>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</si>
  <si>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</si>
  <si>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</si>
  <si>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</si>
  <si>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</si>
  <si>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</si>
  <si>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</si>
  <si>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</si>
  <si>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</si>
  <si>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</si>
  <si>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</si>
  <si>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</si>
  <si>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</si>
  <si>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</si>
  <si>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</si>
  <si>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</si>
  <si>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</si>
  <si>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</si>
  <si>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</si>
  <si>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</si>
  <si>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</si>
  <si>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</si>
  <si>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</si>
  <si>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</si>
  <si>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</si>
  <si>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</si>
  <si>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</si>
  <si>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</si>
  <si>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</si>
  <si>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</si>
  <si>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</si>
  <si>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</si>
  <si>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</si>
  <si>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</si>
  <si>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</si>
  <si>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</si>
  <si>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</si>
  <si>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</si>
  <si>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</si>
  <si>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</si>
  <si>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</si>
  <si>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</si>
  <si>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</si>
  <si>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</si>
  <si>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</si>
  <si>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</si>
  <si>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</si>
  <si>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</si>
  <si>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</si>
  <si>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</si>
  <si>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</si>
  <si>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</si>
  <si>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</si>
  <si>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</si>
  <si>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</si>
  <si>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</si>
  <si>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</si>
  <si>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</si>
  <si>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</si>
  <si>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</si>
  <si>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</si>
  <si>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</si>
  <si>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</si>
  <si>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</si>
  <si>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</si>
  <si>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</si>
  <si>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</si>
  <si>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</si>
  <si>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</si>
  <si>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</si>
  <si>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</si>
  <si>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</si>
  <si>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</si>
  <si>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</si>
  <si>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</si>
  <si>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</si>
  <si>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</si>
  <si>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</si>
  <si>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</si>
  <si>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</si>
  <si>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</si>
  <si>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</si>
  <si>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</si>
  <si>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</si>
  <si>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</si>
  <si>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</si>
  <si>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</si>
  <si>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</si>
  <si>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</si>
  <si>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</si>
  <si>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</si>
  <si>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</si>
  <si>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</si>
  <si>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</si>
  <si>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</si>
  <si>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</si>
  <si>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</si>
  <si>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</si>
  <si>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</si>
  <si>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</si>
  <si>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</si>
  <si>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</si>
  <si>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</si>
  <si>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</si>
  <si>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</si>
  <si>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</si>
  <si>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</si>
  <si>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</si>
  <si>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</si>
  <si>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</si>
  <si>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</si>
  <si>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</si>
  <si>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</si>
  <si>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</si>
  <si>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</si>
  <si>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</si>
  <si>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</si>
  <si>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</si>
  <si>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</si>
  <si>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</si>
  <si>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</si>
  <si>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</si>
  <si>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</si>
  <si>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</si>
  <si>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</si>
  <si>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</si>
  <si>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</si>
  <si>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</si>
  <si>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</si>
  <si>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</si>
  <si>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</si>
  <si>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</si>
  <si>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</si>
  <si>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</si>
  <si>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</si>
  <si>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</si>
  <si>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</si>
  <si>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</si>
  <si>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</si>
  <si>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</si>
  <si>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</si>
  <si>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</si>
  <si>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</si>
  <si>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</si>
  <si>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</si>
  <si>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</si>
  <si>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</si>
  <si>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</si>
  <si>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</si>
  <si>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</si>
  <si>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</si>
  <si>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</si>
  <si>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</si>
  <si>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</si>
  <si>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</si>
  <si>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</si>
  <si>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</si>
  <si>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</si>
  <si>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</si>
  <si>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</si>
  <si>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</si>
  <si>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</si>
  <si>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</si>
  <si>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</si>
  <si>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</si>
  <si>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</si>
  <si>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</si>
  <si>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</si>
  <si>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</si>
  <si>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</si>
  <si>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</si>
  <si>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</si>
  <si>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</si>
  <si>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</si>
  <si>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</si>
  <si>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</si>
  <si>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</si>
  <si>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</si>
  <si>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</si>
  <si>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</si>
  <si>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</si>
  <si>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</si>
  <si>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</si>
  <si>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</si>
  <si>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</si>
  <si>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(All)</t>
  </si>
  <si>
    <t>Column Labels</t>
  </si>
  <si>
    <t>(blank)</t>
  </si>
  <si>
    <t>Grand Total</t>
  </si>
  <si>
    <t>Row Labels</t>
  </si>
  <si>
    <t>Count of state</t>
  </si>
  <si>
    <t>Total 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</si>
  <si>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</si>
  <si>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</si>
  <si>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</si>
  <si>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</si>
  <si>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</si>
  <si>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</si>
  <si>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</si>
  <si>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</si>
  <si>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</si>
  <si>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</si>
  <si>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</si>
  <si>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</si>
  <si>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</si>
  <si>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</si>
  <si>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</si>
  <si>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</si>
  <si>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</si>
  <si>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</si>
  <si>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</si>
  <si>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</si>
  <si>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</si>
  <si>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</si>
  <si>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</si>
  <si>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</si>
  <si>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</si>
  <si>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</si>
  <si>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</si>
  <si>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</si>
  <si>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</si>
  <si>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</si>
  <si>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</si>
  <si>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</si>
  <si>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</si>
  <si>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</si>
  <si>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</si>
  <si>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</si>
  <si>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</si>
  <si>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</si>
  <si>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</si>
  <si>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</si>
  <si>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</si>
  <si>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</si>
  <si>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</si>
  <si>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</si>
  <si>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</si>
  <si>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</si>
  <si>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</si>
  <si>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</si>
  <si>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</si>
  <si>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</si>
  <si>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</si>
  <si>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</si>
  <si>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</si>
  <si>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</si>
  <si>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</si>
  <si>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</si>
  <si>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</si>
  <si>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</si>
  <si>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</si>
  <si>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</si>
  <si>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</si>
  <si>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</si>
  <si>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</si>
  <si>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</si>
  <si>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</si>
  <si>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</si>
  <si>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Total Count of 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</si>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</sst>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2" fillId="0" borderId="0" xfId="0" applyNumberFormat="1" applyFon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7"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Part 5.xlsx]Sheet3!PivotTable2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0-FA47-9C33-AD684128FC0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0-FA47-9C33-AD684128FC0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0-FA47-9C33-AD684128FC0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0-FA47-9C33-AD684128FC0F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DA0-FA47-9C33-AD684128F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307936"/>
        <c:axId val="721840560"/>
      </c:barChart>
      <c:catAx>
        <c:axId val="71130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840560"/>
        <c:crosses val="autoZero"/>
        <c:auto val="1"/>
        <c:lblAlgn val="ctr"/>
        <c:lblOffset val="100"/>
        <c:noMultiLvlLbl val="0"/>
      </c:catAx>
      <c:valAx>
        <c:axId val="72184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Part 5.xlsx]Sheet4!PivotTable3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A6-1C49-B160-74391B69AAD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6-1C49-B160-74391B69AAD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A6-1C49-B160-74391B69AAD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A6-1C49-B160-74391B69AAD3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A-D1A6-1C49-B160-74391B69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612400"/>
        <c:axId val="711614080"/>
      </c:barChart>
      <c:catAx>
        <c:axId val="7116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14080"/>
        <c:crosses val="autoZero"/>
        <c:auto val="1"/>
        <c:lblAlgn val="ctr"/>
        <c:lblOffset val="100"/>
        <c:noMultiLvlLbl val="0"/>
      </c:catAx>
      <c:valAx>
        <c:axId val="7116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Part 5.xlsx]Sheet5!PivotTable4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D-CF40-9EDF-C421C566BAA3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D-CF40-9EDF-C421C566BAA3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D-CF40-9EDF-C421C566BAA3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D-CF40-9EDF-C421C566BAA3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D-CF40-9EDF-C421C566B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590720"/>
        <c:axId val="865714288"/>
      </c:lineChart>
      <c:catAx>
        <c:axId val="86559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14288"/>
        <c:crosses val="autoZero"/>
        <c:auto val="1"/>
        <c:lblAlgn val="ctr"/>
        <c:lblOffset val="100"/>
        <c:noMultiLvlLbl val="0"/>
      </c:catAx>
      <c:valAx>
        <c:axId val="865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88900</xdr:rowOff>
    </xdr:from>
    <xdr:to>
      <xdr:col>13</xdr:col>
      <xdr:colOff>584200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9BBC6-513E-5946-9197-E8937C994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1</xdr:row>
      <xdr:rowOff>12700</xdr:rowOff>
    </xdr:from>
    <xdr:to>
      <xdr:col>16</xdr:col>
      <xdr:colOff>800100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D6936-D537-DC44-8D1B-710B760FB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4</xdr:row>
      <xdr:rowOff>38100</xdr:rowOff>
    </xdr:from>
    <xdr:to>
      <xdr:col>26</xdr:col>
      <xdr:colOff>279400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029FA-04E3-CB48-8BF2-7B9C5DA22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Veal" refreshedDate="43443.906247685183" createdVersion="6" refreshedVersion="6" minRefreshableVersion="3" recordCount="4115" xr:uid="{14573F9A-AD51-6F47-B690-B58846377D9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Veal" refreshedDate="43443.922282754633" createdVersion="6" refreshedVersion="6" minRefreshableVersion="3" recordCount="4115" xr:uid="{460A4828-42AC-B043-AD98-77FA0A3C7C8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FEBE9-2B37-E741-87FB-674C8F4E8F9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2CDEE-1400-F941-BA94-6EF2B13E5103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9B2AA-8062-AC4F-8040-8E072B30EB8D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25792-CA0A-F746-B014-E0BDAF4803CE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28" firstHeaderRow="1" firstDataRow="3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-2"/>
    <field x="5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 i="1">
      <x/>
    </i>
  </colItems>
  <dataFields count="2">
    <dataField name="Count of country" fld="6" subtotal="count" baseField="0" baseItem="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1.1640625" bestFit="1" customWidth="1"/>
    <col min="19" max="19" width="29.6640625" style="13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0" t="s">
        <v>8367</v>
      </c>
      <c r="T1" s="10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>
        <f>ROUND(SUM(E2/L2),0)</f>
        <v>64</v>
      </c>
      <c r="Q2" t="str">
        <f>LEFT(N2,(FIND("/",N2,1)-1))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>
        <f t="shared" ref="P3:P66" si="1">ROUND(SUM(E3/L3),0)</f>
        <v>185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1">
        <f t="shared" si="5"/>
        <v>42555.838738425919</v>
      </c>
    </row>
    <row r="10" spans="1:20" ht="17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1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1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1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1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1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1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1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1">
        <f t="shared" si="5"/>
        <v>42064.291666666664</v>
      </c>
    </row>
    <row r="51" spans="1:20" ht="17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1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1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>
        <f t="shared" ref="P67:P130" si="7">ROUND(SUM(E67/L67),0)</f>
        <v>132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1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1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1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1">
        <f t="shared" si="11"/>
        <v>42503.791666666664</v>
      </c>
    </row>
    <row r="108" spans="1:20" ht="17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1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1">
        <f t="shared" si="11"/>
        <v>40921.065833333334</v>
      </c>
    </row>
    <row r="117" spans="1:20" ht="17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1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t="e">
        <f t="shared" ref="P131:P194" si="13">ROUND(SUM(E131/L131),0)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1">
        <f t="shared" si="17"/>
        <v>41806.636111111111</v>
      </c>
    </row>
    <row r="133" spans="1:20" ht="17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1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1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1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1">
        <f t="shared" si="17"/>
        <v>42741.803611111107</v>
      </c>
    </row>
    <row r="185" spans="1:20" ht="17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1">
        <f t="shared" si="17"/>
        <v>41882.957638888889</v>
      </c>
    </row>
    <row r="187" spans="1:20" ht="17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1">
        <f t="shared" si="17"/>
        <v>42616.482372685183</v>
      </c>
    </row>
    <row r="192" spans="1:20" ht="17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t="e">
        <f t="shared" ref="P195:P258" si="19">ROUND(SUM(E195/L195),0)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1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1">
        <f t="shared" si="23"/>
        <v>42043.610289351847</v>
      </c>
    </row>
    <row r="204" spans="1:20" ht="17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1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1">
        <f t="shared" si="23"/>
        <v>42116.708761574067</v>
      </c>
    </row>
    <row r="219" spans="1:20" ht="17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1">
        <f t="shared" si="23"/>
        <v>42236.629166666666</v>
      </c>
    </row>
    <row r="223" spans="1:20" ht="17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1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1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1">
        <f t="shared" si="23"/>
        <v>42373.791666666664</v>
      </c>
    </row>
    <row r="239" spans="1:20" ht="17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1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>
        <f t="shared" ref="P259:P322" si="25">ROUND(SUM(E259/L259),0)</f>
        <v>67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1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1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1">
        <f t="shared" si="29"/>
        <v>41353.587187499994</v>
      </c>
    </row>
    <row r="309" spans="1:20" ht="17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1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>
        <f t="shared" ref="P323:P386" si="31">ROUND(SUM(E323/L323),0)</f>
        <v>107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1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1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>
        <f t="shared" ref="P387:P450" si="37">ROUND(SUM(E387/L387),0)</f>
        <v>112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1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1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1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1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1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1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1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1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1">
        <f t="shared" si="41"/>
        <v>41580.585601851846</v>
      </c>
    </row>
    <row r="444" spans="1:20" ht="17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>
        <f t="shared" ref="P451:P514" si="43">ROUND(SUM(E451/L451),0)</f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1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1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1">
        <f t="shared" si="47"/>
        <v>42508.640451388885</v>
      </c>
    </row>
    <row r="467" spans="1:20" ht="17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1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1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1">
        <f t="shared" si="47"/>
        <v>40913.272916666661</v>
      </c>
    </row>
    <row r="492" spans="1:20" ht="17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1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1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1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1">
        <f t="shared" si="47"/>
        <v>41680.723078703704</v>
      </c>
    </row>
    <row r="499" spans="1:20" ht="17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>
        <f t="shared" ref="P515:P578" si="49">ROUND(SUM(E515/L515),0)</f>
        <v>102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1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1">
        <f t="shared" si="53"/>
        <v>42783.461805555555</v>
      </c>
    </row>
    <row r="530" spans="1:20" ht="17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1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1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1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1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>
        <f t="shared" ref="P579:P642" si="55">ROUND(SUM(E579/L579),0)</f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1">
        <f t="shared" si="59"/>
        <v>42691.602847222217</v>
      </c>
    </row>
    <row r="591" spans="1:20" ht="17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1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1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1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1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1">
        <f t="shared" si="59"/>
        <v>42791.75277777778</v>
      </c>
    </row>
    <row r="640" spans="1:20" ht="17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>
        <f t="shared" ref="P643:P706" si="61">ROUND(SUM(E643/L643),0)</f>
        <v>151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1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1">
        <f t="shared" si="65"/>
        <v>42211.541666666664</v>
      </c>
    </row>
    <row r="661" spans="1:20" ht="17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1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1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1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1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1">
        <f t="shared" si="65"/>
        <v>42674.691712962966</v>
      </c>
    </row>
    <row r="686" spans="1:20" ht="17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1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>
        <f t="shared" ref="P707:P770" si="67">ROUND(SUM(E707/L707),0)</f>
        <v>195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1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1">
        <f t="shared" si="71"/>
        <v>41973.791666666664</v>
      </c>
    </row>
    <row r="719" spans="1:20" ht="17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1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1">
        <f t="shared" si="71"/>
        <v>41397.363946759258</v>
      </c>
    </row>
    <row r="748" spans="1:20" ht="17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1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1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>
        <f t="shared" ref="P771:P834" si="73">ROUND(SUM(E771/L771),0)</f>
        <v>32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1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1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1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1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1">
        <f t="shared" si="77"/>
        <v>40740.75</v>
      </c>
    </row>
    <row r="808" spans="1:20" ht="17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1">
        <f t="shared" si="77"/>
        <v>40929.134027777771</v>
      </c>
    </row>
    <row r="835" spans="1:20" ht="17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>
        <f t="shared" ref="P835:P898" si="79">ROUND(SUM(E835/L835),0)</f>
        <v>149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1">
        <f t="shared" si="83"/>
        <v>41047.916666666664</v>
      </c>
    </row>
    <row r="838" spans="1:20" ht="17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1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1">
        <f t="shared" si="83"/>
        <v>41708.375</v>
      </c>
    </row>
    <row r="849" spans="1:20" ht="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1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1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1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1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1">
        <f t="shared" si="83"/>
        <v>42268.515405092585</v>
      </c>
    </row>
    <row r="878" spans="1:20" ht="17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1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1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t="e">
        <f t="shared" ref="P899:P962" si="85">ROUND(SUM(E899/L899),0)</f>
        <v>#DIV/0!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1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1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1">
        <f t="shared" si="89"/>
        <v>41974.749548611107</v>
      </c>
    </row>
    <row r="921" spans="1:20" ht="17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1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1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1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1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1">
        <f t="shared" si="89"/>
        <v>42386.54237268518</v>
      </c>
    </row>
    <row r="953" spans="1:20" ht="17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1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1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>
        <f t="shared" ref="P963:P1026" si="91">ROUND(SUM(E963/L963),0)</f>
        <v>364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1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1">
        <f t="shared" si="95"/>
        <v>42644.148437499993</v>
      </c>
    </row>
    <row r="991" spans="1:20" ht="17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1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1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1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>
        <f t="shared" ref="P1027:P1090" si="97">ROUND(SUM(E1027/L1027),0)</f>
        <v>72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1">
        <f t="shared" si="101"/>
        <v>42354.555671296293</v>
      </c>
    </row>
    <row r="1034" spans="1:20" ht="17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1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1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1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1">
        <f t="shared" si="101"/>
        <v>42637.844780092586</v>
      </c>
    </row>
    <row r="1051" spans="1:20" ht="17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1">
        <f t="shared" si="101"/>
        <v>42412.222743055558</v>
      </c>
    </row>
    <row r="1052" spans="1:20" ht="17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1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1">
        <f t="shared" si="101"/>
        <v>42088.791666666664</v>
      </c>
    </row>
    <row r="1061" spans="1:20" ht="17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1">
        <f t="shared" si="101"/>
        <v>42491.833333333336</v>
      </c>
    </row>
    <row r="1064" spans="1:20" ht="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1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1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1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1">
        <f t="shared" si="101"/>
        <v>41853.451192129629</v>
      </c>
    </row>
    <row r="1086" spans="1:20" ht="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1">
        <f t="shared" si="101"/>
        <v>42443.421006944445</v>
      </c>
    </row>
    <row r="1088" spans="1:20" ht="17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1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>
        <f t="shared" ref="P1091:P1154" si="103">ROUND(SUM(E1091/L1091),0)</f>
        <v>24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1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1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1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1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1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1">
        <f t="shared" si="107"/>
        <v>41957.687499999993</v>
      </c>
    </row>
    <row r="1130" spans="1:20" ht="17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1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1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1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1">
        <f t="shared" si="107"/>
        <v>42222.253715277773</v>
      </c>
    </row>
    <row r="1143" spans="1:20" ht="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1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1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1">
        <f t="shared" si="107"/>
        <v>42253.894247685188</v>
      </c>
    </row>
    <row r="1154" spans="1:20" ht="17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>
        <f t="shared" ref="P1155:P1218" si="109">ROUND(SUM(E1155/L1155),0)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1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1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1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1">
        <f t="shared" si="113"/>
        <v>41956.638043981475</v>
      </c>
    </row>
    <row r="1174" spans="1:20" ht="17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1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1">
        <f t="shared" si="113"/>
        <v>41818.598541666666</v>
      </c>
    </row>
    <row r="1183" spans="1:20" ht="17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1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1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>
        <f t="shared" ref="P1219:P1282" si="115">ROUND(SUM(E1219/L1219),0)</f>
        <v>149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1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1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1">
        <f t="shared" si="119"/>
        <v>41622.927071759259</v>
      </c>
    </row>
    <row r="1238" spans="1:20" ht="17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1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1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1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>
        <f t="shared" ref="P1283:P1346" si="121">ROUND(SUM(E1283/L1283),0)</f>
        <v>105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1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1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1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1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1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1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1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>
        <f t="shared" ref="P1347:P1410" si="127">ROUND(SUM(E1347/L1347),0)</f>
        <v>54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1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1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1">
        <f t="shared" si="131"/>
        <v>42079.483240740738</v>
      </c>
    </row>
    <row r="1368" spans="1:20" ht="17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1">
        <f t="shared" si="131"/>
        <v>42131.550254629627</v>
      </c>
    </row>
    <row r="1374" spans="1:20" ht="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1">
        <f t="shared" si="131"/>
        <v>42768.96597222222</v>
      </c>
    </row>
    <row r="1380" spans="1:20" ht="17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1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1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1">
        <f t="shared" si="131"/>
        <v>42431.946597222217</v>
      </c>
    </row>
    <row r="1395" spans="1:20" ht="17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1">
        <f t="shared" si="131"/>
        <v>42794.916666666664</v>
      </c>
    </row>
    <row r="1397" spans="1:20" ht="17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1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1">
        <f t="shared" si="131"/>
        <v>41971.51390046296</v>
      </c>
    </row>
    <row r="1408" spans="1:20" ht="17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t="e">
        <f t="shared" ref="P1411:P1474" si="133">ROUND(SUM(E1411/L1411),0)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1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1">
        <f t="shared" si="137"/>
        <v>42652.24790509259</v>
      </c>
    </row>
    <row r="1422" spans="1:20" ht="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1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1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1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1">
        <f t="shared" si="137"/>
        <v>41887.360416666663</v>
      </c>
    </row>
    <row r="1458" spans="1:20" ht="17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1">
        <f t="shared" si="137"/>
        <v>41371.661319444444</v>
      </c>
    </row>
    <row r="1466" spans="1:20" ht="17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1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1">
        <f t="shared" si="137"/>
        <v>41563.33452546296</v>
      </c>
    </row>
    <row r="1475" spans="1:20" ht="17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>
        <f t="shared" ref="P1475:P1538" si="139">ROUND(SUM(E1475/L1475),0)</f>
        <v>38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1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1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1">
        <f t="shared" si="143"/>
        <v>42572.984664351847</v>
      </c>
    </row>
    <row r="1486" spans="1:20" ht="17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1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1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1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1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1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>
        <f t="shared" ref="P1539:P1602" si="145">ROUND(SUM(E1539/L1539),0)</f>
        <v>96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1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1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1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1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1">
        <f t="shared" si="149"/>
        <v>41996.853993055549</v>
      </c>
    </row>
    <row r="1571" spans="1:20" ht="17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1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1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1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1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1">
        <f t="shared" si="149"/>
        <v>42286.776458333326</v>
      </c>
    </row>
    <row r="1592" spans="1:20" ht="17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1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1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>
        <f t="shared" ref="P1603:P1666" si="151">ROUND(SUM(E1603/L1603),0)</f>
        <v>48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1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1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1">
        <f t="shared" si="155"/>
        <v>41258.716550925921</v>
      </c>
    </row>
    <row r="1613" spans="1:20" ht="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1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1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1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1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1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1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>
        <f t="shared" ref="P1667:P1730" si="157">ROUND(SUM(E1667/L1667),0)</f>
        <v>45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1">
        <f t="shared" si="161"/>
        <v>42834.28465277778</v>
      </c>
    </row>
    <row r="1691" spans="1:20" ht="17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1">
        <f t="shared" si="161"/>
        <v>42019.456076388888</v>
      </c>
    </row>
    <row r="1704" spans="1:20" ht="17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1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1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1">
        <f t="shared" si="161"/>
        <v>42480.958333333336</v>
      </c>
    </row>
    <row r="1720" spans="1:20" ht="17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t="e">
        <f t="shared" ref="P1731:P1794" si="163">ROUND(SUM(E1731/L1731),0)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1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1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1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1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1">
        <f t="shared" si="167"/>
        <v>42259.359490740739</v>
      </c>
    </row>
    <row r="1764" spans="1:20" ht="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1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1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1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1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>
        <f t="shared" ref="P1795:P1858" si="169">ROUND(SUM(E1795/L1795),0)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1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1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1">
        <f t="shared" si="173"/>
        <v>41206.47657407407</v>
      </c>
    </row>
    <row r="1826" spans="1:20" ht="17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1">
        <f t="shared" si="173"/>
        <v>41466.626192129625</v>
      </c>
    </row>
    <row r="1828" spans="1:20" ht="17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1">
        <f t="shared" si="173"/>
        <v>42460.452210648145</v>
      </c>
    </row>
    <row r="1838" spans="1:20" ht="17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>
        <f t="shared" ref="P1859:P1922" si="175">ROUND(SUM(E1859/L1859),0)</f>
        <v>136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1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1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1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1">
        <f t="shared" si="179"/>
        <v>40648.957638888889</v>
      </c>
    </row>
    <row r="1896" spans="1:20" ht="17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1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1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>
        <f t="shared" ref="P1923:P1986" si="181">ROUND(SUM(E1923/L1923),0)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1">
        <f t="shared" si="185"/>
        <v>40483.80972222222</v>
      </c>
    </row>
    <row r="1929" spans="1:20" ht="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1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1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1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1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1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1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>
        <f t="shared" ref="P1987:P2050" si="187">ROUND(SUM(E1987/L1987),0)</f>
        <v>13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1">
        <f t="shared" si="191"/>
        <v>42064.431435185186</v>
      </c>
    </row>
    <row r="1990" spans="1:20" ht="17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1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1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1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1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1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1">
        <f t="shared" si="191"/>
        <v>41417.443182870367</v>
      </c>
    </row>
    <row r="2051" spans="1:20" ht="17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>
        <f t="shared" ref="P2051:P2114" si="193">ROUND(SUM(E2051/L2051),0)</f>
        <v>81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1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1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1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1">
        <f t="shared" si="197"/>
        <v>40975.905497685184</v>
      </c>
    </row>
    <row r="2101" spans="1:20" ht="17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>
        <f t="shared" ref="P2115:P2178" si="199">ROUND(SUM(E2115/L2115),0)</f>
        <v>69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1">
        <f t="shared" si="203"/>
        <v>41981.76489583333</v>
      </c>
    </row>
    <row r="2129" spans="1:20" ht="17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1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1">
        <f t="shared" si="203"/>
        <v>42411.471180555549</v>
      </c>
    </row>
    <row r="2149" spans="1:20" ht="17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1">
        <f t="shared" si="203"/>
        <v>40389.791666666664</v>
      </c>
    </row>
    <row r="2152" spans="1:20" ht="17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1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1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1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1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>
        <f t="shared" ref="P2179:P2242" si="205">ROUND(SUM(E2179/L2179),0)</f>
        <v>66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1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1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1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1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1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1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>
        <f t="shared" ref="P2243:P2306" si="211">ROUND(SUM(E2243/L2243),0)</f>
        <v>49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1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1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1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1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1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>
        <f t="shared" ref="P2307:P2370" si="217">ROUND(SUM(E2307/L2307),0)</f>
        <v>109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1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1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1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1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1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1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1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1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1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t="e">
        <f t="shared" ref="P2371:P2434" si="223">ROUND(SUM(E2371/L2371),0)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1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1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1">
        <f t="shared" si="227"/>
        <v>42434.614537037036</v>
      </c>
    </row>
    <row r="2404" spans="1:20" ht="17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1">
        <f t="shared" si="227"/>
        <v>41861.675775462958</v>
      </c>
    </row>
    <row r="2420" spans="1:20" ht="17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1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1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t="e">
        <f t="shared" ref="P2435:P2498" si="229">ROUND(SUM(E2435/L2435),0)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1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1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1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1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1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1">
        <f t="shared" si="233"/>
        <v>41108.977962962963</v>
      </c>
    </row>
    <row r="2465" spans="1:20" ht="17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1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1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1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1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>
        <f t="shared" ref="P2499:P2562" si="235">ROUND(SUM(E2499/L2499),0)</f>
        <v>81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1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1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1">
        <f t="shared" si="239"/>
        <v>42280.666666666664</v>
      </c>
    </row>
    <row r="2509" spans="1:20" ht="17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1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1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1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1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1">
        <f t="shared" si="239"/>
        <v>40179.041666666664</v>
      </c>
    </row>
    <row r="2537" spans="1:20" ht="17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1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1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t="e">
        <f t="shared" ref="P2563:P2626" si="241">ROUND(SUM(E2563/L2563),0)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1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1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1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1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1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1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>
        <f t="shared" ref="P2627:P2690" si="247">ROUND(SUM(E2627/L2627),0)</f>
        <v>28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1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1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1">
        <f t="shared" si="251"/>
        <v>42438.506481481476</v>
      </c>
    </row>
    <row r="2651" spans="1:20" ht="17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1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1">
        <f t="shared" si="251"/>
        <v>42115.350995370369</v>
      </c>
    </row>
    <row r="2657" spans="1:20" ht="17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1">
        <f t="shared" si="251"/>
        <v>42581.675856481474</v>
      </c>
    </row>
    <row r="2661" spans="1:20" ht="17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1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1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1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1">
        <f t="shared" si="251"/>
        <v>42062.792754629627</v>
      </c>
    </row>
    <row r="2682" spans="1:20" ht="17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1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1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>
        <f t="shared" ref="P2691:P2754" si="253">ROUND(SUM(E2691/L2691),0)</f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1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1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1">
        <f t="shared" si="257"/>
        <v>42795.53628472222</v>
      </c>
    </row>
    <row r="2728" spans="1:20" ht="17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1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>
        <f t="shared" ref="P2755:P2818" si="259">ROUND(SUM(E2755/L2755),0)</f>
        <v>48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1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1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1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1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1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1">
        <f t="shared" si="263"/>
        <v>42221.249999999993</v>
      </c>
    </row>
    <row r="2809" spans="1:20" ht="17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>
        <f t="shared" ref="P2819:P2882" si="265">ROUND(SUM(E2819/L2819),0)</f>
        <v>24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1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1">
        <f t="shared" si="269"/>
        <v>41966.708333333336</v>
      </c>
    </row>
    <row r="2835" spans="1:20" ht="17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1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1">
        <f t="shared" si="269"/>
        <v>41891.46670138889</v>
      </c>
    </row>
    <row r="2866" spans="1:20" ht="17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t="e">
        <f t="shared" ref="P2883:P2946" si="271">ROUND(SUM(E2883/L2883),0)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1">
        <f t="shared" si="275"/>
        <v>41876.666666666664</v>
      </c>
    </row>
    <row r="2895" spans="1:20" ht="17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1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1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1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t="e">
        <f t="shared" ref="P2947:P3010" si="277">ROUND(SUM(E2947/L2947),0)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1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1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1">
        <f t="shared" si="281"/>
        <v>42541.153715277775</v>
      </c>
    </row>
    <row r="2991" spans="1:20" ht="17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1">
        <f t="shared" si="281"/>
        <v>42652.559143518512</v>
      </c>
    </row>
    <row r="2995" spans="1:20" ht="17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1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1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>
        <f t="shared" ref="P3011:P3074" si="283">ROUND(SUM(E3011/L3011),0)</f>
        <v>234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1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1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1">
        <f t="shared" si="287"/>
        <v>42275.066365740735</v>
      </c>
    </row>
    <row r="3063" spans="1:20" ht="17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1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>
        <f t="shared" ref="P3075:P3138" si="289">ROUND(SUM(E3075/L3075),0)</f>
        <v>92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1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1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1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1">
        <f t="shared" si="293"/>
        <v>42135.605914351851</v>
      </c>
    </row>
    <row r="3110" spans="1:20" ht="17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1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1">
        <f t="shared" si="293"/>
        <v>41908.471469907403</v>
      </c>
    </row>
    <row r="3124" spans="1:20" ht="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1">
        <f t="shared" si="293"/>
        <v>42037.571770833332</v>
      </c>
    </row>
    <row r="3127" spans="1:20" ht="17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>
        <f t="shared" ref="P3139:P3202" si="295">ROUND(SUM(E3139/L3139),0)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1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1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1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>
        <f t="shared" ref="P3203:P3266" si="301">ROUND(SUM(E3203/L3203),0)</f>
        <v>13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1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1">
        <f t="shared" si="305"/>
        <v>42752.674027777779</v>
      </c>
    </row>
    <row r="3230" spans="1:20" ht="17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>
        <f t="shared" ref="P3267:P3330" si="307">ROUND(SUM(E3267/L3267),0)</f>
        <v>70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1">
        <f t="shared" si="311"/>
        <v>42197.324826388889</v>
      </c>
    </row>
    <row r="3273" spans="1:20" ht="17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1">
        <f t="shared" si="311"/>
        <v>42398.040972222218</v>
      </c>
    </row>
    <row r="3287" spans="1:20" ht="17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1">
        <f t="shared" si="311"/>
        <v>42583.082638888889</v>
      </c>
    </row>
    <row r="3304" spans="1:20" ht="17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1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1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1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>
        <f t="shared" ref="P3331:P3394" si="313">ROUND(SUM(E3331/L3331),0)</f>
        <v>45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1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1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1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1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>
        <f t="shared" ref="P3395:P3458" si="319">ROUND(SUM(E3395/L3395),0)</f>
        <v>36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1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1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1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1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>
        <f t="shared" ref="P3459:P3522" si="325">ROUND(SUM(E3459/L3459),0)</f>
        <v>51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1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1">
        <f t="shared" si="329"/>
        <v>42479.769097222219</v>
      </c>
    </row>
    <row r="3469" spans="1:20" ht="17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1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1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>
        <f t="shared" ref="P3523:P3586" si="331">ROUND(SUM(E3523/L3523),0)</f>
        <v>46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1">
        <f t="shared" si="335"/>
        <v>42470.624999999993</v>
      </c>
    </row>
    <row r="3533" spans="1:20" ht="17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1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1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1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>
        <f t="shared" ref="P3587:P3650" si="337">ROUND(SUM(E3587/L3587),0)</f>
        <v>176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17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1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1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1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>
        <f t="shared" ref="P3651:P3714" si="343">ROUND(SUM(E3651/L3651),0)</f>
        <v>98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1">
        <f t="shared" si="347"/>
        <v>42305.620833333327</v>
      </c>
    </row>
    <row r="3668" spans="1:20" ht="17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1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1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1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>
        <f t="shared" ref="P3715:P3778" si="349">ROUND(SUM(E3715/L3715),0)</f>
        <v>107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1">
        <f t="shared" si="353"/>
        <v>41861.489606481475</v>
      </c>
    </row>
    <row r="3748" spans="1:20" ht="17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1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1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>
        <f t="shared" ref="P3779:P3842" si="355">ROUND(SUM(E3779/L3779),0)</f>
        <v>49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1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1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1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1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1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>
        <f t="shared" ref="P3843:P3906" si="361">ROUND(SUM(E3843/L3843),0)</f>
        <v>26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1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1">
        <f t="shared" si="365"/>
        <v>41863.452662037038</v>
      </c>
    </row>
    <row r="3863" spans="1:20" ht="17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1">
        <f t="shared" si="365"/>
        <v>42539.605775462966</v>
      </c>
    </row>
    <row r="3870" spans="1:20" ht="17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1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1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1">
        <f t="shared" si="365"/>
        <v>42499.742951388886</v>
      </c>
    </row>
    <row r="3888" spans="1:20" ht="17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1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1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1">
        <f t="shared" si="365"/>
        <v>42230.609722222223</v>
      </c>
    </row>
    <row r="3906" spans="1:20" ht="17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>
        <f t="shared" ref="P3907:P3970" si="367">ROUND(SUM(E3907/L3907),0)</f>
        <v>25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1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1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1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1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1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>
        <f t="shared" ref="P3971:P4034" si="373">ROUND(SUM(E3971/L3971),0)</f>
        <v>35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1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1">
        <f t="shared" si="377"/>
        <v>41882.619317129625</v>
      </c>
    </row>
    <row r="4002" spans="1:20" ht="17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1">
        <f t="shared" si="377"/>
        <v>42050.379016203697</v>
      </c>
    </row>
    <row r="4006" spans="1:20" ht="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1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1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1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1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>
        <f t="shared" ref="P4035:P4098" si="379">ROUND(SUM(E4035/L4035),0)</f>
        <v>65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1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1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1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1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1">
        <f t="shared" si="383"/>
        <v>42328.958333333336</v>
      </c>
    </row>
    <row r="4089" spans="1:20" ht="17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1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1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1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t="e">
        <f t="shared" ref="P4099:P4115" si="385">ROUND(SUM(E4099/L4099),0)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1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1">
        <f t="shared" si="389"/>
        <v>42377.06527777778</v>
      </c>
    </row>
  </sheetData>
  <conditionalFormatting sqref="F1:F1048576">
    <cfRule type="expression" dxfId="6" priority="10">
      <formula>$F2="successful"</formula>
    </cfRule>
    <cfRule type="expression" dxfId="5" priority="9">
      <formula>$F2="failed"</formula>
    </cfRule>
    <cfRule type="expression" dxfId="4" priority="8">
      <formula>$F2="canceled"</formula>
    </cfRule>
    <cfRule type="expression" dxfId="3" priority="7">
      <formula>$F2="live"</formula>
    </cfRule>
  </conditionalFormatting>
  <conditionalFormatting sqref="O2:O1048576"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  <cfRule type="cellIs" dxfId="0" priority="1" operator="greaterThanOr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585A-67DC-7D45-818F-F1F0F1F6F66B}">
  <dimension ref="A1:G15"/>
  <sheetViews>
    <sheetView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8310</v>
      </c>
    </row>
    <row r="3" spans="1:7" x14ac:dyDescent="0.2">
      <c r="A3" s="7" t="s">
        <v>8315</v>
      </c>
      <c r="B3" s="7" t="s">
        <v>8311</v>
      </c>
    </row>
    <row r="4" spans="1:7" x14ac:dyDescent="0.2">
      <c r="A4" s="7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9" t="s">
        <v>8317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9" t="s">
        <v>8318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9" t="s">
        <v>8319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9" t="s">
        <v>8320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9" t="s">
        <v>8321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9" t="s">
        <v>8322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9" t="s">
        <v>8323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9" t="s">
        <v>8324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9" t="s">
        <v>8325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9" t="s">
        <v>8312</v>
      </c>
      <c r="B14" s="8"/>
      <c r="C14" s="8"/>
      <c r="D14" s="8"/>
      <c r="E14" s="8"/>
      <c r="F14" s="8"/>
      <c r="G14" s="8"/>
    </row>
    <row r="15" spans="1:7" x14ac:dyDescent="0.2">
      <c r="A15" s="9" t="s">
        <v>8313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734E-4D62-5B42-826A-99C716CED3C5}">
  <dimension ref="A1:G47"/>
  <sheetViews>
    <sheetView workbookViewId="0">
      <selection activeCell="A46" sqref="A46:XFD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8310</v>
      </c>
    </row>
    <row r="3" spans="1:7" x14ac:dyDescent="0.2">
      <c r="A3" s="7" t="s">
        <v>8315</v>
      </c>
      <c r="B3" s="7" t="s">
        <v>8311</v>
      </c>
    </row>
    <row r="4" spans="1:7" x14ac:dyDescent="0.2">
      <c r="A4" s="7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9" t="s">
        <v>8326</v>
      </c>
      <c r="B5" s="8"/>
      <c r="C5" s="8">
        <v>100</v>
      </c>
      <c r="D5" s="8"/>
      <c r="E5" s="8"/>
      <c r="F5" s="8"/>
      <c r="G5" s="8">
        <v>100</v>
      </c>
    </row>
    <row r="6" spans="1:7" x14ac:dyDescent="0.2">
      <c r="A6" s="9" t="s">
        <v>8327</v>
      </c>
      <c r="B6" s="8">
        <v>20</v>
      </c>
      <c r="C6" s="8"/>
      <c r="D6" s="8"/>
      <c r="E6" s="8"/>
      <c r="F6" s="8"/>
      <c r="G6" s="8">
        <v>20</v>
      </c>
    </row>
    <row r="7" spans="1:7" x14ac:dyDescent="0.2">
      <c r="A7" s="9" t="s">
        <v>8328</v>
      </c>
      <c r="B7" s="8">
        <v>24</v>
      </c>
      <c r="C7" s="8"/>
      <c r="D7" s="8"/>
      <c r="E7" s="8"/>
      <c r="F7" s="8"/>
      <c r="G7" s="8">
        <v>24</v>
      </c>
    </row>
    <row r="8" spans="1:7" x14ac:dyDescent="0.2">
      <c r="A8" s="9" t="s">
        <v>8329</v>
      </c>
      <c r="B8" s="8"/>
      <c r="C8" s="8">
        <v>40</v>
      </c>
      <c r="D8" s="8"/>
      <c r="E8" s="8"/>
      <c r="F8" s="8"/>
      <c r="G8" s="8">
        <v>40</v>
      </c>
    </row>
    <row r="9" spans="1:7" x14ac:dyDescent="0.2">
      <c r="A9" s="9" t="s">
        <v>8330</v>
      </c>
      <c r="B9" s="8"/>
      <c r="C9" s="8"/>
      <c r="D9" s="8"/>
      <c r="E9" s="8">
        <v>40</v>
      </c>
      <c r="F9" s="8"/>
      <c r="G9" s="8">
        <v>40</v>
      </c>
    </row>
    <row r="10" spans="1:7" x14ac:dyDescent="0.2">
      <c r="A10" s="9" t="s">
        <v>8331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">
      <c r="A11" s="9" t="s">
        <v>8332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">
      <c r="A12" s="9" t="s">
        <v>8333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">
      <c r="A13" s="9" t="s">
        <v>8334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">
      <c r="A14" s="9" t="s">
        <v>8335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">
      <c r="A15" s="9" t="s">
        <v>8336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">
      <c r="A16" s="9" t="s">
        <v>8337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">
      <c r="A17" s="9" t="s">
        <v>8338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">
      <c r="A18" s="9" t="s">
        <v>8339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">
      <c r="A19" s="9" t="s">
        <v>8340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">
      <c r="A20" s="9" t="s">
        <v>8341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">
      <c r="A21" s="9" t="s">
        <v>8342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">
      <c r="A22" s="9" t="s">
        <v>8343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">
      <c r="A23" s="9" t="s">
        <v>8344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">
      <c r="A24" s="9" t="s">
        <v>8345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">
      <c r="A25" s="9" t="s">
        <v>8346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">
      <c r="A26" s="9" t="s">
        <v>8347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">
      <c r="A27" s="9" t="s">
        <v>8348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">
      <c r="A28" s="9" t="s">
        <v>8349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">
      <c r="A29" s="9" t="s">
        <v>8350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">
      <c r="A30" s="9" t="s">
        <v>8351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">
      <c r="A31" s="9" t="s">
        <v>8352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">
      <c r="A32" s="9" t="s">
        <v>8353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">
      <c r="A33" s="9" t="s">
        <v>8354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">
      <c r="A34" s="9" t="s">
        <v>8355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">
      <c r="A35" s="9" t="s">
        <v>8356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">
      <c r="A36" s="9" t="s">
        <v>8357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">
      <c r="A37" s="9" t="s">
        <v>8358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">
      <c r="A38" s="9" t="s">
        <v>8359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">
      <c r="A39" s="9" t="s">
        <v>8360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">
      <c r="A40" s="9" t="s">
        <v>8361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">
      <c r="A41" s="9" t="s">
        <v>8362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">
      <c r="A42" s="9" t="s">
        <v>8363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">
      <c r="A43" s="9" t="s">
        <v>8364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">
      <c r="A44" s="9" t="s">
        <v>8365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">
      <c r="A45" s="9" t="s">
        <v>8366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">
      <c r="A46" s="9" t="s">
        <v>8312</v>
      </c>
      <c r="B46" s="8"/>
      <c r="C46" s="8"/>
      <c r="D46" s="8"/>
      <c r="E46" s="8"/>
      <c r="F46" s="8"/>
      <c r="G46" s="8"/>
    </row>
    <row r="47" spans="1:7" x14ac:dyDescent="0.2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B0E-CAFD-984D-B591-64740A14D9DF}">
  <dimension ref="A1:G19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.6640625" bestFit="1" customWidth="1"/>
    <col min="35" max="35" width="10.5" bestFit="1" customWidth="1"/>
    <col min="36" max="36" width="10" bestFit="1" customWidth="1"/>
  </cols>
  <sheetData>
    <row r="1" spans="1:7" x14ac:dyDescent="0.2">
      <c r="A1" s="7" t="s">
        <v>8381</v>
      </c>
      <c r="B1" t="s">
        <v>8310</v>
      </c>
    </row>
    <row r="2" spans="1:7" x14ac:dyDescent="0.2">
      <c r="A2" s="7" t="s">
        <v>8308</v>
      </c>
      <c r="B2" t="s">
        <v>8310</v>
      </c>
    </row>
    <row r="4" spans="1:7" x14ac:dyDescent="0.2">
      <c r="A4" s="7" t="s">
        <v>8315</v>
      </c>
      <c r="B4" s="7" t="s">
        <v>8311</v>
      </c>
    </row>
    <row r="5" spans="1:7" x14ac:dyDescent="0.2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9" t="s">
        <v>8312</v>
      </c>
      <c r="B6" s="8"/>
      <c r="C6" s="8"/>
      <c r="D6" s="8"/>
      <c r="E6" s="8"/>
      <c r="F6" s="8"/>
      <c r="G6" s="8"/>
    </row>
    <row r="7" spans="1:7" x14ac:dyDescent="0.2">
      <c r="A7" s="9" t="s">
        <v>8375</v>
      </c>
      <c r="B7" s="8">
        <v>34</v>
      </c>
      <c r="C7" s="8">
        <v>149</v>
      </c>
      <c r="D7" s="8">
        <v>2</v>
      </c>
      <c r="E7" s="8">
        <v>183</v>
      </c>
      <c r="F7" s="8"/>
      <c r="G7" s="8">
        <v>368</v>
      </c>
    </row>
    <row r="8" spans="1:7" x14ac:dyDescent="0.2">
      <c r="A8" s="9" t="s">
        <v>8376</v>
      </c>
      <c r="B8" s="8">
        <v>27</v>
      </c>
      <c r="C8" s="8">
        <v>105</v>
      </c>
      <c r="D8" s="8">
        <v>18</v>
      </c>
      <c r="E8" s="8">
        <v>202</v>
      </c>
      <c r="F8" s="8"/>
      <c r="G8" s="8">
        <v>352</v>
      </c>
    </row>
    <row r="9" spans="1:7" x14ac:dyDescent="0.2">
      <c r="A9" s="9" t="s">
        <v>8377</v>
      </c>
      <c r="B9" s="8">
        <v>28</v>
      </c>
      <c r="C9" s="8">
        <v>108</v>
      </c>
      <c r="D9" s="8">
        <v>30</v>
      </c>
      <c r="E9" s="8">
        <v>179</v>
      </c>
      <c r="F9" s="8"/>
      <c r="G9" s="8">
        <v>345</v>
      </c>
    </row>
    <row r="10" spans="1:7" x14ac:dyDescent="0.2">
      <c r="A10" s="9" t="s">
        <v>8378</v>
      </c>
      <c r="B10" s="8">
        <v>27</v>
      </c>
      <c r="C10" s="8">
        <v>103</v>
      </c>
      <c r="D10" s="8"/>
      <c r="E10" s="8">
        <v>193</v>
      </c>
      <c r="F10" s="8"/>
      <c r="G10" s="8">
        <v>323</v>
      </c>
    </row>
    <row r="11" spans="1:7" x14ac:dyDescent="0.2">
      <c r="A11" s="9" t="s">
        <v>8369</v>
      </c>
      <c r="B11" s="8">
        <v>26</v>
      </c>
      <c r="C11" s="8">
        <v>126</v>
      </c>
      <c r="D11" s="8"/>
      <c r="E11" s="8">
        <v>233</v>
      </c>
      <c r="F11" s="8"/>
      <c r="G11" s="8">
        <v>385</v>
      </c>
    </row>
    <row r="12" spans="1:7" x14ac:dyDescent="0.2">
      <c r="A12" s="9" t="s">
        <v>8379</v>
      </c>
      <c r="B12" s="8">
        <v>27</v>
      </c>
      <c r="C12" s="8">
        <v>148</v>
      </c>
      <c r="D12" s="8"/>
      <c r="E12" s="8">
        <v>213</v>
      </c>
      <c r="F12" s="8"/>
      <c r="G12" s="8">
        <v>388</v>
      </c>
    </row>
    <row r="13" spans="1:7" x14ac:dyDescent="0.2">
      <c r="A13" s="9" t="s">
        <v>8370</v>
      </c>
      <c r="B13" s="8">
        <v>44</v>
      </c>
      <c r="C13" s="8">
        <v>148</v>
      </c>
      <c r="D13" s="8"/>
      <c r="E13" s="8">
        <v>192</v>
      </c>
      <c r="F13" s="8"/>
      <c r="G13" s="8">
        <v>384</v>
      </c>
    </row>
    <row r="14" spans="1:7" x14ac:dyDescent="0.2">
      <c r="A14" s="9" t="s">
        <v>8371</v>
      </c>
      <c r="B14" s="8">
        <v>32</v>
      </c>
      <c r="C14" s="8">
        <v>134</v>
      </c>
      <c r="D14" s="8"/>
      <c r="E14" s="8">
        <v>167</v>
      </c>
      <c r="F14" s="8"/>
      <c r="G14" s="8">
        <v>333</v>
      </c>
    </row>
    <row r="15" spans="1:7" x14ac:dyDescent="0.2">
      <c r="A15" s="9" t="s">
        <v>8372</v>
      </c>
      <c r="B15" s="8">
        <v>24</v>
      </c>
      <c r="C15" s="8">
        <v>127</v>
      </c>
      <c r="D15" s="8"/>
      <c r="E15" s="8">
        <v>148</v>
      </c>
      <c r="F15" s="8"/>
      <c r="G15" s="8">
        <v>299</v>
      </c>
    </row>
    <row r="16" spans="1:7" x14ac:dyDescent="0.2">
      <c r="A16" s="9" t="s">
        <v>8373</v>
      </c>
      <c r="B16" s="8">
        <v>20</v>
      </c>
      <c r="C16" s="8">
        <v>150</v>
      </c>
      <c r="D16" s="8"/>
      <c r="E16" s="8">
        <v>184</v>
      </c>
      <c r="F16" s="8"/>
      <c r="G16" s="8">
        <v>354</v>
      </c>
    </row>
    <row r="17" spans="1:7" x14ac:dyDescent="0.2">
      <c r="A17" s="9" t="s">
        <v>8374</v>
      </c>
      <c r="B17" s="8">
        <v>37</v>
      </c>
      <c r="C17" s="8">
        <v>113</v>
      </c>
      <c r="D17" s="8"/>
      <c r="E17" s="8">
        <v>180</v>
      </c>
      <c r="F17" s="8"/>
      <c r="G17" s="8">
        <v>330</v>
      </c>
    </row>
    <row r="18" spans="1:7" x14ac:dyDescent="0.2">
      <c r="A18" s="9" t="s">
        <v>8380</v>
      </c>
      <c r="B18" s="8">
        <v>23</v>
      </c>
      <c r="C18" s="8">
        <v>119</v>
      </c>
      <c r="D18" s="8"/>
      <c r="E18" s="8">
        <v>111</v>
      </c>
      <c r="F18" s="8"/>
      <c r="G18" s="8">
        <v>253</v>
      </c>
    </row>
    <row r="19" spans="1:7" x14ac:dyDescent="0.2">
      <c r="A19" s="9" t="s">
        <v>8313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901F-0399-C34B-975E-7B76616B5335}">
  <dimension ref="A3:M28"/>
  <sheetViews>
    <sheetView topLeftCell="A2" workbookViewId="0">
      <selection activeCell="M9" sqref="M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1.83203125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8.33203125" bestFit="1" customWidth="1"/>
    <col min="13" max="13" width="16" bestFit="1" customWidth="1"/>
    <col min="14" max="22" width="14.83203125" bestFit="1" customWidth="1"/>
    <col min="23" max="23" width="10" bestFit="1" customWidth="1"/>
  </cols>
  <sheetData>
    <row r="3" spans="1:13" x14ac:dyDescent="0.2">
      <c r="B3" s="7" t="s">
        <v>8311</v>
      </c>
    </row>
    <row r="4" spans="1:13" x14ac:dyDescent="0.2">
      <c r="B4" t="s">
        <v>8382</v>
      </c>
      <c r="G4" t="s">
        <v>8315</v>
      </c>
      <c r="L4" t="s">
        <v>8383</v>
      </c>
      <c r="M4" t="s">
        <v>8316</v>
      </c>
    </row>
    <row r="5" spans="1:13" x14ac:dyDescent="0.2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8220</v>
      </c>
      <c r="H5" t="s">
        <v>8221</v>
      </c>
      <c r="I5" t="s">
        <v>8222</v>
      </c>
      <c r="J5" t="s">
        <v>8219</v>
      </c>
      <c r="K5" t="s">
        <v>8312</v>
      </c>
    </row>
    <row r="6" spans="1:13" x14ac:dyDescent="0.2">
      <c r="A6" s="9" t="s">
        <v>8239</v>
      </c>
      <c r="B6" s="8"/>
      <c r="C6" s="8">
        <v>2</v>
      </c>
      <c r="D6" s="8">
        <v>1</v>
      </c>
      <c r="E6" s="8">
        <v>3</v>
      </c>
      <c r="F6" s="8"/>
      <c r="G6" s="8"/>
      <c r="H6" s="8">
        <v>2</v>
      </c>
      <c r="I6" s="8">
        <v>1</v>
      </c>
      <c r="J6" s="8">
        <v>3</v>
      </c>
      <c r="K6" s="8"/>
      <c r="L6" s="8">
        <v>6</v>
      </c>
      <c r="M6" s="8">
        <v>6</v>
      </c>
    </row>
    <row r="7" spans="1:13" x14ac:dyDescent="0.2">
      <c r="A7" s="9" t="s">
        <v>8226</v>
      </c>
      <c r="B7" s="8">
        <v>14</v>
      </c>
      <c r="C7" s="8">
        <v>41</v>
      </c>
      <c r="D7" s="8"/>
      <c r="E7" s="8">
        <v>19</v>
      </c>
      <c r="F7" s="8"/>
      <c r="G7" s="8">
        <v>14</v>
      </c>
      <c r="H7" s="8">
        <v>41</v>
      </c>
      <c r="I7" s="8"/>
      <c r="J7" s="8">
        <v>19</v>
      </c>
      <c r="K7" s="8"/>
      <c r="L7" s="8">
        <v>74</v>
      </c>
      <c r="M7" s="8">
        <v>74</v>
      </c>
    </row>
    <row r="8" spans="1:13" x14ac:dyDescent="0.2">
      <c r="A8" s="9" t="s">
        <v>8242</v>
      </c>
      <c r="B8" s="8"/>
      <c r="C8" s="8">
        <v>1</v>
      </c>
      <c r="D8" s="8"/>
      <c r="E8" s="8">
        <v>1</v>
      </c>
      <c r="F8" s="8"/>
      <c r="G8" s="8"/>
      <c r="H8" s="8">
        <v>1</v>
      </c>
      <c r="I8" s="8"/>
      <c r="J8" s="8">
        <v>1</v>
      </c>
      <c r="K8" s="8"/>
      <c r="L8" s="8">
        <v>2</v>
      </c>
      <c r="M8" s="8">
        <v>2</v>
      </c>
    </row>
    <row r="9" spans="1:13" x14ac:dyDescent="0.2">
      <c r="A9" s="9" t="s">
        <v>8229</v>
      </c>
      <c r="B9" s="8">
        <v>17</v>
      </c>
      <c r="C9" s="8">
        <v>64</v>
      </c>
      <c r="D9" s="8">
        <v>1</v>
      </c>
      <c r="E9" s="8">
        <v>64</v>
      </c>
      <c r="F9" s="8"/>
      <c r="G9" s="8">
        <v>17</v>
      </c>
      <c r="H9" s="8">
        <v>64</v>
      </c>
      <c r="I9" s="8">
        <v>1</v>
      </c>
      <c r="J9" s="8">
        <v>64</v>
      </c>
      <c r="K9" s="8"/>
      <c r="L9" s="8">
        <v>146</v>
      </c>
      <c r="M9" s="8">
        <v>146</v>
      </c>
    </row>
    <row r="10" spans="1:13" x14ac:dyDescent="0.2">
      <c r="A10" s="9" t="s">
        <v>8240</v>
      </c>
      <c r="B10" s="8">
        <v>3</v>
      </c>
      <c r="C10" s="8">
        <v>2</v>
      </c>
      <c r="D10" s="8"/>
      <c r="E10" s="8">
        <v>1</v>
      </c>
      <c r="F10" s="8"/>
      <c r="G10" s="8">
        <v>3</v>
      </c>
      <c r="H10" s="8">
        <v>2</v>
      </c>
      <c r="I10" s="8"/>
      <c r="J10" s="8">
        <v>1</v>
      </c>
      <c r="K10" s="8"/>
      <c r="L10" s="8">
        <v>6</v>
      </c>
      <c r="M10" s="8">
        <v>6</v>
      </c>
    </row>
    <row r="11" spans="1:13" x14ac:dyDescent="0.2">
      <c r="A11" s="9" t="s">
        <v>8236</v>
      </c>
      <c r="B11" s="8">
        <v>3</v>
      </c>
      <c r="C11" s="8">
        <v>27</v>
      </c>
      <c r="D11" s="8"/>
      <c r="E11" s="8">
        <v>23</v>
      </c>
      <c r="F11" s="8"/>
      <c r="G11" s="8">
        <v>3</v>
      </c>
      <c r="H11" s="8">
        <v>27</v>
      </c>
      <c r="I11" s="8"/>
      <c r="J11" s="8">
        <v>23</v>
      </c>
      <c r="K11" s="8"/>
      <c r="L11" s="8">
        <v>53</v>
      </c>
      <c r="M11" s="8">
        <v>53</v>
      </c>
    </row>
    <row r="12" spans="1:13" x14ac:dyDescent="0.2">
      <c r="A12" s="9" t="s">
        <v>8232</v>
      </c>
      <c r="B12" s="8">
        <v>4</v>
      </c>
      <c r="C12" s="8">
        <v>6</v>
      </c>
      <c r="D12" s="8"/>
      <c r="E12" s="8">
        <v>4</v>
      </c>
      <c r="F12" s="8"/>
      <c r="G12" s="8">
        <v>4</v>
      </c>
      <c r="H12" s="8">
        <v>6</v>
      </c>
      <c r="I12" s="8"/>
      <c r="J12" s="8">
        <v>4</v>
      </c>
      <c r="K12" s="8"/>
      <c r="L12" s="8">
        <v>14</v>
      </c>
      <c r="M12" s="8">
        <v>14</v>
      </c>
    </row>
    <row r="13" spans="1:13" x14ac:dyDescent="0.2">
      <c r="A13" s="9" t="s">
        <v>8227</v>
      </c>
      <c r="B13" s="8">
        <v>1</v>
      </c>
      <c r="C13" s="8">
        <v>9</v>
      </c>
      <c r="D13" s="8"/>
      <c r="E13" s="8">
        <v>11</v>
      </c>
      <c r="F13" s="8"/>
      <c r="G13" s="8">
        <v>1</v>
      </c>
      <c r="H13" s="8">
        <v>9</v>
      </c>
      <c r="I13" s="8"/>
      <c r="J13" s="8">
        <v>11</v>
      </c>
      <c r="K13" s="8"/>
      <c r="L13" s="8">
        <v>21</v>
      </c>
      <c r="M13" s="8">
        <v>21</v>
      </c>
    </row>
    <row r="14" spans="1:13" x14ac:dyDescent="0.2">
      <c r="A14" s="9" t="s">
        <v>8230</v>
      </c>
      <c r="B14" s="8">
        <v>5</v>
      </c>
      <c r="C14" s="8">
        <v>10</v>
      </c>
      <c r="D14" s="8">
        <v>2</v>
      </c>
      <c r="E14" s="8">
        <v>10</v>
      </c>
      <c r="F14" s="8"/>
      <c r="G14" s="8">
        <v>5</v>
      </c>
      <c r="H14" s="8">
        <v>10</v>
      </c>
      <c r="I14" s="8">
        <v>2</v>
      </c>
      <c r="J14" s="8">
        <v>10</v>
      </c>
      <c r="K14" s="8"/>
      <c r="L14" s="8">
        <v>27</v>
      </c>
      <c r="M14" s="8">
        <v>27</v>
      </c>
    </row>
    <row r="15" spans="1:13" x14ac:dyDescent="0.2">
      <c r="A15" s="9" t="s">
        <v>8225</v>
      </c>
      <c r="B15" s="8">
        <v>25</v>
      </c>
      <c r="C15" s="8">
        <v>205</v>
      </c>
      <c r="D15" s="8">
        <v>8</v>
      </c>
      <c r="E15" s="8">
        <v>366</v>
      </c>
      <c r="F15" s="8"/>
      <c r="G15" s="8">
        <v>25</v>
      </c>
      <c r="H15" s="8">
        <v>205</v>
      </c>
      <c r="I15" s="8">
        <v>8</v>
      </c>
      <c r="J15" s="8">
        <v>366</v>
      </c>
      <c r="K15" s="8"/>
      <c r="L15" s="8">
        <v>604</v>
      </c>
      <c r="M15" s="8">
        <v>604</v>
      </c>
    </row>
    <row r="16" spans="1:13" x14ac:dyDescent="0.2">
      <c r="A16" s="9" t="s">
        <v>8231</v>
      </c>
      <c r="B16" s="8">
        <v>1</v>
      </c>
      <c r="C16" s="8">
        <v>2</v>
      </c>
      <c r="D16" s="8"/>
      <c r="E16" s="8"/>
      <c r="F16" s="8"/>
      <c r="G16" s="8">
        <v>1</v>
      </c>
      <c r="H16" s="8">
        <v>2</v>
      </c>
      <c r="I16" s="8"/>
      <c r="J16" s="8"/>
      <c r="K16" s="8"/>
      <c r="L16" s="8">
        <v>3</v>
      </c>
      <c r="M16" s="8">
        <v>3</v>
      </c>
    </row>
    <row r="17" spans="1:13" x14ac:dyDescent="0.2">
      <c r="A17" s="9" t="s">
        <v>8241</v>
      </c>
      <c r="B17" s="8">
        <v>2</v>
      </c>
      <c r="C17" s="8">
        <v>4</v>
      </c>
      <c r="D17" s="8">
        <v>1</v>
      </c>
      <c r="E17" s="8">
        <v>8</v>
      </c>
      <c r="F17" s="8"/>
      <c r="G17" s="8">
        <v>2</v>
      </c>
      <c r="H17" s="8">
        <v>4</v>
      </c>
      <c r="I17" s="8">
        <v>1</v>
      </c>
      <c r="J17" s="8">
        <v>8</v>
      </c>
      <c r="K17" s="8"/>
      <c r="L17" s="8">
        <v>15</v>
      </c>
      <c r="M17" s="8">
        <v>15</v>
      </c>
    </row>
    <row r="18" spans="1:13" x14ac:dyDescent="0.2">
      <c r="A18" s="9" t="s">
        <v>8237</v>
      </c>
      <c r="B18" s="8">
        <v>3</v>
      </c>
      <c r="C18" s="8">
        <v>19</v>
      </c>
      <c r="D18" s="8"/>
      <c r="E18" s="8">
        <v>7</v>
      </c>
      <c r="F18" s="8"/>
      <c r="G18" s="8">
        <v>3</v>
      </c>
      <c r="H18" s="8">
        <v>19</v>
      </c>
      <c r="I18" s="8"/>
      <c r="J18" s="8">
        <v>7</v>
      </c>
      <c r="K18" s="8"/>
      <c r="L18" s="8">
        <v>29</v>
      </c>
      <c r="M18" s="8">
        <v>29</v>
      </c>
    </row>
    <row r="19" spans="1:13" x14ac:dyDescent="0.2">
      <c r="A19" s="9" t="s">
        <v>8243</v>
      </c>
      <c r="B19" s="8"/>
      <c r="C19" s="8"/>
      <c r="D19" s="8"/>
      <c r="E19" s="8">
        <v>2</v>
      </c>
      <c r="F19" s="8"/>
      <c r="G19" s="8"/>
      <c r="H19" s="8"/>
      <c r="I19" s="8"/>
      <c r="J19" s="8">
        <v>2</v>
      </c>
      <c r="K19" s="8"/>
      <c r="L19" s="8">
        <v>2</v>
      </c>
      <c r="M19" s="8">
        <v>2</v>
      </c>
    </row>
    <row r="20" spans="1:13" x14ac:dyDescent="0.2">
      <c r="A20" s="9" t="s">
        <v>8238</v>
      </c>
      <c r="B20" s="8">
        <v>1</v>
      </c>
      <c r="C20" s="8">
        <v>8</v>
      </c>
      <c r="D20" s="8">
        <v>3</v>
      </c>
      <c r="E20" s="8"/>
      <c r="F20" s="8"/>
      <c r="G20" s="8">
        <v>1</v>
      </c>
      <c r="H20" s="8">
        <v>8</v>
      </c>
      <c r="I20" s="8">
        <v>3</v>
      </c>
      <c r="J20" s="8"/>
      <c r="K20" s="8"/>
      <c r="L20" s="8">
        <v>12</v>
      </c>
      <c r="M20" s="8">
        <v>12</v>
      </c>
    </row>
    <row r="21" spans="1:13" x14ac:dyDescent="0.2">
      <c r="A21" s="9" t="s">
        <v>8233</v>
      </c>
      <c r="B21" s="8">
        <v>4</v>
      </c>
      <c r="C21" s="8">
        <v>14</v>
      </c>
      <c r="D21" s="8">
        <v>1</v>
      </c>
      <c r="E21" s="8">
        <v>2</v>
      </c>
      <c r="F21" s="8"/>
      <c r="G21" s="8">
        <v>4</v>
      </c>
      <c r="H21" s="8">
        <v>14</v>
      </c>
      <c r="I21" s="8">
        <v>1</v>
      </c>
      <c r="J21" s="8">
        <v>2</v>
      </c>
      <c r="K21" s="8"/>
      <c r="L21" s="8">
        <v>21</v>
      </c>
      <c r="M21" s="8">
        <v>21</v>
      </c>
    </row>
    <row r="22" spans="1:13" x14ac:dyDescent="0.2">
      <c r="A22" s="9" t="s">
        <v>8234</v>
      </c>
      <c r="B22" s="8"/>
      <c r="C22" s="8">
        <v>5</v>
      </c>
      <c r="D22" s="8"/>
      <c r="E22" s="8">
        <v>2</v>
      </c>
      <c r="F22" s="8"/>
      <c r="G22" s="8"/>
      <c r="H22" s="8">
        <v>5</v>
      </c>
      <c r="I22" s="8"/>
      <c r="J22" s="8">
        <v>2</v>
      </c>
      <c r="K22" s="8"/>
      <c r="L22" s="8">
        <v>7</v>
      </c>
      <c r="M22" s="8">
        <v>7</v>
      </c>
    </row>
    <row r="23" spans="1:13" x14ac:dyDescent="0.2">
      <c r="A23" s="9" t="s">
        <v>8228</v>
      </c>
      <c r="B23" s="8">
        <v>4</v>
      </c>
      <c r="C23" s="8">
        <v>5</v>
      </c>
      <c r="D23" s="8"/>
      <c r="E23" s="8">
        <v>3</v>
      </c>
      <c r="F23" s="8"/>
      <c r="G23" s="8">
        <v>4</v>
      </c>
      <c r="H23" s="8">
        <v>5</v>
      </c>
      <c r="I23" s="8"/>
      <c r="J23" s="8">
        <v>3</v>
      </c>
      <c r="K23" s="8"/>
      <c r="L23" s="8">
        <v>12</v>
      </c>
      <c r="M23" s="8">
        <v>12</v>
      </c>
    </row>
    <row r="24" spans="1:13" x14ac:dyDescent="0.2">
      <c r="A24" s="9" t="s">
        <v>8235</v>
      </c>
      <c r="B24" s="8">
        <v>5</v>
      </c>
      <c r="C24" s="8">
        <v>9</v>
      </c>
      <c r="D24" s="8"/>
      <c r="E24" s="8">
        <v>7</v>
      </c>
      <c r="F24" s="8"/>
      <c r="G24" s="8">
        <v>5</v>
      </c>
      <c r="H24" s="8">
        <v>9</v>
      </c>
      <c r="I24" s="8"/>
      <c r="J24" s="8">
        <v>7</v>
      </c>
      <c r="K24" s="8"/>
      <c r="L24" s="8">
        <v>21</v>
      </c>
      <c r="M24" s="8">
        <v>21</v>
      </c>
    </row>
    <row r="25" spans="1:13" x14ac:dyDescent="0.2">
      <c r="A25" s="9" t="s">
        <v>8244</v>
      </c>
      <c r="B25" s="8"/>
      <c r="C25" s="8"/>
      <c r="D25" s="8"/>
      <c r="E25" s="8">
        <v>1</v>
      </c>
      <c r="F25" s="8"/>
      <c r="G25" s="8"/>
      <c r="H25" s="8"/>
      <c r="I25" s="8"/>
      <c r="J25" s="8">
        <v>1</v>
      </c>
      <c r="K25" s="8"/>
      <c r="L25" s="8">
        <v>1</v>
      </c>
      <c r="M25" s="8">
        <v>1</v>
      </c>
    </row>
    <row r="26" spans="1:13" x14ac:dyDescent="0.2">
      <c r="A26" s="9" t="s">
        <v>8224</v>
      </c>
      <c r="B26" s="8">
        <v>257</v>
      </c>
      <c r="C26" s="8">
        <v>1097</v>
      </c>
      <c r="D26" s="8">
        <v>33</v>
      </c>
      <c r="E26" s="8">
        <v>1651</v>
      </c>
      <c r="F26" s="8"/>
      <c r="G26" s="8">
        <v>257</v>
      </c>
      <c r="H26" s="8">
        <v>1097</v>
      </c>
      <c r="I26" s="8">
        <v>33</v>
      </c>
      <c r="J26" s="8">
        <v>1651</v>
      </c>
      <c r="K26" s="8"/>
      <c r="L26" s="8">
        <v>3038</v>
      </c>
      <c r="M26" s="8">
        <v>3038</v>
      </c>
    </row>
    <row r="27" spans="1:13" x14ac:dyDescent="0.2">
      <c r="A27" s="9" t="s">
        <v>8312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1:13" x14ac:dyDescent="0.2">
      <c r="A28" s="9" t="s">
        <v>8313</v>
      </c>
      <c r="B28" s="8">
        <v>349</v>
      </c>
      <c r="C28" s="8">
        <v>1530</v>
      </c>
      <c r="D28" s="8">
        <v>50</v>
      </c>
      <c r="E28" s="8">
        <v>2185</v>
      </c>
      <c r="F28" s="8"/>
      <c r="G28" s="8">
        <v>349</v>
      </c>
      <c r="H28" s="8">
        <v>1530</v>
      </c>
      <c r="I28" s="8">
        <v>50</v>
      </c>
      <c r="J28" s="8">
        <v>2185</v>
      </c>
      <c r="K28" s="8"/>
      <c r="L28" s="8">
        <v>4114</v>
      </c>
      <c r="M28" s="8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9663-F56C-C246-9AA7-10624CBEE2F6}">
  <dimension ref="A1:H13"/>
  <sheetViews>
    <sheetView tabSelected="1" workbookViewId="0">
      <selection activeCell="B8" sqref="B8"/>
    </sheetView>
  </sheetViews>
  <sheetFormatPr baseColWidth="10" defaultRowHeight="15" x14ac:dyDescent="0.2"/>
  <cols>
    <col min="1" max="1" width="27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</row>
    <row r="3" spans="1:8" x14ac:dyDescent="0.2">
      <c r="A3" t="s">
        <v>8393</v>
      </c>
      <c r="B3">
        <f>COUNTIFS(Data!D2:D4115,"=1000",Data!D2:D4115,"&lt;4999",Data!F3:F4116,"successful")</f>
        <v>116</v>
      </c>
      <c r="C3">
        <f>COUNTIFS(Data!D2:D4115,"=1000",Data!D2:D4115,"&lt;4999",Data!F3:F4116,"failed")</f>
        <v>63</v>
      </c>
      <c r="D3">
        <f>COUNTIFS(Data!D2:D4115,"=1000",Data!D2:D4115,"&lt;4999",Data!F3:F4116,"canceled")</f>
        <v>7</v>
      </c>
    </row>
    <row r="4" spans="1:8" x14ac:dyDescent="0.2">
      <c r="A4" t="s">
        <v>8394</v>
      </c>
      <c r="B4">
        <f>COUNTIFS(Data!D2:D4115,"=5000",Data!D2:D4115,"&gt;9999",Data!F2:F4115,"successful")</f>
        <v>0</v>
      </c>
      <c r="C4">
        <f>COUNTIFS(Data!D2:D4115,"=5000",Data!D2:D4115,"&gt;9999",Data!F2:F4115,"failed")</f>
        <v>0</v>
      </c>
      <c r="D4" s="14">
        <f>COUNTIFS(Data!D2:D4115,"=5000",Data!D2:D4115,"&gt;9999",Data!G2:G4115,"canceled")</f>
        <v>0</v>
      </c>
    </row>
    <row r="5" spans="1:8" x14ac:dyDescent="0.2">
      <c r="A5" t="s">
        <v>8395</v>
      </c>
      <c r="B5" s="14">
        <f>COUNTIFS(Data!D2:D4115,"=10000",Data!D2:D4115,"&gt;14999",Data!F2:F4115,"successful")</f>
        <v>0</v>
      </c>
      <c r="C5">
        <f>COUNTIFS(Data!D2:D4115,"=10000",Data!D2:D4115,"&gt;14999",Data!F2:F4115,"failed")</f>
        <v>0</v>
      </c>
      <c r="D5">
        <f>COUNTIFS(Data!D2:D4115,"=10000",Data!D2:D4115,"&gt;14999",Data!F2:F4115,"canceled")</f>
        <v>0</v>
      </c>
    </row>
    <row r="6" spans="1:8" x14ac:dyDescent="0.2">
      <c r="A6" t="s">
        <v>8396</v>
      </c>
      <c r="B6" s="14">
        <f>COUNTIFS(Data!D2:D4115,"=15000",Data!D2:D4115,"&gt;19999",Data!F2:F4115,"successful")</f>
        <v>0</v>
      </c>
      <c r="C6" s="14">
        <f>COUNTIFS(Data!D2:D4115,"=15000",Data!D2:D4115,"&gt;19999",Data!F2:F4115,"failed")</f>
        <v>0</v>
      </c>
      <c r="D6" s="14">
        <f>COUNTIFS(Data!F2:F4115,"=15000",Data!F2:F4115,"&gt;19999",Data!H2:H4115,"successful")</f>
        <v>0</v>
      </c>
    </row>
    <row r="7" spans="1:8" x14ac:dyDescent="0.2">
      <c r="A7" t="s">
        <v>8397</v>
      </c>
      <c r="B7" s="14">
        <f>COUNTIFS(Data!D2:D4115,"=10000",Data!D2:D4115,"&gt;14999",Data!F2:F4115,"successful")</f>
        <v>0</v>
      </c>
      <c r="C7">
        <f>COUNTIFS(Data!D4:D4117,"=10000",Data!D4:D4117,"14999",Data!F4:F4117,"failed")</f>
        <v>0</v>
      </c>
      <c r="D7">
        <f>COUNTIFS(Data!D4:D4117,"=10000",Data!D4:D4117,"14999",Data!F4:F4117,"canceled")</f>
        <v>0</v>
      </c>
    </row>
    <row r="8" spans="1:8" x14ac:dyDescent="0.2">
      <c r="A8" t="s">
        <v>8398</v>
      </c>
      <c r="B8" s="14">
        <f>COUNTIFS(Data!D5:D4118,"=10000",Data!D5:D4118,"14999",Data!F5:F4118,"successful")</f>
        <v>0</v>
      </c>
      <c r="C8">
        <f>COUNTIFS(Data!D5:D4118,"=10000",Data!D5:D4118,"14999",Data!F5:F4118,"failed")</f>
        <v>0</v>
      </c>
      <c r="D8">
        <f>COUNTIFS(Data!D5:D4118,"=10000",Data!D5:D4118,"14999",Data!F5:F4118,"canceled")</f>
        <v>0</v>
      </c>
    </row>
    <row r="9" spans="1:8" x14ac:dyDescent="0.2">
      <c r="A9" t="s">
        <v>8399</v>
      </c>
      <c r="B9" s="14">
        <f>COUNTIFS(Data!D6:D4119,"=10000",Data!D6:D4119,"14999",Data!F6:F4119,"successful")</f>
        <v>0</v>
      </c>
      <c r="C9">
        <f>COUNTIFS(Data!D6:D4119,"=10000",Data!D6:D4119,"14999",Data!F6:F4119,"failed")</f>
        <v>0</v>
      </c>
      <c r="D9">
        <f>COUNTIFS(Data!D6:D4119,"=10000",Data!D6:D4119,"14999",Data!F6:F4119,"canceled")</f>
        <v>0</v>
      </c>
    </row>
    <row r="10" spans="1:8" x14ac:dyDescent="0.2">
      <c r="A10" t="s">
        <v>8400</v>
      </c>
      <c r="B10" s="14">
        <f>COUNTIFS(Data!D7:D4120,"=10000",Data!D7:D4120,"14999",Data!F7:F4120,"successful")</f>
        <v>0</v>
      </c>
      <c r="C10">
        <f>COUNTIFS(Data!D7:D4120,"=10000",Data!D7:D4120,"14999",Data!F7:F4120,"failed")</f>
        <v>0</v>
      </c>
      <c r="D10">
        <f>COUNTIFS(Data!D7:D4120,"=10000",Data!D7:D4120,"14999",Data!F7:F4120,"canceled")</f>
        <v>0</v>
      </c>
    </row>
    <row r="11" spans="1:8" x14ac:dyDescent="0.2">
      <c r="A11" t="s">
        <v>8401</v>
      </c>
      <c r="B11" s="14">
        <f>COUNTIFS(Data!D8:D4121,"=10000",Data!D8:D4121,"14999",Data!F8:F4121,"successful")</f>
        <v>0</v>
      </c>
      <c r="C11">
        <f>COUNTIFS(Data!D8:D4121,"=10000",Data!D8:D4121,"14999",Data!F8:F4121,"failed")</f>
        <v>0</v>
      </c>
      <c r="D11">
        <f>COUNTIFS(Data!D8:D4121,"=10000",Data!D8:D4121,"14999",Data!F8:F4121,"canceled")</f>
        <v>0</v>
      </c>
    </row>
    <row r="12" spans="1:8" x14ac:dyDescent="0.2">
      <c r="A12" t="s">
        <v>8402</v>
      </c>
      <c r="B12" s="14">
        <f>COUNTIFS(Data!D9:D4122,"=10000",Data!D9:D4122,"14999",Data!F9:F4122,"successful")</f>
        <v>0</v>
      </c>
      <c r="C12">
        <f>COUNTIFS(Data!D9:D4122,"=10000",Data!D9:D4122,"14999",Data!F9:F4122,"failed")</f>
        <v>0</v>
      </c>
      <c r="D12">
        <f>COUNTIFS(Data!D9:D4122,"=10000",Data!D9:D4122,"14999",Data!F9:F4122,"canceled")</f>
        <v>0</v>
      </c>
    </row>
    <row r="13" spans="1:8" x14ac:dyDescent="0.2">
      <c r="A13" t="s">
        <v>8403</v>
      </c>
      <c r="B13" s="14">
        <f>COUNTIFS(Data!D10:D4123,"=10000",Data!D10:D4123,"14999",Data!F10:F4123,"successful")</f>
        <v>0</v>
      </c>
      <c r="C13">
        <f>COUNTIFS(Data!D10:D4123,"=10000",Data!D10:D4123,"14999",Data!F10:F4123,"failed")</f>
        <v>0</v>
      </c>
      <c r="D13">
        <f>COUNTIFS(Data!D10:D4123,"=10000",Data!D10:D4123,"14999",Data!F10:F4123,"canceled")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Sheet3</vt:lpstr>
      <vt:lpstr>Sheet4</vt:lpstr>
      <vt:lpstr>Sheet5</vt:lpstr>
      <vt:lpstr>Extra Pivot Table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Veal</cp:lastModifiedBy>
  <dcterms:created xsi:type="dcterms:W3CDTF">2017-04-20T15:17:24Z</dcterms:created>
  <dcterms:modified xsi:type="dcterms:W3CDTF">2018-12-10T04:55:15Z</dcterms:modified>
</cp:coreProperties>
</file>