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4.xml" ContentType="application/vnd.openxmlformats-officedocument.spreadsheetml.worksheet+xml"/>
  <Override PartName="/xl/worksheets/sheet1.xml" ContentType="application/vnd.openxmlformats-officedocument.spreadsheetml.worksheet+xml"/>
  <Override PartName="/xl/worksheets/sheet45.xml" ContentType="application/vnd.openxmlformats-officedocument.spreadsheetml.worksheet+xml"/>
  <Override PartName="/xl/worksheets/sheet2.xml" ContentType="application/vnd.openxmlformats-officedocument.spreadsheetml.worksheet+xml"/>
  <Override PartName="/xl/worksheets/sheet46.xml" ContentType="application/vnd.openxmlformats-officedocument.spreadsheetml.worksheet+xml"/>
  <Override PartName="/xl/worksheets/sheet3.xml" ContentType="application/vnd.openxmlformats-officedocument.spreadsheetml.worksheet+xml"/>
  <Override PartName="/xl/worksheets/sheet47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48.xml" ContentType="application/vnd.openxmlformats-officedocument.spreadsheetml.worksheet+xml"/>
  <Override PartName="/xl/worksheets/sheet6.xml" ContentType="application/vnd.openxmlformats-officedocument.spreadsheetml.worksheet+xml"/>
  <Override PartName="/xl/worksheets/sheet49.xml" ContentType="application/vnd.openxmlformats-officedocument.spreadsheetml.worksheet+xml"/>
  <Override PartName="/xl/worksheets/sheet7.xml" ContentType="application/vnd.openxmlformats-officedocument.spreadsheetml.worksheet+xml"/>
  <Override PartName="/xl/worksheets/sheet60.xml" ContentType="application/vnd.openxmlformats-officedocument.spreadsheetml.worksheet+xml"/>
  <Override PartName="/xl/worksheets/sheet8.xml" ContentType="application/vnd.openxmlformats-officedocument.spreadsheetml.worksheet+xml"/>
  <Override PartName="/xl/worksheets/sheet61.xml" ContentType="application/vnd.openxmlformats-officedocument.spreadsheetml.worksheet+xml"/>
  <Override PartName="/xl/worksheets/sheet9.xml" ContentType="application/vnd.openxmlformats-officedocument.spreadsheetml.worksheet+xml"/>
  <Override PartName="/xl/worksheets/sheet62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СВОД" sheetId="1" state="visible" r:id="rId2"/>
    <sheet name="Саратов" sheetId="2" state="visible" r:id="rId3"/>
    <sheet name="МОДЕМЫ" sheetId="3" state="visible" r:id="rId4"/>
    <sheet name="М 200.02" sheetId="4" state="visible" r:id="rId5"/>
    <sheet name="М 200.04" sheetId="5" state="visible" r:id="rId6"/>
    <sheet name="М 201.5 (6)" sheetId="6" state="visible" r:id="rId7"/>
    <sheet name="М 201.7" sheetId="7" state="visible" r:id="rId8"/>
    <sheet name="М201.2(4)" sheetId="8" state="visible" r:id="rId9"/>
    <sheet name="М 201.22" sheetId="9" state="visible" r:id="rId10"/>
    <sheet name="М 201.8" sheetId="10" state="visible" r:id="rId11"/>
    <sheet name="М 206 N (007-01)" sheetId="11" state="visible" r:id="rId12"/>
    <sheet name="206 RN(007-03)" sheetId="12" state="visible" r:id="rId13"/>
    <sheet name="206 PLNO (010-03)" sheetId="13" state="visible" r:id="rId14"/>
    <sheet name="М206 PRNO (011-07)" sheetId="14" state="visible" r:id="rId15"/>
    <sheet name="М 206 PRSN (007-05)" sheetId="15" state="visible" r:id="rId16"/>
    <sheet name="М 206 PRSNO (011-15)" sheetId="16" state="visible" r:id="rId17"/>
    <sheet name="М 206 PNOF 04 (25-10)" sheetId="17" state="visible" r:id="rId18"/>
    <sheet name="М 201.8 TLO" sheetId="18" state="visible" r:id="rId19"/>
    <sheet name="M 203.2T LBO" sheetId="19" state="visible" r:id="rId20"/>
    <sheet name="204 (097-02)" sheetId="20" state="visible" r:id="rId21"/>
    <sheet name="М 204 (097)" sheetId="21" state="visible" r:id="rId22"/>
    <sheet name="M 204 (097-03)" sheetId="22" state="visible" r:id="rId23"/>
    <sheet name="204 (97-05)" sheetId="23" state="visible" r:id="rId24"/>
    <sheet name="204 (097-07)" sheetId="24" state="visible" r:id="rId25"/>
    <sheet name="204 (097-09)" sheetId="25" state="visible" r:id="rId26"/>
    <sheet name="М 204 (97-10)" sheetId="26" state="visible" r:id="rId27"/>
    <sheet name="204 (097-12)" sheetId="27" state="visible" r:id="rId28"/>
    <sheet name="М 204 (83-03)" sheetId="28" state="visible" r:id="rId29"/>
    <sheet name="М 204 (83-06)" sheetId="29" state="visible" r:id="rId30"/>
    <sheet name="M 204 (084)" sheetId="30" state="visible" r:id="rId31"/>
    <sheet name="M 204 (84-02)" sheetId="31" state="visible" r:id="rId32"/>
    <sheet name="М 204 (84-03)" sheetId="32" state="visible" r:id="rId33"/>
    <sheet name="M 204 (84-05)" sheetId="33" state="visible" r:id="rId34"/>
    <sheet name="М204 (84-07)" sheetId="34" state="visible" r:id="rId35"/>
    <sheet name="М 204 (84-08)" sheetId="35" state="visible" r:id="rId36"/>
    <sheet name="M 204 (84-09)" sheetId="36" state="visible" r:id="rId37"/>
    <sheet name="M 204 (84-10)" sheetId="37" state="visible" r:id="rId38"/>
    <sheet name="М 204 (84-11)" sheetId="38" state="visible" r:id="rId39"/>
    <sheet name="М 204 (84-12)" sheetId="39" state="visible" r:id="rId40"/>
    <sheet name="М 230 - АМ 00" sheetId="40" state="visible" r:id="rId41"/>
    <sheet name="М 230 - АМ 01" sheetId="41" state="visible" r:id="rId42"/>
    <sheet name="М 230 АМ 02" sheetId="42" state="visible" r:id="rId43"/>
    <sheet name="М 230 АМ 03" sheetId="43" state="visible" r:id="rId44"/>
    <sheet name="М 231 АМ-01" sheetId="44" state="visible" r:id="rId45"/>
    <sheet name="M 231 АМ-Ш" sheetId="45" state="visible" r:id="rId46"/>
    <sheet name="М 231 ART- Ш" sheetId="46" state="visible" r:id="rId47"/>
    <sheet name="М 231 АТ-01I " sheetId="47" state="visible" r:id="rId48"/>
    <sheet name="М 150 2-02 DOH G7 (108-03)" sheetId="48" state="visible" r:id="rId49"/>
    <sheet name="M 150 2-02 DOHR (105-05)" sheetId="49" state="visible" r:id="rId50"/>
    <sheet name="М 150 2-02 DOHG7" sheetId="50" state="visible" r:id="rId51"/>
    <sheet name="М 150 2-08 DOHR. G7 (105-01)" sheetId="51" state="visible" r:id="rId52"/>
    <sheet name="М 150 2-02 DOHR (одноплатный)" sheetId="52" state="visible" r:id="rId53"/>
    <sheet name="Модем М 150G" sheetId="53" state="visible" r:id="rId54"/>
    <sheet name="Модуль LCD" sheetId="54" state="visible" r:id="rId55"/>
    <sheet name="БП (068)" sheetId="55" state="visible" r:id="rId56"/>
    <sheet name="Плата батареи " sheetId="56" state="visible" r:id="rId57"/>
    <sheet name="Плата RS" sheetId="57" state="visible" r:id="rId58"/>
    <sheet name="01 PQRS (008-03)" sheetId="58" state="visible" r:id="rId59"/>
    <sheet name="02 PQRS(020-01)" sheetId="59" state="visible" r:id="rId60"/>
    <sheet name="03 PQRS (008-01)" sheetId="60" state="visible" r:id="rId61"/>
    <sheet name="Дисплей выносной" sheetId="61" state="visible" r:id="rId62"/>
    <sheet name="М 208 ППРФ" sheetId="62" state="visible" r:id="rId63"/>
    <sheet name="М 208 L2" sheetId="63" state="visible" r:id="rId64"/>
    <sheet name="М 208 DX" sheetId="64" state="visible" r:id="rId65"/>
    <sheet name="М 208 РХ" sheetId="65" state="visible" r:id="rId66"/>
    <sheet name="М 208 F09" sheetId="66" state="visible" r:id="rId67"/>
    <sheet name="М 208 XD G" sheetId="67" state="visible" r:id="rId68"/>
    <sheet name="М 238 ППРФ" sheetId="68" state="visible" r:id="rId69"/>
    <sheet name="М 238 L2" sheetId="69" state="visible" r:id="rId70"/>
    <sheet name="M 238 DX" sheetId="70" state="visible" r:id="rId71"/>
    <sheet name="М 238 PХ" sheetId="71" state="visible" r:id="rId72"/>
    <sheet name="М238 XD G" sheetId="72" state="visible" r:id="rId73"/>
    <sheet name="М 230 AR (08)" sheetId="73" state="visible" r:id="rId74"/>
    <sheet name="М 230 AR (09)" sheetId="74" state="visible" r:id="rId75"/>
    <sheet name="М 230 AR (10)" sheetId="75" state="visible" r:id="rId76"/>
    <sheet name="М 230 AR (11)" sheetId="76" state="visible" r:id="rId77"/>
    <sheet name="M 230 ART (15)" sheetId="77" state="visible" r:id="rId78"/>
    <sheet name="M 230 ART (18)" sheetId="78" state="visible" r:id="rId79"/>
    <sheet name="M 230 ART (38)" sheetId="79" state="visible" r:id="rId80"/>
    <sheet name="M 230 ART (39)" sheetId="80" state="visible" r:id="rId81"/>
    <sheet name="М 230 ART (69)" sheetId="81" state="visible" r:id="rId82"/>
    <sheet name="М 230 ART (71)" sheetId="82" state="visible" r:id="rId83"/>
    <sheet name="M 230 ART (73)" sheetId="83" state="visible" r:id="rId84"/>
    <sheet name="M 230 ART (74)" sheetId="84" state="visible" r:id="rId85"/>
    <sheet name="М 230 ART (75)" sheetId="85" state="visible" r:id="rId86"/>
    <sheet name="М 230 ART (76)" sheetId="86" state="visible" r:id="rId87"/>
    <sheet name="М 230 ART (84)" sheetId="87" state="visible" r:id="rId88"/>
    <sheet name="М 230 ART (90)" sheetId="88" state="visible" r:id="rId89"/>
    <sheet name="M 230 ART (103)" sheetId="89" state="visible" r:id="rId90"/>
    <sheet name="М 230 ART (104)" sheetId="90" state="visible" r:id="rId91"/>
    <sheet name="М 230 AR (105) " sheetId="91" state="visible" r:id="rId92"/>
    <sheet name="234ART 01 (93-17)" sheetId="92" state="visible" r:id="rId93"/>
    <sheet name="234 ARTMX 01 (098-01)" sheetId="93" state="visible" r:id="rId94"/>
    <sheet name="234 ARTMX 02 (098-02)" sheetId="94" state="visible" r:id="rId95"/>
    <sheet name="234 ARTMX 03(098-03)" sheetId="95" state="visible" r:id="rId96"/>
    <sheet name="234 ARTX 02 (98-04)" sheetId="96" state="visible" r:id="rId97"/>
    <sheet name="234 ARTX 02 (098-05) " sheetId="97" state="visible" r:id="rId98"/>
    <sheet name="234 ARTX 03(98-07)" sheetId="98" state="visible" r:id="rId99"/>
    <sheet name="234 ARTX 03 (098-08)" sheetId="99" state="visible" r:id="rId100"/>
    <sheet name="234 ARTMX 01 (098-10)" sheetId="100" state="visible" r:id="rId101"/>
    <sheet name="234 ARTMX 02(098-11)" sheetId="101" state="visible" r:id="rId102"/>
    <sheet name="234 ARTX 01(098-12) " sheetId="102" state="visible" r:id="rId103"/>
    <sheet name="234 ARTX 01 (98-15)" sheetId="103" state="visible" r:id="rId104"/>
    <sheet name="234 ARTX 01(98-16)" sheetId="104" state="visible" r:id="rId105"/>
    <sheet name="234 ARTX 02(098-18)" sheetId="105" state="visible" r:id="rId106"/>
    <sheet name="М 234 (13-03)" sheetId="106" state="visible" r:id="rId107"/>
    <sheet name="М 234 (13-12)" sheetId="107" state="visible" r:id="rId108"/>
    <sheet name="М 234 (14-05)" sheetId="108" state="visible" r:id="rId109"/>
    <sheet name="М 234 (17-03)" sheetId="109" state="visible" r:id="rId110"/>
    <sheet name="М 234 (17-16)" sheetId="110" state="visible" r:id="rId111"/>
    <sheet name="М 234 (45-03)" sheetId="111" state="visible" r:id="rId112"/>
    <sheet name="M 234 (45-06)" sheetId="112" state="visible" r:id="rId113"/>
    <sheet name="М 234 (45-12)" sheetId="113" state="visible" r:id="rId114"/>
    <sheet name="М 234 (45-13)" sheetId="114" state="visible" r:id="rId115"/>
    <sheet name="M 234 (45-19)" sheetId="115" state="visible" r:id="rId116"/>
    <sheet name="М 234 (46-05)" sheetId="116" state="visible" r:id="rId117"/>
    <sheet name="M 234 (46-10)" sheetId="117" state="visible" r:id="rId118"/>
    <sheet name="М 234 (47-05)" sheetId="118" state="visible" r:id="rId119"/>
    <sheet name="М 234 (47-06)" sheetId="119" state="visible" r:id="rId120"/>
    <sheet name="М 234 (47-10)" sheetId="120" state="visible" r:id="rId121"/>
    <sheet name="М 234 (48-04)" sheetId="121" state="visible" r:id="rId122"/>
    <sheet name="М 234 (48-05)" sheetId="122" state="visible" r:id="rId123"/>
    <sheet name="М 234 (48-09)" sheetId="123" state="visible" r:id="rId124"/>
    <sheet name="М 234 (49-04)" sheetId="124" state="visible" r:id="rId125"/>
    <sheet name="М 234 (49-10)" sheetId="125" state="visible" r:id="rId126"/>
    <sheet name="М 234 (49-11)" sheetId="126" state="visible" r:id="rId127"/>
    <sheet name="АВЛГ 468353.001-04" sheetId="127" state="visible" r:id="rId128"/>
    <sheet name="Модем GSM (88) " sheetId="128" state="visible" r:id="rId129"/>
    <sheet name="Модем G1(M234) " sheetId="129" state="visible" r:id="rId130"/>
    <sheet name="Модуль индикации TLO" sheetId="130" state="visible" r:id="rId131"/>
    <sheet name="Модем TLO" sheetId="131" state="visible" r:id="rId132"/>
    <sheet name="Модем PLC (90)" sheetId="132" state="visible" r:id="rId133"/>
    <sheet name="Модем RS 485" sheetId="133" state="visible" r:id="rId134"/>
    <sheet name="Субмодуль" sheetId="134" state="visible" r:id="rId135"/>
    <sheet name="Модем (16)" sheetId="135" state="visible" r:id="rId136"/>
    <sheet name="Модем PLC (203.2Т)" sheetId="136" state="visible" r:id="rId137"/>
    <sheet name="Модем (204 G)" sheetId="137" state="visible" r:id="rId138"/>
    <sheet name="Модем (204 G5)" sheetId="138" state="visible" r:id="rId139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<sst xmlns="http://schemas.openxmlformats.org/spreadsheetml/2006/main" count="11549" uniqueCount="806">
  <si>
    <t xml:space="preserve">Движение по участку ремонта</t>
  </si>
  <si>
    <t xml:space="preserve">Модуль</t>
  </si>
  <si>
    <t xml:space="preserve">Счетчик</t>
  </si>
  <si>
    <t xml:space="preserve">Остаток на 1-ое</t>
  </si>
  <si>
    <t xml:space="preserve">Приход в ремонт</t>
  </si>
  <si>
    <t xml:space="preserve">Остаток в ремонте</t>
  </si>
  <si>
    <t xml:space="preserve">Отремонтировано</t>
  </si>
  <si>
    <t xml:space="preserve">АВЛГ 687292.23-10</t>
  </si>
  <si>
    <t xml:space="preserve">200.02</t>
  </si>
  <si>
    <r>
      <rPr>
        <sz val="12"/>
        <color rgb="FF000000"/>
        <rFont val="Calibri"/>
        <family val="2"/>
        <charset val="1"/>
      </rPr>
      <t xml:space="preserve">200.02 </t>
    </r>
    <r>
      <rPr>
        <sz val="12"/>
        <color rgb="FFFF0000"/>
        <rFont val="Calibri"/>
        <family val="2"/>
        <charset val="1"/>
      </rPr>
      <t xml:space="preserve">(круглая батарея)</t>
    </r>
  </si>
  <si>
    <r>
      <rPr>
        <sz val="12"/>
        <color rgb="FF000000"/>
        <rFont val="Calibri"/>
        <family val="2"/>
        <charset val="1"/>
      </rPr>
      <t xml:space="preserve">АВЛГ 687292.23-14 </t>
    </r>
    <r>
      <rPr>
        <sz val="12"/>
        <color rgb="FF0000FF"/>
        <rFont val="Calibri"/>
        <family val="2"/>
        <charset val="1"/>
      </rPr>
      <t xml:space="preserve"> </t>
    </r>
  </si>
  <si>
    <t xml:space="preserve">200.04</t>
  </si>
  <si>
    <t xml:space="preserve">АВЛГ 537.07.00 - 01 </t>
  </si>
  <si>
    <t xml:space="preserve">201.5(6)</t>
  </si>
  <si>
    <r>
      <rPr>
        <sz val="12"/>
        <color rgb="FF000000"/>
        <rFont val="Calibri"/>
        <family val="2"/>
        <charset val="1"/>
      </rPr>
      <t xml:space="preserve">АВЛГ 687292. 028 </t>
    </r>
    <r>
      <rPr>
        <sz val="12"/>
        <color rgb="FF0000FF"/>
        <rFont val="Calibri"/>
        <family val="2"/>
        <charset val="1"/>
      </rPr>
      <t xml:space="preserve"> </t>
    </r>
  </si>
  <si>
    <t xml:space="preserve">201.7</t>
  </si>
  <si>
    <t xml:space="preserve">АВЛГ 537.04.00 - 02 </t>
  </si>
  <si>
    <t xml:space="preserve">201.2 (4)</t>
  </si>
  <si>
    <t xml:space="preserve">АВЛГ 537.04.00 </t>
  </si>
  <si>
    <t xml:space="preserve">201.22</t>
  </si>
  <si>
    <r>
      <rPr>
        <sz val="12"/>
        <color rgb="FF000000"/>
        <rFont val="Calibri"/>
        <family val="2"/>
        <charset val="1"/>
      </rPr>
      <t xml:space="preserve">АВЛГ 687292. 026 (62) </t>
    </r>
    <r>
      <rPr>
        <sz val="12"/>
        <color rgb="FF0000FF"/>
        <rFont val="Calibri"/>
        <family val="2"/>
        <charset val="1"/>
      </rPr>
      <t xml:space="preserve"> </t>
    </r>
  </si>
  <si>
    <t xml:space="preserve">201.8</t>
  </si>
  <si>
    <r>
      <rPr>
        <sz val="12"/>
        <color rgb="FF000000"/>
        <rFont val="Calibri"/>
        <family val="2"/>
        <charset val="1"/>
      </rPr>
      <t xml:space="preserve">201.8 </t>
    </r>
    <r>
      <rPr>
        <sz val="12"/>
        <color rgb="FFFF0000"/>
        <rFont val="Calibri"/>
        <family val="2"/>
        <charset val="1"/>
      </rPr>
      <t xml:space="preserve">(модуль старого исполнения)</t>
    </r>
  </si>
  <si>
    <t xml:space="preserve">АВЛГ 687292.007-01</t>
  </si>
  <si>
    <t xml:space="preserve">206 N</t>
  </si>
  <si>
    <t xml:space="preserve">АВЛГ 687292.007-03</t>
  </si>
  <si>
    <t xml:space="preserve">206 RN</t>
  </si>
  <si>
    <r>
      <rPr>
        <sz val="12"/>
        <color rgb="FF000000"/>
        <rFont val="Calibri"/>
        <family val="2"/>
        <charset val="1"/>
      </rPr>
      <t xml:space="preserve">АВЛГ 687292.010-03</t>
    </r>
    <r>
      <rPr>
        <sz val="12"/>
        <color rgb="FF0000FF"/>
        <rFont val="Calibri"/>
        <family val="2"/>
        <charset val="1"/>
      </rPr>
      <t xml:space="preserve"> </t>
    </r>
  </si>
  <si>
    <t xml:space="preserve">206 PLNO</t>
  </si>
  <si>
    <r>
      <rPr>
        <sz val="12"/>
        <color rgb="FF000000"/>
        <rFont val="Calibri"/>
        <family val="2"/>
        <charset val="1"/>
      </rPr>
      <t xml:space="preserve">АВЛГ 687292.011-07  </t>
    </r>
    <r>
      <rPr>
        <sz val="12"/>
        <color rgb="FF0000FF"/>
        <rFont val="Calibri"/>
        <family val="2"/>
        <charset val="1"/>
      </rPr>
      <t xml:space="preserve"> </t>
    </r>
  </si>
  <si>
    <t xml:space="preserve">206 PRNO</t>
  </si>
  <si>
    <r>
      <rPr>
        <sz val="12"/>
        <color rgb="FF000000"/>
        <rFont val="Calibri"/>
        <family val="2"/>
        <charset val="1"/>
      </rPr>
      <t xml:space="preserve">АВЛГ 687292.007-05</t>
    </r>
    <r>
      <rPr>
        <sz val="12"/>
        <color rgb="FF0000FF"/>
        <rFont val="Calibri"/>
        <family val="2"/>
        <charset val="1"/>
      </rPr>
      <t xml:space="preserve"> </t>
    </r>
  </si>
  <si>
    <t xml:space="preserve">206 PRSN</t>
  </si>
  <si>
    <r>
      <rPr>
        <sz val="12"/>
        <color rgb="FF000000"/>
        <rFont val="Calibri"/>
        <family val="2"/>
        <charset val="1"/>
      </rPr>
      <t xml:space="preserve">АВЛГ 687292.011-15</t>
    </r>
    <r>
      <rPr>
        <sz val="12"/>
        <color rgb="FF0000FF"/>
        <rFont val="Calibri"/>
        <family val="2"/>
        <charset val="1"/>
      </rPr>
      <t xml:space="preserve"> </t>
    </r>
  </si>
  <si>
    <t xml:space="preserve">206 PRSNO</t>
  </si>
  <si>
    <t xml:space="preserve">АВЛГ 687292.25-10</t>
  </si>
  <si>
    <t xml:space="preserve">206 PNOF 04</t>
  </si>
  <si>
    <t xml:space="preserve">АВЛГ 687292 - 001</t>
  </si>
  <si>
    <t xml:space="preserve">203.2т LBO</t>
  </si>
  <si>
    <t xml:space="preserve">АВЛГ 687292.097</t>
  </si>
  <si>
    <t xml:space="preserve">204ARTMX2-02 (D)POBR</t>
  </si>
  <si>
    <t xml:space="preserve">АВЛГ 687292.097-02</t>
  </si>
  <si>
    <t xml:space="preserve">204ARTMX2-02 (D)POB.G(G1, G5, F04)</t>
  </si>
  <si>
    <t xml:space="preserve">АВЛГ 687292.097-03</t>
  </si>
  <si>
    <t xml:space="preserve">204ARTMX2-02 (D)POB.L2</t>
  </si>
  <si>
    <t xml:space="preserve">АВЛГ 687292.097-05</t>
  </si>
  <si>
    <t xml:space="preserve">204ARTMX2-02 (D)POBR.G(G1, G5, F04)</t>
  </si>
  <si>
    <r>
      <rPr>
        <sz val="12"/>
        <color rgb="FF000000"/>
        <rFont val="Calibri"/>
        <family val="2"/>
        <charset val="1"/>
      </rPr>
      <t xml:space="preserve">АВЛГ 687292.097-07</t>
    </r>
    <r>
      <rPr>
        <sz val="12"/>
        <color rgb="FFC9211E"/>
        <rFont val="Calibri"/>
        <family val="2"/>
        <charset val="1"/>
      </rPr>
      <t xml:space="preserve"> </t>
    </r>
    <r>
      <rPr>
        <sz val="12"/>
        <color rgb="FF8D1D75"/>
        <rFont val="Calibri"/>
        <family val="2"/>
        <charset val="1"/>
      </rPr>
      <t xml:space="preserve">(12)</t>
    </r>
  </si>
  <si>
    <t xml:space="preserve">204ARTMX2-02 (D)POBHR </t>
  </si>
  <si>
    <t xml:space="preserve">АВЛГ 687292.097-10</t>
  </si>
  <si>
    <t xml:space="preserve">204ARTMX2-09 (D)POBH.L2</t>
  </si>
  <si>
    <t xml:space="preserve">АВЛГ 687292.097-09</t>
  </si>
  <si>
    <t xml:space="preserve">204ARTMX2-02 (D)POBH.G(G1, G5, F04)</t>
  </si>
  <si>
    <t xml:space="preserve">АВЛГ 687292.097-012</t>
  </si>
  <si>
    <t xml:space="preserve">204ARTMX2-02 (D)POBHR.G(G1, G5, F04)</t>
  </si>
  <si>
    <t xml:space="preserve">АВЛГ 687292. 083-03</t>
  </si>
  <si>
    <r>
      <rPr>
        <sz val="12"/>
        <color rgb="FF000000"/>
        <rFont val="Calibri"/>
        <family val="2"/>
        <charset val="1"/>
      </rPr>
      <t xml:space="preserve">204 ARTM 2-01 POB.L2 </t>
    </r>
    <r>
      <rPr>
        <sz val="12"/>
        <color rgb="FFFF0000"/>
        <rFont val="Calibri"/>
        <family val="2"/>
        <charset val="204"/>
      </rPr>
      <t xml:space="preserve">(ППРФ)</t>
    </r>
  </si>
  <si>
    <t xml:space="preserve">АВЛГ 687292. 083-06</t>
  </si>
  <si>
    <t xml:space="preserve">204 ARTM 2-01 DPOBR.L2</t>
  </si>
  <si>
    <t xml:space="preserve">АВЛГ 687292. 084</t>
  </si>
  <si>
    <t xml:space="preserve">204 ARTM 2-02 (D)POBR</t>
  </si>
  <si>
    <r>
      <rPr>
        <sz val="12"/>
        <color rgb="FF000000"/>
        <rFont val="Calibri"/>
        <family val="2"/>
        <charset val="1"/>
      </rPr>
      <t xml:space="preserve">204 ARTM 2-02 (D)POBR</t>
    </r>
    <r>
      <rPr>
        <sz val="12"/>
        <color rgb="FFFF0000"/>
        <rFont val="Calibri"/>
        <family val="2"/>
        <charset val="204"/>
      </rPr>
      <t xml:space="preserve"> (ППРФ)</t>
    </r>
  </si>
  <si>
    <t xml:space="preserve">АВЛГ 687292. 084-02</t>
  </si>
  <si>
    <r>
      <rPr>
        <sz val="12"/>
        <color rgb="FF000000"/>
        <rFont val="Calibri"/>
        <family val="2"/>
        <charset val="1"/>
      </rPr>
      <t xml:space="preserve">204 ARTM 2-02 POB.G (DPOB.G) </t>
    </r>
    <r>
      <rPr>
        <sz val="12"/>
        <color rgb="FFFF0000"/>
        <rFont val="Calibri"/>
        <family val="2"/>
        <charset val="204"/>
      </rPr>
      <t xml:space="preserve">(ППРФ)</t>
    </r>
  </si>
  <si>
    <t xml:space="preserve">204 ARTM 2-02 POB.G (DPOB.G)</t>
  </si>
  <si>
    <t xml:space="preserve">АВЛГ 687292. 084-03</t>
  </si>
  <si>
    <t xml:space="preserve">204 ARTM 2-09 DPOB.L2 (POB.L2)</t>
  </si>
  <si>
    <r>
      <rPr>
        <sz val="12"/>
        <color rgb="FF000000"/>
        <rFont val="Calibri"/>
        <family val="2"/>
        <charset val="1"/>
      </rPr>
      <t xml:space="preserve">АВЛГ 687292. 084-05</t>
    </r>
    <r>
      <rPr>
        <sz val="12"/>
        <color rgb="FF0000FF"/>
        <rFont val="Calibri"/>
        <family val="2"/>
        <charset val="1"/>
      </rPr>
      <t xml:space="preserve"> </t>
    </r>
  </si>
  <si>
    <r>
      <rPr>
        <sz val="12"/>
        <color rgb="FF000000"/>
        <rFont val="Calibri"/>
        <family val="2"/>
        <charset val="1"/>
      </rPr>
      <t xml:space="preserve">204 ARTM 2-02 (D)POBR.G</t>
    </r>
    <r>
      <rPr>
        <sz val="12"/>
        <color rgb="FFFF0000"/>
        <rFont val="Calibri"/>
        <family val="2"/>
        <charset val="204"/>
      </rPr>
      <t xml:space="preserve"> (ППРФ)</t>
    </r>
  </si>
  <si>
    <t xml:space="preserve">204 ARTM 2-02 (D)POBR.G   </t>
  </si>
  <si>
    <r>
      <rPr>
        <sz val="12"/>
        <color rgb="FF000000"/>
        <rFont val="Calibri"/>
        <family val="2"/>
        <charset val="1"/>
      </rPr>
      <t xml:space="preserve">АВЛГ 687292. 084-07  </t>
    </r>
    <r>
      <rPr>
        <sz val="12"/>
        <color rgb="FF0000FF"/>
        <rFont val="Calibri"/>
        <family val="2"/>
        <charset val="1"/>
      </rPr>
      <t xml:space="preserve"> </t>
    </r>
  </si>
  <si>
    <r>
      <rPr>
        <sz val="12"/>
        <color rgb="FF000000"/>
        <rFont val="Calibri"/>
        <family val="2"/>
        <charset val="1"/>
      </rPr>
      <t xml:space="preserve">204 ARTM 2-02 (D)POBHR </t>
    </r>
    <r>
      <rPr>
        <sz val="12"/>
        <color rgb="FFFF0000"/>
        <rFont val="Calibri"/>
        <family val="2"/>
        <charset val="204"/>
      </rPr>
      <t xml:space="preserve">(ППРФ)</t>
    </r>
  </si>
  <si>
    <t xml:space="preserve">204 ARTM 2-02 (D)POBHR </t>
  </si>
  <si>
    <r>
      <rPr>
        <sz val="12"/>
        <color rgb="FF000000"/>
        <rFont val="Calibri"/>
        <family val="2"/>
        <charset val="1"/>
      </rPr>
      <t xml:space="preserve">АВЛГ 687292. 084-08</t>
    </r>
    <r>
      <rPr>
        <sz val="12"/>
        <color rgb="FF0000FF"/>
        <rFont val="Calibri"/>
        <family val="2"/>
        <charset val="1"/>
      </rPr>
      <t xml:space="preserve"> </t>
    </r>
  </si>
  <si>
    <r>
      <rPr>
        <sz val="12"/>
        <color rgb="FF000000"/>
        <rFont val="Calibri"/>
        <family val="2"/>
        <charset val="1"/>
      </rPr>
      <t xml:space="preserve">204 ARTM 2-02 DPOBH.F04 (POBH.F04) </t>
    </r>
    <r>
      <rPr>
        <sz val="12"/>
        <color rgb="FFFF0000"/>
        <rFont val="Calibri"/>
        <family val="2"/>
        <charset val="204"/>
      </rPr>
      <t xml:space="preserve">(ППРФ)</t>
    </r>
  </si>
  <si>
    <t xml:space="preserve">204 ARTM 2-02 (D)POBH.F04 </t>
  </si>
  <si>
    <t xml:space="preserve">АВЛГ 687292. 084-09</t>
  </si>
  <si>
    <r>
      <rPr>
        <sz val="12"/>
        <color rgb="FF000000"/>
        <rFont val="Calibri"/>
        <family val="2"/>
        <charset val="1"/>
      </rPr>
      <t xml:space="preserve">204 ARTM 2-02 POBH.G (DPOBH.G1)</t>
    </r>
    <r>
      <rPr>
        <sz val="12"/>
        <color rgb="FFFF0000"/>
        <rFont val="Calibri"/>
        <family val="2"/>
        <charset val="204"/>
      </rPr>
      <t xml:space="preserve"> (ППРФ)</t>
    </r>
  </si>
  <si>
    <t xml:space="preserve">204 ARTM 2-02 POBH.G (DPOBH.G1)</t>
  </si>
  <si>
    <r>
      <rPr>
        <sz val="12"/>
        <color rgb="FF000000"/>
        <rFont val="Calibri"/>
        <family val="2"/>
        <charset val="1"/>
      </rPr>
      <t xml:space="preserve">АВЛГ 687292. 084-10 </t>
    </r>
    <r>
      <rPr>
        <sz val="12"/>
        <color rgb="FF0000FF"/>
        <rFont val="Calibri"/>
        <family val="2"/>
        <charset val="1"/>
      </rPr>
      <t xml:space="preserve"> </t>
    </r>
  </si>
  <si>
    <r>
      <rPr>
        <sz val="12"/>
        <color rgb="FF000000"/>
        <rFont val="Calibri"/>
        <family val="2"/>
        <charset val="1"/>
      </rPr>
      <t xml:space="preserve">204 ARTM 2-09 POBH.L2(DPOBH.L2) </t>
    </r>
    <r>
      <rPr>
        <sz val="12"/>
        <color rgb="FFFF0000"/>
        <rFont val="Calibri"/>
        <family val="2"/>
        <charset val="204"/>
      </rPr>
      <t xml:space="preserve">(ППРФ)</t>
    </r>
  </si>
  <si>
    <r>
      <rPr>
        <sz val="11"/>
        <color rgb="FF000000"/>
        <rFont val="Calibri"/>
        <family val="2"/>
        <charset val="1"/>
      </rPr>
      <t xml:space="preserve">АВЛГ 687292. 084-11 </t>
    </r>
    <r>
      <rPr>
        <sz val="11"/>
        <color rgb="FF0000FF"/>
        <rFont val="Calibri"/>
        <family val="2"/>
        <charset val="1"/>
      </rPr>
      <t xml:space="preserve"> </t>
    </r>
  </si>
  <si>
    <r>
      <rPr>
        <sz val="11"/>
        <color rgb="FF000000"/>
        <rFont val="Calibri"/>
        <family val="2"/>
        <charset val="1"/>
      </rPr>
      <t xml:space="preserve">204 ARTM 2-02 DPOBHR.F04 (POBHR.F04) </t>
    </r>
    <r>
      <rPr>
        <sz val="11"/>
        <color rgb="FFFF0000"/>
        <rFont val="Calibri"/>
        <family val="2"/>
        <charset val="204"/>
      </rPr>
      <t xml:space="preserve">(ППРФ)</t>
    </r>
  </si>
  <si>
    <t xml:space="preserve">204 ARTM 2-02 DPOBHR.F04 (POBHR.F04)</t>
  </si>
  <si>
    <r>
      <rPr>
        <sz val="12"/>
        <color rgb="FF000000"/>
        <rFont val="Calibri"/>
        <family val="2"/>
        <charset val="1"/>
      </rPr>
      <t xml:space="preserve">АВЛГ 687292. 084-12 </t>
    </r>
    <r>
      <rPr>
        <sz val="12"/>
        <color rgb="FF0000FF"/>
        <rFont val="Calibri"/>
        <family val="2"/>
        <charset val="1"/>
      </rPr>
      <t xml:space="preserve"> </t>
    </r>
  </si>
  <si>
    <r>
      <rPr>
        <sz val="12"/>
        <color rgb="FF000000"/>
        <rFont val="Calibri"/>
        <family val="2"/>
        <charset val="1"/>
      </rPr>
      <t xml:space="preserve">204 ARTM 2-02 (D)POBHR.G</t>
    </r>
    <r>
      <rPr>
        <sz val="12"/>
        <color rgb="FFFF0000"/>
        <rFont val="Calibri"/>
        <family val="2"/>
        <charset val="204"/>
      </rPr>
      <t xml:space="preserve"> (ППРФ)</t>
    </r>
  </si>
  <si>
    <t xml:space="preserve">204 ARTM 2-02 (D)POBHR.G   </t>
  </si>
  <si>
    <t xml:space="preserve">АВЛГ 687292.039 (56)  </t>
  </si>
  <si>
    <t xml:space="preserve">201.8 TLO</t>
  </si>
  <si>
    <t xml:space="preserve">АВЛГ 687242.041</t>
  </si>
  <si>
    <t xml:space="preserve">Модем TLO</t>
  </si>
  <si>
    <t xml:space="preserve">АВЛГ 687242.013</t>
  </si>
  <si>
    <t xml:space="preserve">ЖКИ TLO</t>
  </si>
  <si>
    <r>
      <rPr>
        <sz val="12"/>
        <color rgb="FF000000"/>
        <rFont val="Calibri"/>
        <family val="2"/>
        <charset val="1"/>
      </rPr>
      <t xml:space="preserve">201.8 TLO </t>
    </r>
    <r>
      <rPr>
        <sz val="12"/>
        <color rgb="FFFF0000"/>
        <rFont val="Calibri"/>
        <family val="2"/>
        <charset val="1"/>
      </rPr>
      <t xml:space="preserve">(без кнопки)</t>
    </r>
  </si>
  <si>
    <r>
      <rPr>
        <sz val="12"/>
        <color rgb="FF000000"/>
        <rFont val="Calibri"/>
        <family val="2"/>
        <charset val="1"/>
      </rPr>
      <t xml:space="preserve">201.8 TLO </t>
    </r>
    <r>
      <rPr>
        <sz val="12"/>
        <color rgb="FFFF0000"/>
        <rFont val="Calibri"/>
        <family val="2"/>
        <charset val="1"/>
      </rPr>
      <t xml:space="preserve">(сгоревшие модуля востановлению не подлежат)</t>
    </r>
  </si>
  <si>
    <t xml:space="preserve">АВЛГ 597.20.00-00  </t>
  </si>
  <si>
    <t xml:space="preserve">230 АМ 00</t>
  </si>
  <si>
    <t xml:space="preserve">АВЛГ 597.20.00-01  </t>
  </si>
  <si>
    <t xml:space="preserve">230 АМ 01</t>
  </si>
  <si>
    <r>
      <rPr>
        <sz val="12"/>
        <color rgb="FF000000"/>
        <rFont val="Calibri"/>
        <family val="2"/>
        <charset val="1"/>
      </rPr>
      <t xml:space="preserve">АВЛГ 597.20.00-02 </t>
    </r>
    <r>
      <rPr>
        <sz val="12"/>
        <color rgb="FF0000FF"/>
        <rFont val="Calibri"/>
        <family val="2"/>
        <charset val="1"/>
      </rPr>
      <t xml:space="preserve"> </t>
    </r>
  </si>
  <si>
    <t xml:space="preserve">230 АМ 02</t>
  </si>
  <si>
    <t xml:space="preserve">АВЛГ 597.20.00-03  </t>
  </si>
  <si>
    <t xml:space="preserve">230 АМ 03</t>
  </si>
  <si>
    <r>
      <rPr>
        <sz val="12"/>
        <color rgb="FF000000"/>
        <rFont val="Calibri"/>
        <family val="2"/>
        <charset val="1"/>
      </rPr>
      <t xml:space="preserve">АВЛГ 604.51.00 </t>
    </r>
    <r>
      <rPr>
        <sz val="12"/>
        <color rgb="FF0000FF"/>
        <rFont val="Calibri"/>
        <family val="2"/>
        <charset val="1"/>
      </rPr>
      <t xml:space="preserve"> </t>
    </r>
  </si>
  <si>
    <t xml:space="preserve">231 АМ-01</t>
  </si>
  <si>
    <r>
      <rPr>
        <sz val="12"/>
        <color rgb="FF000000"/>
        <rFont val="Calibri"/>
        <family val="2"/>
        <charset val="1"/>
      </rPr>
      <t xml:space="preserve">АВЛГ 687292. 042  </t>
    </r>
    <r>
      <rPr>
        <sz val="12"/>
        <color rgb="FF0000FF"/>
        <rFont val="Calibri"/>
        <family val="2"/>
        <charset val="1"/>
      </rPr>
      <t xml:space="preserve"> </t>
    </r>
  </si>
  <si>
    <t xml:space="preserve">231 АМ-Ш</t>
  </si>
  <si>
    <t xml:space="preserve">АВЛГ 687292. 044-21</t>
  </si>
  <si>
    <t xml:space="preserve">231 ART-Ш</t>
  </si>
  <si>
    <t xml:space="preserve">АВЛГ 688.50.00</t>
  </si>
  <si>
    <t xml:space="preserve">231 АТ-01I</t>
  </si>
  <si>
    <t xml:space="preserve">АВЛГ 687292. 105-05</t>
  </si>
  <si>
    <t xml:space="preserve">М 150 2-02 DOHR</t>
  </si>
  <si>
    <t xml:space="preserve">АВЛГ 687292. 105-03</t>
  </si>
  <si>
    <t xml:space="preserve">М 150 2-02 DOH. G7</t>
  </si>
  <si>
    <t xml:space="preserve">АВЛГ 687292. 105-01</t>
  </si>
  <si>
    <t xml:space="preserve">М 150 2-02 DOHR. G7</t>
  </si>
  <si>
    <t xml:space="preserve">М 150 2-08 DOHR. G7</t>
  </si>
  <si>
    <t xml:space="preserve">АВЛГ 687292. 108-03</t>
  </si>
  <si>
    <t xml:space="preserve">М 150 2-02 DOH G7</t>
  </si>
  <si>
    <t xml:space="preserve">АВЛГ 687292. 106</t>
  </si>
  <si>
    <r>
      <rPr>
        <sz val="12"/>
        <color rgb="FF000000"/>
        <rFont val="Calibri"/>
        <family val="2"/>
        <charset val="1"/>
      </rPr>
      <t xml:space="preserve">М 150 2-02 DOHR </t>
    </r>
    <r>
      <rPr>
        <sz val="12"/>
        <color rgb="FF0000FF"/>
        <rFont val="Calibri"/>
        <family val="2"/>
        <charset val="204"/>
      </rPr>
      <t xml:space="preserve">(одноплатный)</t>
    </r>
  </si>
  <si>
    <t xml:space="preserve">Модем АВЛГ 465615.016</t>
  </si>
  <si>
    <t xml:space="preserve">Узел RF-cross АВЛГ.687241.161</t>
  </si>
  <si>
    <t xml:space="preserve">М234</t>
  </si>
  <si>
    <t xml:space="preserve">Модем АВЛГ  67242.070</t>
  </si>
  <si>
    <r>
      <rPr>
        <sz val="12"/>
        <color rgb="FF000000"/>
        <rFont val="Calibri"/>
        <family val="2"/>
        <charset val="1"/>
      </rPr>
      <t xml:space="preserve">Модем М 150</t>
    </r>
    <r>
      <rPr>
        <sz val="12"/>
        <color rgb="FF0000FF"/>
        <rFont val="Calibri"/>
        <family val="2"/>
        <charset val="204"/>
      </rPr>
      <t xml:space="preserve"> G</t>
    </r>
    <r>
      <rPr>
        <sz val="12"/>
        <color rgb="FF000000"/>
        <rFont val="Calibri"/>
        <family val="2"/>
        <charset val="1"/>
      </rPr>
      <t xml:space="preserve"> АВЛГ  67242.070</t>
    </r>
  </si>
  <si>
    <t xml:space="preserve">Модуль LCD</t>
  </si>
  <si>
    <t xml:space="preserve">М150 АВЛГ 687242.072</t>
  </si>
  <si>
    <t xml:space="preserve">Модуль АВЛГ687241.090</t>
  </si>
  <si>
    <t xml:space="preserve">Узел печатный М-234 L2-28069</t>
  </si>
  <si>
    <t xml:space="preserve">Модуль коммуникационный (THT) ЛРВМ.468353.001-03</t>
  </si>
  <si>
    <t xml:space="preserve">Модуль ЛРДЕ.468353.001-08 (CAM34)</t>
  </si>
  <si>
    <t xml:space="preserve">Модуль модема PLC-II-28069 АВЛГ.465615.013</t>
  </si>
  <si>
    <t xml:space="preserve">Плата коммуникационного модуля ЛРВМ.468353.001-04 (Меркурий)</t>
  </si>
  <si>
    <t xml:space="preserve">Узел печатный GSM-234-A АВЛГ.687243.102-03 (п/п АВЛГ.758725.041 v.4)</t>
  </si>
  <si>
    <t xml:space="preserve">Узел печатный GSM-234-B АВЛГ.687243.155</t>
  </si>
  <si>
    <t xml:space="preserve">Узел печатный БП-ОВ2235 M150 АВЛГ.687242.068</t>
  </si>
  <si>
    <t xml:space="preserve">АВЛГ 687.242.068</t>
  </si>
  <si>
    <t xml:space="preserve">Плата БП</t>
  </si>
  <si>
    <t xml:space="preserve">АВЛГ 758721.007 V1</t>
  </si>
  <si>
    <t xml:space="preserve">Плата батареи</t>
  </si>
  <si>
    <t xml:space="preserve">АВЛГ 758721. 008 V1</t>
  </si>
  <si>
    <t xml:space="preserve">Плата RS</t>
  </si>
  <si>
    <t xml:space="preserve">АВЛГ 687292.008-03</t>
  </si>
  <si>
    <t xml:space="preserve">236 ART 01 PQRS</t>
  </si>
  <si>
    <t xml:space="preserve">АВЛГ 687292.020-01</t>
  </si>
  <si>
    <t xml:space="preserve">236 ART 02 PQRS</t>
  </si>
  <si>
    <t xml:space="preserve">АВЛГ 687292.008-01</t>
  </si>
  <si>
    <t xml:space="preserve">236 ART 03 PQRS</t>
  </si>
  <si>
    <t xml:space="preserve">АВЛГ 687292. 082-01</t>
  </si>
  <si>
    <r>
      <rPr>
        <sz val="12"/>
        <color rgb="FF000000"/>
        <rFont val="Calibri"/>
        <family val="2"/>
        <charset val="1"/>
      </rPr>
      <t xml:space="preserve">208 (D)POH F04 </t>
    </r>
    <r>
      <rPr>
        <sz val="12"/>
        <color rgb="FFFF0000"/>
        <rFont val="Calibri"/>
        <family val="2"/>
        <charset val="204"/>
      </rPr>
      <t xml:space="preserve">(ППРФ)</t>
    </r>
  </si>
  <si>
    <t xml:space="preserve">208 (D)POH F04 </t>
  </si>
  <si>
    <t xml:space="preserve">АВЛГ 687292. 082-08</t>
  </si>
  <si>
    <r>
      <rPr>
        <sz val="12"/>
        <color rgb="FF000000"/>
        <rFont val="Calibri"/>
        <family val="2"/>
        <charset val="1"/>
      </rPr>
      <t xml:space="preserve">208 (D)POH</t>
    </r>
    <r>
      <rPr>
        <sz val="12"/>
        <color rgb="FF0000FF"/>
        <rFont val="Calibri"/>
        <family val="2"/>
        <charset val="204"/>
      </rPr>
      <t xml:space="preserve">L2</t>
    </r>
    <r>
      <rPr>
        <sz val="12"/>
        <color rgb="FF000000"/>
        <rFont val="Calibri"/>
        <family val="2"/>
        <charset val="1"/>
      </rPr>
      <t xml:space="preserve"> F04 </t>
    </r>
    <r>
      <rPr>
        <sz val="12"/>
        <color rgb="FFFF0000"/>
        <rFont val="Calibri"/>
        <family val="2"/>
        <charset val="204"/>
      </rPr>
      <t xml:space="preserve">(ППРФ)</t>
    </r>
  </si>
  <si>
    <r>
      <rPr>
        <sz val="12"/>
        <color rgb="FF000000"/>
        <rFont val="Calibri"/>
        <family val="2"/>
        <charset val="1"/>
      </rPr>
      <t xml:space="preserve">208 (D)POH</t>
    </r>
    <r>
      <rPr>
        <sz val="12"/>
        <color rgb="FF0000FF"/>
        <rFont val="Calibri"/>
        <family val="2"/>
        <charset val="204"/>
      </rPr>
      <t xml:space="preserve">L2</t>
    </r>
    <r>
      <rPr>
        <sz val="12"/>
        <color rgb="FF000000"/>
        <rFont val="Calibri"/>
        <family val="2"/>
        <charset val="1"/>
      </rPr>
      <t xml:space="preserve"> F04 </t>
    </r>
  </si>
  <si>
    <t xml:space="preserve">М208STM ОПНН.603.631</t>
  </si>
  <si>
    <r>
      <rPr>
        <sz val="12"/>
        <color rgb="FF000000"/>
        <rFont val="Calibri"/>
        <family val="2"/>
        <charset val="1"/>
      </rPr>
      <t xml:space="preserve">208 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</t>
    </r>
    <r>
      <rPr>
        <sz val="12"/>
        <color rgb="FFFF0000"/>
        <rFont val="Calibri"/>
        <family val="2"/>
        <charset val="204"/>
      </rPr>
      <t xml:space="preserve">D</t>
    </r>
    <r>
      <rPr>
        <sz val="12"/>
        <rFont val="Calibri"/>
        <family val="2"/>
        <charset val="204"/>
      </rPr>
      <t xml:space="preserve">P</t>
    </r>
    <r>
      <rPr>
        <sz val="12"/>
        <color rgb="FF000000"/>
        <rFont val="Calibri"/>
        <family val="2"/>
        <charset val="1"/>
      </rPr>
      <t xml:space="preserve">OH F04 </t>
    </r>
  </si>
  <si>
    <r>
      <rPr>
        <sz val="12"/>
        <color rgb="FF000000"/>
        <rFont val="Calibri"/>
        <family val="2"/>
        <charset val="1"/>
      </rPr>
      <t xml:space="preserve">208 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</t>
    </r>
    <r>
      <rPr>
        <sz val="12"/>
        <color rgb="FFFF0000"/>
        <rFont val="Calibri"/>
        <family val="2"/>
        <charset val="204"/>
      </rPr>
      <t xml:space="preserve">P</t>
    </r>
    <r>
      <rPr>
        <sz val="12"/>
        <color rgb="FF000000"/>
        <rFont val="Calibri"/>
        <family val="2"/>
        <charset val="1"/>
      </rPr>
      <t xml:space="preserve">OH F04 </t>
    </r>
  </si>
  <si>
    <r>
      <rPr>
        <sz val="12"/>
        <color rgb="FF000000"/>
        <rFont val="Calibri"/>
        <family val="2"/>
        <charset val="1"/>
      </rPr>
      <t xml:space="preserve">АВЛГ 687292. 082-01  </t>
    </r>
    <r>
      <rPr>
        <sz val="12"/>
        <color rgb="FFFF0000"/>
        <rFont val="Calibri"/>
        <family val="2"/>
        <charset val="1"/>
      </rPr>
      <t xml:space="preserve">КТП 85/21</t>
    </r>
  </si>
  <si>
    <t xml:space="preserve">208 (D)POH F09</t>
  </si>
  <si>
    <t xml:space="preserve">ОПНН 603.742-05</t>
  </si>
  <si>
    <r>
      <rPr>
        <sz val="12"/>
        <color rgb="FF000000"/>
        <rFont val="Calibri"/>
        <family val="2"/>
        <charset val="1"/>
      </rPr>
      <t xml:space="preserve">208 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</t>
    </r>
    <r>
      <rPr>
        <sz val="12"/>
        <color rgb="FFFF0000"/>
        <rFont val="Calibri"/>
        <family val="2"/>
        <charset val="204"/>
      </rPr>
      <t xml:space="preserve">D</t>
    </r>
    <r>
      <rPr>
        <sz val="12"/>
        <color rgb="FF000000"/>
        <rFont val="Calibri"/>
        <family val="2"/>
        <charset val="1"/>
      </rPr>
      <t xml:space="preserve">POH</t>
    </r>
    <r>
      <rPr>
        <sz val="12"/>
        <color rgb="FF0000FF"/>
        <rFont val="Calibri"/>
        <family val="2"/>
        <charset val="204"/>
      </rPr>
      <t xml:space="preserve">G</t>
    </r>
    <r>
      <rPr>
        <sz val="12"/>
        <color rgb="FF000000"/>
        <rFont val="Calibri"/>
        <family val="2"/>
        <charset val="1"/>
      </rPr>
      <t xml:space="preserve">F04</t>
    </r>
  </si>
  <si>
    <t xml:space="preserve">АВЛГ 687292. 081-01</t>
  </si>
  <si>
    <r>
      <rPr>
        <sz val="12"/>
        <color rgb="FF000000"/>
        <rFont val="Calibri"/>
        <family val="2"/>
        <charset val="1"/>
      </rPr>
      <t xml:space="preserve">238 (D)PO F04 </t>
    </r>
    <r>
      <rPr>
        <sz val="12"/>
        <color rgb="FFFF0000"/>
        <rFont val="Calibri"/>
        <family val="2"/>
        <charset val="204"/>
      </rPr>
      <t xml:space="preserve">(ППРФ)</t>
    </r>
  </si>
  <si>
    <r>
      <rPr>
        <sz val="12"/>
        <color rgb="FF000000"/>
        <rFont val="Calibri"/>
        <family val="2"/>
        <charset val="1"/>
      </rPr>
      <t xml:space="preserve">238 (D)PO F04</t>
    </r>
    <r>
      <rPr>
        <sz val="12"/>
        <color rgb="FFFF0000"/>
        <rFont val="Calibri"/>
        <family val="2"/>
        <charset val="1"/>
      </rPr>
      <t xml:space="preserve"> </t>
    </r>
  </si>
  <si>
    <t xml:space="preserve">АВЛГ 687292. 081-04</t>
  </si>
  <si>
    <r>
      <rPr>
        <sz val="12"/>
        <rFont val="Calibri"/>
        <family val="2"/>
        <charset val="1"/>
      </rPr>
      <t xml:space="preserve">238 (D)PO</t>
    </r>
    <r>
      <rPr>
        <sz val="12"/>
        <color rgb="FF0000FF"/>
        <rFont val="Calibri"/>
        <family val="2"/>
        <charset val="204"/>
      </rPr>
      <t xml:space="preserve">L2</t>
    </r>
    <r>
      <rPr>
        <sz val="12"/>
        <rFont val="Calibri"/>
        <family val="2"/>
        <charset val="1"/>
      </rPr>
      <t xml:space="preserve"> F04 </t>
    </r>
  </si>
  <si>
    <r>
      <rPr>
        <sz val="12"/>
        <rFont val="Calibri"/>
        <family val="2"/>
        <charset val="1"/>
      </rPr>
      <t xml:space="preserve">238 (D)PO</t>
    </r>
    <r>
      <rPr>
        <sz val="12"/>
        <color rgb="FF0000FF"/>
        <rFont val="Calibri"/>
        <family val="2"/>
        <charset val="204"/>
      </rPr>
      <t xml:space="preserve">L2</t>
    </r>
    <r>
      <rPr>
        <sz val="12"/>
        <rFont val="Calibri"/>
        <family val="2"/>
        <charset val="1"/>
      </rPr>
      <t xml:space="preserve"> F04  </t>
    </r>
    <r>
      <rPr>
        <sz val="12"/>
        <color rgb="FFFF0000"/>
        <rFont val="Calibri"/>
        <family val="2"/>
        <charset val="204"/>
      </rPr>
      <t xml:space="preserve">(ППРФ)</t>
    </r>
  </si>
  <si>
    <t xml:space="preserve">М238STM ОПНН.603.635</t>
  </si>
  <si>
    <r>
      <rPr>
        <sz val="12"/>
        <color rgb="FF000000"/>
        <rFont val="Calibri"/>
        <family val="2"/>
        <charset val="1"/>
      </rPr>
      <t xml:space="preserve">238 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</t>
    </r>
    <r>
      <rPr>
        <sz val="12"/>
        <color rgb="FFFF0000"/>
        <rFont val="Calibri"/>
        <family val="2"/>
        <charset val="204"/>
      </rPr>
      <t xml:space="preserve">D</t>
    </r>
    <r>
      <rPr>
        <sz val="12"/>
        <color rgb="FF000000"/>
        <rFont val="Calibri"/>
        <family val="2"/>
        <charset val="1"/>
      </rPr>
      <t xml:space="preserve">POH F04 </t>
    </r>
  </si>
  <si>
    <r>
      <rPr>
        <sz val="12"/>
        <color rgb="FF000000"/>
        <rFont val="Calibri"/>
        <family val="2"/>
        <charset val="1"/>
      </rPr>
      <t xml:space="preserve">238 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</t>
    </r>
    <r>
      <rPr>
        <sz val="12"/>
        <color rgb="FFFF0000"/>
        <rFont val="Calibri"/>
        <family val="2"/>
        <charset val="204"/>
      </rPr>
      <t xml:space="preserve">P</t>
    </r>
    <r>
      <rPr>
        <sz val="12"/>
        <color rgb="FF000000"/>
        <rFont val="Calibri"/>
        <family val="2"/>
        <charset val="1"/>
      </rPr>
      <t xml:space="preserve">OH F04 </t>
    </r>
  </si>
  <si>
    <t xml:space="preserve">ОПНН 603.747-05</t>
  </si>
  <si>
    <r>
      <rPr>
        <sz val="12"/>
        <color rgb="FF000000"/>
        <rFont val="Calibri"/>
        <family val="2"/>
        <charset val="1"/>
      </rPr>
      <t xml:space="preserve">238 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</t>
    </r>
    <r>
      <rPr>
        <sz val="12"/>
        <color rgb="FFFF0000"/>
        <rFont val="Calibri"/>
        <family val="2"/>
        <charset val="204"/>
      </rPr>
      <t xml:space="preserve">D</t>
    </r>
    <r>
      <rPr>
        <sz val="12"/>
        <color rgb="FF000000"/>
        <rFont val="Calibri"/>
        <family val="2"/>
        <charset val="1"/>
      </rPr>
      <t xml:space="preserve">POH</t>
    </r>
    <r>
      <rPr>
        <sz val="12"/>
        <color rgb="FF0000FF"/>
        <rFont val="Calibri"/>
        <family val="2"/>
        <charset val="204"/>
      </rPr>
      <t xml:space="preserve">G</t>
    </r>
    <r>
      <rPr>
        <sz val="12"/>
        <color rgb="FF000000"/>
        <rFont val="Calibri"/>
        <family val="2"/>
        <charset val="1"/>
      </rPr>
      <t xml:space="preserve">F04 </t>
    </r>
  </si>
  <si>
    <t xml:space="preserve">АВЛГ 687.243.088</t>
  </si>
  <si>
    <t xml:space="preserve">Дисплей выносной</t>
  </si>
  <si>
    <t xml:space="preserve">АВЛГ 687.243.160</t>
  </si>
  <si>
    <t xml:space="preserve">АВЛГ 660.21.00-08</t>
  </si>
  <si>
    <t xml:space="preserve">230 AR - 00 R</t>
  </si>
  <si>
    <t xml:space="preserve">АВЛГ 660.21.00-09</t>
  </si>
  <si>
    <t xml:space="preserve">230 AR - 01 R</t>
  </si>
  <si>
    <t xml:space="preserve">АВЛГ 660.21.00-10</t>
  </si>
  <si>
    <t xml:space="preserve">230 AR - 02 R</t>
  </si>
  <si>
    <t xml:space="preserve">АВЛГ 660.21.00-11</t>
  </si>
  <si>
    <t xml:space="preserve">230 AR - 03 R</t>
  </si>
  <si>
    <t xml:space="preserve">АВЛГ 660.21.00-15</t>
  </si>
  <si>
    <t xml:space="preserve">230 ART - 00 CN</t>
  </si>
  <si>
    <t xml:space="preserve">АВЛГ 660.21.00-18</t>
  </si>
  <si>
    <t xml:space="preserve">230 ART - 03 CN</t>
  </si>
  <si>
    <t xml:space="preserve">АВЛГ 660.21.00-38</t>
  </si>
  <si>
    <t xml:space="preserve">230 ART - 01 PQRSIN</t>
  </si>
  <si>
    <t xml:space="preserve">АВЛГ 660.21.00-39</t>
  </si>
  <si>
    <t xml:space="preserve">230 ART - 02 PQRSIN</t>
  </si>
  <si>
    <t xml:space="preserve">АВЛГ 660.21.00-69</t>
  </si>
  <si>
    <t xml:space="preserve">230 ART - 01 CN</t>
  </si>
  <si>
    <t xml:space="preserve">АВЛГ 660.21.00-71</t>
  </si>
  <si>
    <t xml:space="preserve">230 ART - 02 CN</t>
  </si>
  <si>
    <t xml:space="preserve">АВЛГ 660.21.00-73</t>
  </si>
  <si>
    <t xml:space="preserve">230 ART - 00 RN</t>
  </si>
  <si>
    <t xml:space="preserve">АВЛГ 660.21.00-74</t>
  </si>
  <si>
    <t xml:space="preserve">230 ART - 01 RN</t>
  </si>
  <si>
    <t xml:space="preserve">АВЛГ 660.21.00-75</t>
  </si>
  <si>
    <t xml:space="preserve">230 ART - 02 RN</t>
  </si>
  <si>
    <t xml:space="preserve">АВЛГ 660.21.00-76</t>
  </si>
  <si>
    <t xml:space="preserve">230 ART - 03 RN</t>
  </si>
  <si>
    <t xml:space="preserve">АВЛГ 660.21.00-84</t>
  </si>
  <si>
    <t xml:space="preserve">230 ART - 03 PQRSIDN</t>
  </si>
  <si>
    <t xml:space="preserve">АВЛГ 660.21.00-90</t>
  </si>
  <si>
    <t xml:space="preserve">230 ART - 00 PQRSIDN</t>
  </si>
  <si>
    <t xml:space="preserve">АВЛГ 660.21.00-103</t>
  </si>
  <si>
    <t xml:space="preserve">230 ART - 01 CLN</t>
  </si>
  <si>
    <t xml:space="preserve">АВЛГ 660.21.00-104</t>
  </si>
  <si>
    <t xml:space="preserve">230 ART - 02 CLN</t>
  </si>
  <si>
    <t xml:space="preserve">АВЛГ 660.21.00-105</t>
  </si>
  <si>
    <t xml:space="preserve">230 ART - 03 CLN</t>
  </si>
  <si>
    <t xml:space="preserve">АВЛГ 687292.13-03</t>
  </si>
  <si>
    <t xml:space="preserve">АВЛГ 687292.13-12</t>
  </si>
  <si>
    <t xml:space="preserve">АВЛГ 687292.14-05</t>
  </si>
  <si>
    <t xml:space="preserve">АВЛГ 687292.17-03</t>
  </si>
  <si>
    <t xml:space="preserve">АВЛГ 687292.17-16</t>
  </si>
  <si>
    <t xml:space="preserve">АВЛГ 687292.093-17</t>
  </si>
  <si>
    <t xml:space="preserve">234ARTX2-01 (D)POR. F04</t>
  </si>
  <si>
    <t xml:space="preserve">АВЛГ 687292.098-01</t>
  </si>
  <si>
    <t xml:space="preserve">234ARTMX2-01 (D)POBR.R(G, G1, G5, F04)</t>
  </si>
  <si>
    <t xml:space="preserve">АВЛГ 687292.098-02</t>
  </si>
  <si>
    <t xml:space="preserve">234ARTMX2-02 (D)POBR.R(G, G1, G5, F04)</t>
  </si>
  <si>
    <t xml:space="preserve">АВЛГ 687292.098-03</t>
  </si>
  <si>
    <t xml:space="preserve">234ARTMX2-03 (D)PBR.R(G, G1, G5, F04)</t>
  </si>
  <si>
    <t xml:space="preserve">АВЛГ 687292.098-04</t>
  </si>
  <si>
    <t xml:space="preserve">234ARTMX2-02 (D)POBR</t>
  </si>
  <si>
    <t xml:space="preserve">АВЛГ 687292.098-05</t>
  </si>
  <si>
    <t xml:space="preserve">234ARTMX2-02 (D)POBR F04</t>
  </si>
  <si>
    <t xml:space="preserve">АВЛГ 687292.098-07</t>
  </si>
  <si>
    <t xml:space="preserve">234ARTX2-03 (D)PBR</t>
  </si>
  <si>
    <t xml:space="preserve">АВЛГ 687292.098-08</t>
  </si>
  <si>
    <t xml:space="preserve">234ARTMX2-01 (D)PBR F04</t>
  </si>
  <si>
    <t xml:space="preserve">АВЛГ 687292.098-10</t>
  </si>
  <si>
    <t xml:space="preserve">234ARTMX2-01 (D)PBR.R(G, G1, G5, F04)</t>
  </si>
  <si>
    <t xml:space="preserve">АВЛГ 687292.098-11</t>
  </si>
  <si>
    <t xml:space="preserve">234ARTMX2-02 (D)PBR.R(G, G1, G5, F04)</t>
  </si>
  <si>
    <t xml:space="preserve">АВЛГ 687292.098-12</t>
  </si>
  <si>
    <t xml:space="preserve">234ARTX2-01 (D)PBR</t>
  </si>
  <si>
    <t xml:space="preserve">АВЛГ 687292.098-15</t>
  </si>
  <si>
    <t xml:space="preserve">234ARTX2-01 (D)POBR</t>
  </si>
  <si>
    <t xml:space="preserve">АВЛГ 687292.098-16</t>
  </si>
  <si>
    <t xml:space="preserve">234ARTX2-01 (D)POBRF04</t>
  </si>
  <si>
    <t xml:space="preserve">АВЛГ 687292.098-18</t>
  </si>
  <si>
    <t xml:space="preserve">234ARTX2-02 (D)PBR</t>
  </si>
  <si>
    <t xml:space="preserve">АВЛГ 687292.098-19</t>
  </si>
  <si>
    <t xml:space="preserve">234ARTX2-02 (D)PBRF04</t>
  </si>
  <si>
    <t xml:space="preserve">АВЛГ 687292.45-03</t>
  </si>
  <si>
    <t xml:space="preserve">234 - 00 (D)P(R)</t>
  </si>
  <si>
    <t xml:space="preserve">АВЛГ 687292.45-06</t>
  </si>
  <si>
    <t xml:space="preserve">234 - 00 (D)PBR.R(G)</t>
  </si>
  <si>
    <t xml:space="preserve">АВЛГ 687292.45-12</t>
  </si>
  <si>
    <t xml:space="preserve">234 - 03 (D)Р(R)</t>
  </si>
  <si>
    <t xml:space="preserve">АВЛГ 687292.45-13</t>
  </si>
  <si>
    <t xml:space="preserve">234 - 03 (D)PBR  </t>
  </si>
  <si>
    <t xml:space="preserve">АВЛГ 687292.45-19</t>
  </si>
  <si>
    <t xml:space="preserve">234 - 00 (D)PОBR.G5</t>
  </si>
  <si>
    <t xml:space="preserve">АВЛГ 687292.46-03</t>
  </si>
  <si>
    <t xml:space="preserve">АВЛГ 687292.46-05</t>
  </si>
  <si>
    <t xml:space="preserve">234 - 01 Р (R)</t>
  </si>
  <si>
    <t xml:space="preserve">АВЛГ 687292.46-10</t>
  </si>
  <si>
    <t xml:space="preserve">234 - 01 (D)PBR.G</t>
  </si>
  <si>
    <t xml:space="preserve">АВЛГ 687292.47-05</t>
  </si>
  <si>
    <t xml:space="preserve">234 - 02 Р </t>
  </si>
  <si>
    <t xml:space="preserve">АВЛГ 687292.47-10</t>
  </si>
  <si>
    <t xml:space="preserve">234- 02 (D)PBR. G(R) (L2)</t>
  </si>
  <si>
    <t xml:space="preserve">АВЛГ 687292.48-04</t>
  </si>
  <si>
    <t xml:space="preserve">234 - 01 РО</t>
  </si>
  <si>
    <t xml:space="preserve">АВЛГ 687292.48-09</t>
  </si>
  <si>
    <t xml:space="preserve">234 - 01 (D)POBR.R(G) L2(F04)</t>
  </si>
  <si>
    <t xml:space="preserve">АВЛГ 687292.49-04</t>
  </si>
  <si>
    <t xml:space="preserve">234 - 02 (D)РО</t>
  </si>
  <si>
    <t xml:space="preserve">АВЛГ 687292.49-10</t>
  </si>
  <si>
    <t xml:space="preserve">234 - 02 (D)POBR.G(L2, F04)</t>
  </si>
  <si>
    <t xml:space="preserve">АВЛГ 687292.49-11</t>
  </si>
  <si>
    <t xml:space="preserve">234 - 02(D)POBR.G5</t>
  </si>
  <si>
    <t xml:space="preserve">Субмодуль GSM (N25) АВЛГ.467766.007</t>
  </si>
  <si>
    <t xml:space="preserve">Субмодуль GSM (SIM800) АВЛГ.467766.006</t>
  </si>
  <si>
    <t xml:space="preserve">Субмодуль GSM (SMD) АВЛГ.467766.003-04</t>
  </si>
  <si>
    <t xml:space="preserve">Итого:</t>
  </si>
  <si>
    <t xml:space="preserve">                                                                                   </t>
  </si>
  <si>
    <t xml:space="preserve">                                                                                                                                </t>
  </si>
  <si>
    <t xml:space="preserve">Саратов</t>
  </si>
  <si>
    <t xml:space="preserve">Всего в ремонте</t>
  </si>
  <si>
    <t xml:space="preserve">Всего c ремонта</t>
  </si>
  <si>
    <t xml:space="preserve">В ремонт</t>
  </si>
  <si>
    <t xml:space="preserve">С ремонта</t>
  </si>
  <si>
    <t xml:space="preserve">201.5 (6)</t>
  </si>
  <si>
    <t xml:space="preserve">АВЛГ 687292.010-03</t>
  </si>
  <si>
    <r>
      <rPr>
        <sz val="12"/>
        <color rgb="FF000000"/>
        <rFont val="Calibri"/>
        <family val="2"/>
        <charset val="1"/>
      </rPr>
      <t xml:space="preserve">АВЛГ 688.50.00 </t>
    </r>
    <r>
      <rPr>
        <sz val="12"/>
        <color rgb="FF0000FF"/>
        <rFont val="Calibri"/>
        <family val="2"/>
        <charset val="1"/>
      </rPr>
      <t xml:space="preserve"> </t>
    </r>
  </si>
  <si>
    <t xml:space="preserve">231 АТ - 01 I</t>
  </si>
  <si>
    <t xml:space="preserve">М 150 2-08 DOH G7</t>
  </si>
  <si>
    <t xml:space="preserve">АВЛГ 67242.070</t>
  </si>
  <si>
    <t xml:space="preserve">Модем М150 G</t>
  </si>
  <si>
    <r>
      <rPr>
        <sz val="12"/>
        <color rgb="FF000000"/>
        <rFont val="Calibri"/>
        <family val="2"/>
        <charset val="1"/>
      </rPr>
      <t xml:space="preserve">208 (D)POH F04</t>
    </r>
    <r>
      <rPr>
        <sz val="12"/>
        <color rgb="FFFF0000"/>
        <rFont val="Calibri"/>
        <family val="2"/>
        <charset val="204"/>
      </rPr>
      <t xml:space="preserve"> </t>
    </r>
  </si>
  <si>
    <r>
      <rPr>
        <sz val="12"/>
        <color rgb="FF000000"/>
        <rFont val="Calibri"/>
        <family val="2"/>
        <charset val="1"/>
      </rPr>
      <t xml:space="preserve">208 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</t>
    </r>
    <r>
      <rPr>
        <sz val="12"/>
        <color rgb="FFFF0000"/>
        <rFont val="Calibri"/>
        <family val="2"/>
        <charset val="204"/>
      </rPr>
      <t xml:space="preserve">D</t>
    </r>
    <r>
      <rPr>
        <sz val="12"/>
        <color rgb="FF000000"/>
        <rFont val="Calibri"/>
        <family val="2"/>
        <charset val="1"/>
      </rPr>
      <t xml:space="preserve">POH F04 </t>
    </r>
    <r>
      <rPr>
        <sz val="12"/>
        <color rgb="FFFF0000"/>
        <rFont val="Calibri"/>
        <family val="2"/>
        <charset val="204"/>
      </rPr>
      <t xml:space="preserve">(ППРФ)</t>
    </r>
  </si>
  <si>
    <r>
      <rPr>
        <sz val="12"/>
        <color rgb="FF000000"/>
        <rFont val="Calibri"/>
        <family val="2"/>
        <charset val="1"/>
      </rPr>
      <t xml:space="preserve">208 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</t>
    </r>
    <r>
      <rPr>
        <sz val="12"/>
        <color rgb="FFFF0000"/>
        <rFont val="Calibri"/>
        <family val="2"/>
        <charset val="204"/>
      </rPr>
      <t xml:space="preserve"> P</t>
    </r>
    <r>
      <rPr>
        <sz val="12"/>
        <color rgb="FF000000"/>
        <rFont val="Calibri"/>
        <family val="2"/>
        <charset val="1"/>
      </rPr>
      <t xml:space="preserve">OH F04 </t>
    </r>
    <r>
      <rPr>
        <sz val="12"/>
        <color rgb="FFFF0000"/>
        <rFont val="Calibri"/>
        <family val="2"/>
        <charset val="204"/>
      </rPr>
      <t xml:space="preserve">(ППРФ)</t>
    </r>
  </si>
  <si>
    <t xml:space="preserve">238 (D)PO F04 </t>
  </si>
  <si>
    <r>
      <rPr>
        <sz val="12"/>
        <color rgb="FF000000"/>
        <rFont val="Calibri"/>
        <family val="2"/>
        <charset val="1"/>
      </rPr>
      <t xml:space="preserve">238 (D)PO</t>
    </r>
    <r>
      <rPr>
        <sz val="12"/>
        <color rgb="FF0000FF"/>
        <rFont val="Calibri"/>
        <family val="2"/>
        <charset val="204"/>
      </rPr>
      <t xml:space="preserve">L2 </t>
    </r>
    <r>
      <rPr>
        <sz val="12"/>
        <color rgb="FF000000"/>
        <rFont val="Calibri"/>
        <family val="2"/>
        <charset val="1"/>
      </rPr>
      <t xml:space="preserve">F04 </t>
    </r>
  </si>
  <si>
    <r>
      <rPr>
        <sz val="12"/>
        <color rgb="FF000000"/>
        <rFont val="Calibri"/>
        <family val="2"/>
        <charset val="1"/>
      </rPr>
      <t xml:space="preserve">238 (D)PO</t>
    </r>
    <r>
      <rPr>
        <sz val="12"/>
        <color rgb="FF0000FF"/>
        <rFont val="Calibri"/>
        <family val="2"/>
        <charset val="204"/>
      </rPr>
      <t xml:space="preserve">L2 </t>
    </r>
    <r>
      <rPr>
        <sz val="12"/>
        <color rgb="FF000000"/>
        <rFont val="Calibri"/>
        <family val="2"/>
        <charset val="1"/>
      </rPr>
      <t xml:space="preserve">F04 </t>
    </r>
    <r>
      <rPr>
        <sz val="12"/>
        <color rgb="FFFF0000"/>
        <rFont val="Calibri"/>
        <family val="2"/>
        <charset val="204"/>
      </rPr>
      <t xml:space="preserve">(ППРФ)</t>
    </r>
  </si>
  <si>
    <r>
      <rPr>
        <sz val="12"/>
        <color rgb="FF000000"/>
        <rFont val="Calibri"/>
        <family val="2"/>
        <charset val="1"/>
      </rPr>
      <t xml:space="preserve">238 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</t>
    </r>
    <r>
      <rPr>
        <sz val="12"/>
        <color rgb="FFFF0000"/>
        <rFont val="Calibri"/>
        <family val="2"/>
        <charset val="204"/>
      </rPr>
      <t xml:space="preserve">D</t>
    </r>
    <r>
      <rPr>
        <sz val="12"/>
        <color rgb="FF000000"/>
        <rFont val="Calibri"/>
        <family val="2"/>
        <charset val="1"/>
      </rPr>
      <t xml:space="preserve">PO F04</t>
    </r>
    <r>
      <rPr>
        <sz val="12"/>
        <color rgb="FFFF0000"/>
        <rFont val="Calibri"/>
        <family val="2"/>
        <charset val="204"/>
      </rPr>
      <t xml:space="preserve"> (ППРФ)</t>
    </r>
  </si>
  <si>
    <r>
      <rPr>
        <sz val="12"/>
        <color rgb="FF000000"/>
        <rFont val="Calibri"/>
        <family val="2"/>
        <charset val="1"/>
      </rPr>
      <t xml:space="preserve">238 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</t>
    </r>
    <r>
      <rPr>
        <sz val="12"/>
        <color rgb="FFFF0000"/>
        <rFont val="Calibri"/>
        <family val="2"/>
        <charset val="204"/>
      </rPr>
      <t xml:space="preserve">P</t>
    </r>
    <r>
      <rPr>
        <sz val="12"/>
        <color rgb="FF000000"/>
        <rFont val="Calibri"/>
        <family val="2"/>
        <charset val="1"/>
      </rPr>
      <t xml:space="preserve">O F04 </t>
    </r>
    <r>
      <rPr>
        <sz val="12"/>
        <color rgb="FFFF0000"/>
        <rFont val="Calibri"/>
        <family val="2"/>
        <charset val="204"/>
      </rPr>
      <t xml:space="preserve">(ППРФ)</t>
    </r>
  </si>
  <si>
    <r>
      <rPr>
        <sz val="12"/>
        <color rgb="FF000000"/>
        <rFont val="Calibri"/>
        <family val="2"/>
        <charset val="1"/>
      </rPr>
      <t xml:space="preserve">238 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</t>
    </r>
    <r>
      <rPr>
        <sz val="12"/>
        <color rgb="FFFF0000"/>
        <rFont val="Calibri"/>
        <family val="2"/>
        <charset val="204"/>
      </rPr>
      <t xml:space="preserve">D</t>
    </r>
    <r>
      <rPr>
        <sz val="12"/>
        <color rgb="FF000000"/>
        <rFont val="Calibri"/>
        <family val="2"/>
        <charset val="1"/>
      </rPr>
      <t xml:space="preserve">PO</t>
    </r>
    <r>
      <rPr>
        <sz val="12"/>
        <color rgb="FF0000FF"/>
        <rFont val="Calibri"/>
        <family val="2"/>
        <charset val="204"/>
      </rPr>
      <t xml:space="preserve">G</t>
    </r>
    <r>
      <rPr>
        <sz val="12"/>
        <color rgb="FF000000"/>
        <rFont val="Calibri"/>
        <family val="2"/>
        <charset val="1"/>
      </rPr>
      <t xml:space="preserve">F04</t>
    </r>
    <r>
      <rPr>
        <sz val="12"/>
        <color rgb="FF0000FF"/>
        <rFont val="Calibri"/>
        <family val="2"/>
        <charset val="204"/>
      </rPr>
      <t xml:space="preserve"> </t>
    </r>
  </si>
  <si>
    <t xml:space="preserve">230 ART - 03 RN </t>
  </si>
  <si>
    <t xml:space="preserve">АВЛГ 687292.097-07</t>
  </si>
  <si>
    <r>
      <rPr>
        <sz val="12"/>
        <color rgb="FF000000"/>
        <rFont val="Calibri"/>
        <family val="2"/>
        <charset val="1"/>
      </rPr>
      <t xml:space="preserve">234ARTM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2-01 (D)POBR.R(G, G1, G5, F04)</t>
    </r>
  </si>
  <si>
    <r>
      <rPr>
        <sz val="12"/>
        <color rgb="FF000000"/>
        <rFont val="Calibri"/>
        <family val="2"/>
        <charset val="1"/>
      </rPr>
      <t xml:space="preserve">234ARTM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(D)POBR.R(G, G1, G5, F04)</t>
    </r>
  </si>
  <si>
    <r>
      <rPr>
        <sz val="12"/>
        <color rgb="FF000000"/>
        <rFont val="Calibri"/>
        <family val="2"/>
        <charset val="1"/>
      </rPr>
      <t xml:space="preserve">234ARTM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2-03 (D)PBR.R(G, G1, G5, F04)</t>
    </r>
  </si>
  <si>
    <r>
      <rPr>
        <sz val="12"/>
        <color rgb="FF000000"/>
        <rFont val="Calibri"/>
        <family val="2"/>
        <charset val="1"/>
      </rPr>
      <t xml:space="preserve">234ARTM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(D)POBR</t>
    </r>
  </si>
  <si>
    <r>
      <rPr>
        <sz val="12"/>
        <color rgb="FF000000"/>
        <rFont val="Calibri"/>
        <family val="2"/>
        <charset val="1"/>
      </rPr>
      <t xml:space="preserve">234ART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2-03 (D)PBR</t>
    </r>
  </si>
  <si>
    <r>
      <rPr>
        <sz val="12"/>
        <color rgb="FF000000"/>
        <rFont val="Calibri"/>
        <family val="2"/>
        <charset val="1"/>
      </rPr>
      <t xml:space="preserve">234ARTM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2-01 (D)PBR.R(G, G1, G5, F04)</t>
    </r>
  </si>
  <si>
    <r>
      <rPr>
        <sz val="12"/>
        <color rgb="FF000000"/>
        <rFont val="Calibri"/>
        <family val="2"/>
        <charset val="1"/>
      </rPr>
      <t xml:space="preserve">234ARTM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(D)PBR.R(G, G1, G5, F04)</t>
    </r>
  </si>
  <si>
    <r>
      <rPr>
        <sz val="12"/>
        <color rgb="FF000000"/>
        <rFont val="Calibri"/>
        <family val="2"/>
        <charset val="1"/>
      </rPr>
      <t xml:space="preserve">234ART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2-01 (D)PBR</t>
    </r>
  </si>
  <si>
    <r>
      <rPr>
        <sz val="12"/>
        <color rgb="FF000000"/>
        <rFont val="Calibri"/>
        <family val="2"/>
        <charset val="1"/>
      </rPr>
      <t xml:space="preserve">234ART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2-01 (D)POBR</t>
    </r>
  </si>
  <si>
    <r>
      <rPr>
        <sz val="12"/>
        <color rgb="FF000000"/>
        <rFont val="Calibri"/>
        <family val="2"/>
        <charset val="1"/>
      </rPr>
      <t xml:space="preserve">234ART</t>
    </r>
    <r>
      <rPr>
        <sz val="12"/>
        <color rgb="FF0000FF"/>
        <rFont val="Calibri"/>
        <family val="2"/>
        <charset val="204"/>
      </rPr>
      <t xml:space="preserve">X</t>
    </r>
    <r>
      <rPr>
        <sz val="12"/>
        <color rgb="FF000000"/>
        <rFont val="Calibri"/>
        <family val="2"/>
        <charset val="1"/>
      </rPr>
      <t xml:space="preserve">2-02 (D)PBR</t>
    </r>
  </si>
  <si>
    <t xml:space="preserve">АВЛГ 687292. 042   </t>
  </si>
  <si>
    <t xml:space="preserve">Модем RS 485</t>
  </si>
  <si>
    <t xml:space="preserve">Узел печатный GSM-U АВЛГ 687241.156</t>
  </si>
  <si>
    <r>
      <rPr>
        <sz val="12"/>
        <color rgb="FF000000"/>
        <rFont val="Calibri"/>
        <family val="2"/>
        <charset val="1"/>
      </rPr>
      <t xml:space="preserve">Модем GSM 088</t>
    </r>
    <r>
      <rPr>
        <sz val="12"/>
        <color rgb="FF0000FF"/>
        <rFont val="Calibri"/>
        <family val="2"/>
        <charset val="204"/>
      </rPr>
      <t xml:space="preserve">Х</t>
    </r>
    <r>
      <rPr>
        <sz val="12"/>
        <color rgb="FF000000"/>
        <rFont val="Calibri"/>
        <family val="2"/>
        <charset val="1"/>
      </rPr>
      <t xml:space="preserve"> (155)</t>
    </r>
  </si>
  <si>
    <t xml:space="preserve">Узел печатный GSM-U АВЛГ 687241.088(п/п АВЛГ 758725.025 v.5) </t>
  </si>
  <si>
    <t xml:space="preserve">Модем GSM 088</t>
  </si>
  <si>
    <r>
      <rPr>
        <sz val="12"/>
        <color rgb="FF000000"/>
        <rFont val="Calibri"/>
        <family val="2"/>
        <charset val="1"/>
      </rPr>
      <t xml:space="preserve">200.02 </t>
    </r>
    <r>
      <rPr>
        <sz val="12"/>
        <color rgb="FF0000FF"/>
        <rFont val="Calibri"/>
        <family val="2"/>
        <charset val="204"/>
      </rPr>
      <t xml:space="preserve">(гарантийный ремонт)</t>
    </r>
  </si>
  <si>
    <r>
      <rPr>
        <sz val="12"/>
        <color rgb="FF000000"/>
        <rFont val="Calibri"/>
        <family val="2"/>
        <charset val="1"/>
      </rPr>
      <t xml:space="preserve">201.2 (4)</t>
    </r>
    <r>
      <rPr>
        <sz val="12"/>
        <color rgb="FF0000FF"/>
        <rFont val="Calibri"/>
        <family val="2"/>
        <charset val="204"/>
      </rPr>
      <t xml:space="preserve"> (гарантийный ремонт)</t>
    </r>
  </si>
  <si>
    <r>
      <rPr>
        <sz val="12"/>
        <color rgb="FF000000"/>
        <rFont val="Calibri"/>
        <family val="2"/>
        <charset val="1"/>
      </rPr>
      <t xml:space="preserve">206 RN </t>
    </r>
    <r>
      <rPr>
        <sz val="12"/>
        <color rgb="FF0000FF"/>
        <rFont val="Calibri"/>
        <family val="2"/>
        <charset val="204"/>
      </rPr>
      <t xml:space="preserve">(Гарантийный ремонт)</t>
    </r>
  </si>
  <si>
    <r>
      <rPr>
        <sz val="12"/>
        <color rgb="FF000000"/>
        <rFont val="Calibri"/>
        <family val="2"/>
        <charset val="1"/>
      </rPr>
      <t xml:space="preserve">231 АМ-01 </t>
    </r>
    <r>
      <rPr>
        <sz val="12"/>
        <color rgb="FF0000FF"/>
        <rFont val="Calibri"/>
        <family val="2"/>
        <charset val="204"/>
      </rPr>
      <t xml:space="preserve">(Гарантийный ремонт)</t>
    </r>
  </si>
  <si>
    <r>
      <rPr>
        <sz val="12"/>
        <color rgb="FF000000"/>
        <rFont val="Calibri"/>
        <family val="2"/>
        <charset val="1"/>
      </rPr>
      <t xml:space="preserve">231 АТ - 01 I </t>
    </r>
    <r>
      <rPr>
        <sz val="12"/>
        <color rgb="FF0000FF"/>
        <rFont val="Calibri"/>
        <family val="2"/>
        <charset val="204"/>
      </rPr>
      <t xml:space="preserve">(Гарантийный ремонт)</t>
    </r>
  </si>
  <si>
    <r>
      <rPr>
        <sz val="12"/>
        <color rgb="FF000000"/>
        <rFont val="Calibri"/>
        <family val="2"/>
        <charset val="1"/>
      </rPr>
      <t xml:space="preserve">230 АМ 01 </t>
    </r>
    <r>
      <rPr>
        <sz val="12"/>
        <color rgb="FF0000FF"/>
        <rFont val="Calibri"/>
        <family val="2"/>
        <charset val="204"/>
      </rPr>
      <t xml:space="preserve">(Гарантийный ремонт)</t>
    </r>
  </si>
  <si>
    <r>
      <rPr>
        <sz val="12"/>
        <color rgb="FF000000"/>
        <rFont val="Calibri"/>
        <family val="2"/>
        <charset val="1"/>
      </rPr>
      <t xml:space="preserve">230 АМ 03 </t>
    </r>
    <r>
      <rPr>
        <sz val="12"/>
        <color rgb="FF0000FF"/>
        <rFont val="Calibri"/>
        <family val="2"/>
        <charset val="204"/>
      </rPr>
      <t xml:space="preserve">(Гарантийный ремонт)</t>
    </r>
  </si>
  <si>
    <r>
      <rPr>
        <sz val="12"/>
        <color rgb="FF000000"/>
        <rFont val="Calibri"/>
        <family val="2"/>
        <charset val="1"/>
      </rPr>
      <t xml:space="preserve">230 AR - 01 R </t>
    </r>
    <r>
      <rPr>
        <sz val="12"/>
        <color rgb="FF0000FF"/>
        <rFont val="Calibri"/>
        <family val="2"/>
        <charset val="204"/>
      </rPr>
      <t xml:space="preserve">(гарантийный реонт)</t>
    </r>
  </si>
  <si>
    <r>
      <rPr>
        <sz val="12"/>
        <color rgb="FF000000"/>
        <rFont val="Calibri"/>
        <family val="2"/>
        <charset val="1"/>
      </rPr>
      <t xml:space="preserve">230 AR - 02 R</t>
    </r>
    <r>
      <rPr>
        <sz val="12"/>
        <color rgb="FF0000FF"/>
        <rFont val="Calibri"/>
        <family val="2"/>
        <charset val="204"/>
      </rPr>
      <t xml:space="preserve"> (гарантийный реонт)</t>
    </r>
  </si>
  <si>
    <r>
      <rPr>
        <sz val="12"/>
        <color rgb="FF000000"/>
        <rFont val="Calibri"/>
        <family val="2"/>
        <charset val="1"/>
      </rPr>
      <t xml:space="preserve">230 AR - 03 R</t>
    </r>
    <r>
      <rPr>
        <sz val="12"/>
        <color rgb="FF0000FF"/>
        <rFont val="Calibri"/>
        <family val="2"/>
        <charset val="204"/>
      </rPr>
      <t xml:space="preserve"> (гарантийный реонт)</t>
    </r>
  </si>
  <si>
    <r>
      <rPr>
        <sz val="12"/>
        <color rgb="FF000000"/>
        <rFont val="Calibri"/>
        <family val="2"/>
        <charset val="1"/>
      </rPr>
      <t xml:space="preserve">230 ART - 01 PQRSIN </t>
    </r>
    <r>
      <rPr>
        <sz val="12"/>
        <color rgb="FF0000FF"/>
        <rFont val="Calibri"/>
        <family val="2"/>
        <charset val="204"/>
      </rPr>
      <t xml:space="preserve">(гарантийный реонт)</t>
    </r>
  </si>
  <si>
    <r>
      <rPr>
        <sz val="12"/>
        <color rgb="FF000000"/>
        <rFont val="Calibri"/>
        <family val="2"/>
        <charset val="1"/>
      </rPr>
      <t xml:space="preserve">230 ART - 02 CN </t>
    </r>
    <r>
      <rPr>
        <sz val="12"/>
        <color rgb="FF0000FF"/>
        <rFont val="Calibri"/>
        <family val="2"/>
        <charset val="204"/>
      </rPr>
      <t xml:space="preserve">(гарантийный реонт)</t>
    </r>
  </si>
  <si>
    <r>
      <rPr>
        <sz val="12"/>
        <color rgb="FF000000"/>
        <rFont val="Calibri"/>
        <family val="2"/>
        <charset val="1"/>
      </rPr>
      <t xml:space="preserve">230 ART - 01 RN </t>
    </r>
    <r>
      <rPr>
        <sz val="12"/>
        <color rgb="FF0000FF"/>
        <rFont val="Calibri"/>
        <family val="2"/>
        <charset val="204"/>
      </rPr>
      <t xml:space="preserve">(гарантийный реонт)</t>
    </r>
  </si>
  <si>
    <r>
      <rPr>
        <sz val="12"/>
        <color rgb="FF000000"/>
        <rFont val="Calibri"/>
        <family val="2"/>
        <charset val="1"/>
      </rPr>
      <t xml:space="preserve">230 ART - 03 RN </t>
    </r>
    <r>
      <rPr>
        <sz val="12"/>
        <color rgb="FF0000FF"/>
        <rFont val="Calibri"/>
        <family val="2"/>
        <charset val="204"/>
      </rPr>
      <t xml:space="preserve">(гарантийный реонт)</t>
    </r>
  </si>
  <si>
    <r>
      <rPr>
        <sz val="12"/>
        <color rgb="FF000000"/>
        <rFont val="Calibri"/>
        <family val="2"/>
        <charset val="1"/>
      </rPr>
      <t xml:space="preserve">230 ART - 01 CLN</t>
    </r>
    <r>
      <rPr>
        <sz val="12"/>
        <color rgb="FF0000FF"/>
        <rFont val="Calibri"/>
        <family val="2"/>
        <charset val="204"/>
      </rPr>
      <t xml:space="preserve"> (гарантийный реонт)</t>
    </r>
  </si>
  <si>
    <r>
      <rPr>
        <sz val="12"/>
        <color rgb="FF000000"/>
        <rFont val="Calibri"/>
        <family val="2"/>
        <charset val="1"/>
      </rPr>
      <t xml:space="preserve">230 ART - 03 CLN</t>
    </r>
    <r>
      <rPr>
        <sz val="12"/>
        <color rgb="FF0000FF"/>
        <rFont val="Calibri"/>
        <family val="2"/>
        <charset val="204"/>
      </rPr>
      <t xml:space="preserve"> (гарантийный реонт)</t>
    </r>
  </si>
  <si>
    <r>
      <rPr>
        <sz val="12"/>
        <color rgb="FF000000"/>
        <rFont val="Calibri"/>
        <family val="2"/>
        <charset val="1"/>
      </rPr>
      <t xml:space="preserve">208 (D)POH F04 </t>
    </r>
    <r>
      <rPr>
        <sz val="12"/>
        <color rgb="FFFF0000"/>
        <rFont val="Calibri"/>
        <family val="2"/>
        <charset val="204"/>
      </rPr>
      <t xml:space="preserve">(ППРФ) </t>
    </r>
    <r>
      <rPr>
        <sz val="12"/>
        <color rgb="FF0000FF"/>
        <rFont val="Calibri"/>
        <family val="2"/>
        <charset val="204"/>
      </rPr>
      <t xml:space="preserve">(гарантийный ремонт)</t>
    </r>
  </si>
  <si>
    <r>
      <rPr>
        <sz val="12"/>
        <color rgb="FF000000"/>
        <rFont val="Calibri"/>
        <family val="2"/>
        <charset val="1"/>
      </rPr>
      <t xml:space="preserve">238 (D)PO F04 </t>
    </r>
    <r>
      <rPr>
        <sz val="12"/>
        <color rgb="FFFF0000"/>
        <rFont val="Calibri"/>
        <family val="2"/>
        <charset val="204"/>
      </rPr>
      <t xml:space="preserve">(ППРФ) </t>
    </r>
    <r>
      <rPr>
        <sz val="12"/>
        <color rgb="FF0000FF"/>
        <rFont val="Calibri"/>
        <family val="2"/>
        <charset val="204"/>
      </rPr>
      <t xml:space="preserve">(гарантийный ремонт)</t>
    </r>
  </si>
  <si>
    <t xml:space="preserve">Движение по участку ремонта (модемы)</t>
  </si>
  <si>
    <t xml:space="preserve">АВЛГ 468353.001-04</t>
  </si>
  <si>
    <t xml:space="preserve">Плата коммуникационного модуля</t>
  </si>
  <si>
    <r>
      <rPr>
        <sz val="12"/>
        <color rgb="FF000000"/>
        <rFont val="Calibri"/>
        <family val="2"/>
        <charset val="1"/>
      </rPr>
      <t xml:space="preserve">АВЛГ 468353.001-03        </t>
    </r>
    <r>
      <rPr>
        <sz val="8"/>
        <color rgb="FFFF0000"/>
        <rFont val="Calibri"/>
        <family val="2"/>
        <charset val="204"/>
      </rPr>
      <t xml:space="preserve">(не использовать в производстве)</t>
    </r>
  </si>
  <si>
    <r>
      <rPr>
        <sz val="12"/>
        <color rgb="FF000000"/>
        <rFont val="Calibri"/>
        <family val="2"/>
        <charset val="1"/>
      </rPr>
      <t xml:space="preserve">АВЛГ 468353.001-02            </t>
    </r>
    <r>
      <rPr>
        <sz val="8"/>
        <color rgb="FFFF0000"/>
        <rFont val="Calibri"/>
        <family val="2"/>
        <charset val="204"/>
      </rPr>
      <t xml:space="preserve">(не использовать в производстве)</t>
    </r>
  </si>
  <si>
    <t xml:space="preserve">АВЛГ 465615.16</t>
  </si>
  <si>
    <t xml:space="preserve">Модем 16</t>
  </si>
  <si>
    <t xml:space="preserve">Субмодуль</t>
  </si>
  <si>
    <t xml:space="preserve">Модем GSM (88)</t>
  </si>
  <si>
    <r>
      <rPr>
        <sz val="11"/>
        <color rgb="FF000000"/>
        <rFont val="Calibri"/>
        <family val="2"/>
        <charset val="1"/>
      </rPr>
      <t xml:space="preserve">Узел печатный GSM-U АВЛГ 687241.088(п/п АВЛГ 758725.025 v.5) </t>
    </r>
    <r>
      <rPr>
        <sz val="11"/>
        <color rgb="FFFF0000"/>
        <rFont val="Calibri"/>
        <family val="2"/>
        <charset val="204"/>
      </rPr>
      <t xml:space="preserve">Москва</t>
    </r>
  </si>
  <si>
    <r>
      <rPr>
        <sz val="11"/>
        <color rgb="FF000000"/>
        <rFont val="Calibri"/>
        <family val="2"/>
        <charset val="1"/>
      </rPr>
      <t xml:space="preserve">Модуль АВЛГ 687241.088 (узел печатный GSM-U) (пластиковый слот) </t>
    </r>
    <r>
      <rPr>
        <sz val="11"/>
        <color rgb="FFFF0000"/>
        <rFont val="Calibri"/>
        <family val="2"/>
        <charset val="204"/>
      </rPr>
      <t xml:space="preserve">Москва</t>
    </r>
  </si>
  <si>
    <t xml:space="preserve">Модем G 1 (М234)</t>
  </si>
  <si>
    <t xml:space="preserve">АВЛГ 465615.013</t>
  </si>
  <si>
    <t xml:space="preserve">Модем PLC (203.2Т)</t>
  </si>
  <si>
    <t xml:space="preserve">АВЛГ 464.514.004-04</t>
  </si>
  <si>
    <t xml:space="preserve">Модем (204 G)</t>
  </si>
  <si>
    <t xml:space="preserve">АВЛГ 758.724.046</t>
  </si>
  <si>
    <t xml:space="preserve">Модем (204 G5)</t>
  </si>
  <si>
    <t xml:space="preserve">АВЛГ 687242.007 (13)</t>
  </si>
  <si>
    <t xml:space="preserve">Модуль индикации TLO</t>
  </si>
  <si>
    <t xml:space="preserve">АВЛГ 687243.016 (41)</t>
  </si>
  <si>
    <t xml:space="preserve">АВЛГ 687241.090</t>
  </si>
  <si>
    <t xml:space="preserve">Модем PLC (90)</t>
  </si>
  <si>
    <t xml:space="preserve">АВЛГ 465615.003</t>
  </si>
  <si>
    <t xml:space="preserve">Модем САМ 34</t>
  </si>
  <si>
    <t xml:space="preserve">Счетчик 200.02 Модуль АВЛГ 687292.23-10</t>
  </si>
  <si>
    <t xml:space="preserve">Описание неисправности</t>
  </si>
  <si>
    <t xml:space="preserve">Код</t>
  </si>
  <si>
    <t xml:space="preserve">Итого</t>
  </si>
  <si>
    <t xml:space="preserve">Круглая батарейка </t>
  </si>
  <si>
    <t xml:space="preserve">Ошибка программирования счетчика</t>
  </si>
  <si>
    <t xml:space="preserve">ПО</t>
  </si>
  <si>
    <t xml:space="preserve">Неисправность ЖКИ</t>
  </si>
  <si>
    <t xml:space="preserve">Ж</t>
  </si>
  <si>
    <t xml:space="preserve">Царапина ЖКИ</t>
  </si>
  <si>
    <t xml:space="preserve">Неисправность подсветки ЖКИ</t>
  </si>
  <si>
    <t xml:space="preserve">ПЖ</t>
  </si>
  <si>
    <t xml:space="preserve">Неисправность интерфейса связи, импульсный выход</t>
  </si>
  <si>
    <t xml:space="preserve">И</t>
  </si>
  <si>
    <t xml:space="preserve">Неисправность оптического порта</t>
  </si>
  <si>
    <t xml:space="preserve">О</t>
  </si>
  <si>
    <t xml:space="preserve">Неисправность узла отключения нагрузки</t>
  </si>
  <si>
    <t xml:space="preserve">Р</t>
  </si>
  <si>
    <t xml:space="preserve">Неисправность отчетного устройства при исправном импульсном выходе</t>
  </si>
  <si>
    <t xml:space="preserve">ОУ</t>
  </si>
  <si>
    <t xml:space="preserve">Неисправность светодиода</t>
  </si>
  <si>
    <t xml:space="preserve">С</t>
  </si>
  <si>
    <t xml:space="preserve">Ошибка записи FRAM счетчика</t>
  </si>
  <si>
    <t xml:space="preserve">М</t>
  </si>
  <si>
    <t xml:space="preserve">Самоход счетчика</t>
  </si>
  <si>
    <t xml:space="preserve">СС</t>
  </si>
  <si>
    <t xml:space="preserve">Неисправность верхней кнопки</t>
  </si>
  <si>
    <t xml:space="preserve">ВК</t>
  </si>
  <si>
    <t xml:space="preserve">Неисправность нижней кнопки</t>
  </si>
  <si>
    <t xml:space="preserve">НК</t>
  </si>
  <si>
    <t xml:space="preserve">Онибка калибровки по мощности</t>
  </si>
  <si>
    <t xml:space="preserve">КМ</t>
  </si>
  <si>
    <t xml:space="preserve">Общая неисправность счетчика, нет индикации на ЖКИ и не горит светодиод</t>
  </si>
  <si>
    <t xml:space="preserve">Н</t>
  </si>
  <si>
    <t xml:space="preserve">Ошибка калибровки по углу</t>
  </si>
  <si>
    <t xml:space="preserve">У</t>
  </si>
  <si>
    <t xml:space="preserve">Ошибка калибровки часового кварца</t>
  </si>
  <si>
    <t xml:space="preserve">Ч</t>
  </si>
  <si>
    <t xml:space="preserve">Низкое напряжение батареи</t>
  </si>
  <si>
    <t xml:space="preserve">Б</t>
  </si>
  <si>
    <t xml:space="preserve">Не прошел операцию "поверка"</t>
  </si>
  <si>
    <t xml:space="preserve">П</t>
  </si>
  <si>
    <t xml:space="preserve">Ошибка установки напряжения и тока при калибровке по фазе 1.2.3 (только для М231 Ам-Ш и М231 ART-Ш)</t>
  </si>
  <si>
    <t xml:space="preserve">НТ</t>
  </si>
  <si>
    <t xml:space="preserve">Положительная мощность на фазе при определении типа счетчика (только для М231 ART-Ш)</t>
  </si>
  <si>
    <t xml:space="preserve">ПМ</t>
  </si>
  <si>
    <t xml:space="preserve">Погрешность начальной калибровки счетчика (только для  М231 Ам-Ш)</t>
  </si>
  <si>
    <t xml:space="preserve">КН</t>
  </si>
  <si>
    <t xml:space="preserve">Погрешность конечной калибровки счетчика (только для М231 Ам-Ш, М201.8 TLO)</t>
  </si>
  <si>
    <t xml:space="preserve">КК</t>
  </si>
  <si>
    <t xml:space="preserve">Проблемы с памятью</t>
  </si>
  <si>
    <t xml:space="preserve">ПП</t>
  </si>
  <si>
    <t xml:space="preserve">А+</t>
  </si>
  <si>
    <t xml:space="preserve">Счетчик иношо типа</t>
  </si>
  <si>
    <t xml:space="preserve">Тип</t>
  </si>
  <si>
    <t xml:space="preserve">Ток</t>
  </si>
  <si>
    <t xml:space="preserve">Отсутствует стойка под модем</t>
  </si>
  <si>
    <t xml:space="preserve">Флаг</t>
  </si>
  <si>
    <t xml:space="preserve">Сгорел</t>
  </si>
  <si>
    <t xml:space="preserve">Этап калибровки</t>
  </si>
  <si>
    <t xml:space="preserve">Неисправность проводного интерфейса</t>
  </si>
  <si>
    <t xml:space="preserve">1Ф</t>
  </si>
  <si>
    <t xml:space="preserve">Неисправность оптического интерфейса</t>
  </si>
  <si>
    <t xml:space="preserve">2Ф</t>
  </si>
  <si>
    <t xml:space="preserve">Неисправность проводного и оптического интерфейсов связи</t>
  </si>
  <si>
    <t xml:space="preserve">3Ф</t>
  </si>
  <si>
    <t xml:space="preserve">Напряжение батареи несоответствует установленным требованиям</t>
  </si>
  <si>
    <t xml:space="preserve">4Ф</t>
  </si>
  <si>
    <t xml:space="preserve">Неверно установлена дата</t>
  </si>
  <si>
    <t xml:space="preserve">5Ф</t>
  </si>
  <si>
    <t xml:space="preserve">Неверно установлено время</t>
  </si>
  <si>
    <t xml:space="preserve">6Ф</t>
  </si>
  <si>
    <t xml:space="preserve">Самоход  </t>
  </si>
  <si>
    <t xml:space="preserve">7Ф</t>
  </si>
  <si>
    <t xml:space="preserve">Серийный номер несоответствует заводскому</t>
  </si>
  <si>
    <t xml:space="preserve">8Ф</t>
  </si>
  <si>
    <t xml:space="preserve">Неисправность модема</t>
  </si>
  <si>
    <t xml:space="preserve">9Ф</t>
  </si>
  <si>
    <t xml:space="preserve">Неисправность реле </t>
  </si>
  <si>
    <t xml:space="preserve">10Ф</t>
  </si>
  <si>
    <t xml:space="preserve">Не функционируют кнопки</t>
  </si>
  <si>
    <t xml:space="preserve">11Ф</t>
  </si>
  <si>
    <t xml:space="preserve">Не функционирует индикатор</t>
  </si>
  <si>
    <t xml:space="preserve">12Ф</t>
  </si>
  <si>
    <t xml:space="preserve">Дефект ЖКИ</t>
  </si>
  <si>
    <t xml:space="preserve">13Ф</t>
  </si>
  <si>
    <t xml:space="preserve">Не верно зафиксирован в СПОДЭС</t>
  </si>
  <si>
    <t xml:space="preserve">14Ф</t>
  </si>
  <si>
    <t xml:space="preserve">Короткое замыкание</t>
  </si>
  <si>
    <t xml:space="preserve">15Ф</t>
  </si>
  <si>
    <t xml:space="preserve">Отсутствует подсветка ЖКИ</t>
  </si>
  <si>
    <t xml:space="preserve">16Ф</t>
  </si>
  <si>
    <t xml:space="preserve">Отсутствует свечение сигментов</t>
  </si>
  <si>
    <t xml:space="preserve">17Ф</t>
  </si>
  <si>
    <t xml:space="preserve">Питание (не горит светодиод)</t>
  </si>
  <si>
    <t xml:space="preserve">18Ф</t>
  </si>
  <si>
    <t xml:space="preserve">Журнал событий</t>
  </si>
  <si>
    <t xml:space="preserve">19Ф</t>
  </si>
  <si>
    <t xml:space="preserve">Неисправность RS канала GSM модема</t>
  </si>
  <si>
    <t xml:space="preserve">20Ф</t>
  </si>
  <si>
    <t xml:space="preserve">Неисправность RS модема</t>
  </si>
  <si>
    <t xml:space="preserve">21Ф</t>
  </si>
  <si>
    <t xml:space="preserve">Отсутствует переключатель блокировки реле</t>
  </si>
  <si>
    <t xml:space="preserve">22Ф</t>
  </si>
  <si>
    <t xml:space="preserve">Пятна на ЖКИ</t>
  </si>
  <si>
    <t xml:space="preserve">23Ф</t>
  </si>
  <si>
    <t xml:space="preserve">Отсутствует шайба</t>
  </si>
  <si>
    <t xml:space="preserve">24Ф</t>
  </si>
  <si>
    <t xml:space="preserve">Ошибка Е-01</t>
  </si>
  <si>
    <t xml:space="preserve">25Ф</t>
  </si>
  <si>
    <t xml:space="preserve">Ошибка Е-17</t>
  </si>
  <si>
    <t xml:space="preserve">26Ф</t>
  </si>
  <si>
    <t xml:space="preserve">Ошибка Е-19</t>
  </si>
  <si>
    <t xml:space="preserve">27Ф</t>
  </si>
  <si>
    <t xml:space="preserve">Ошибка Е-32</t>
  </si>
  <si>
    <t xml:space="preserve">28Ф</t>
  </si>
  <si>
    <t xml:space="preserve">Ошибка е-48</t>
  </si>
  <si>
    <t xml:space="preserve">29Ф</t>
  </si>
  <si>
    <t xml:space="preserve">Счетчик 200.04 Модуль АВЛГ 687292.23-14  </t>
  </si>
  <si>
    <t xml:space="preserve">Счетчик определяется иного типа</t>
  </si>
  <si>
    <t xml:space="preserve">Счетчик М 201.5(6) Модуль АВЛГ 537.07.00 - 01 </t>
  </si>
  <si>
    <t xml:space="preserve">Ошибка калибровки модуля</t>
  </si>
  <si>
    <t xml:space="preserve">ОК</t>
  </si>
  <si>
    <t xml:space="preserve">Фаза</t>
  </si>
  <si>
    <t xml:space="preserve">Ф</t>
  </si>
  <si>
    <t xml:space="preserve">Высокий варистор</t>
  </si>
  <si>
    <t xml:space="preserve">Счетчик М 201.7 Модуль АВЛГ 687292. 028  </t>
  </si>
  <si>
    <t xml:space="preserve">Счетчик М 201.2 Модуль АВЛГ 537.04.00 - 02 </t>
  </si>
  <si>
    <t xml:space="preserve">М 201. 22</t>
  </si>
  <si>
    <t xml:space="preserve">Наименование дефекта</t>
  </si>
  <si>
    <t xml:space="preserve">Без обозначения</t>
  </si>
  <si>
    <t xml:space="preserve">Счетчик М 201.8 Модуль АВЛГ 687292. 026(62)</t>
  </si>
  <si>
    <t xml:space="preserve">Модуль на пропайку микросхемы D4; D5</t>
  </si>
  <si>
    <t xml:space="preserve">Сегмент ЖКИ</t>
  </si>
  <si>
    <r>
      <rPr>
        <sz val="12"/>
        <color rgb="FF000000"/>
        <rFont val="Calibri"/>
        <family val="2"/>
        <charset val="1"/>
      </rPr>
      <t xml:space="preserve">Сегмент ЖКИ </t>
    </r>
    <r>
      <rPr>
        <sz val="12"/>
        <color rgb="FFFF0000"/>
        <rFont val="Calibri"/>
        <family val="2"/>
        <charset val="204"/>
      </rPr>
      <t xml:space="preserve">(закрытые крышкой)</t>
    </r>
  </si>
  <si>
    <t xml:space="preserve">АВЛГ 687292.007-01 М 206 N</t>
  </si>
  <si>
    <t xml:space="preserve">Джампер</t>
  </si>
  <si>
    <t xml:space="preserve">Отсутствует вилка Х4</t>
  </si>
  <si>
    <t xml:space="preserve">Реактивная энергия</t>
  </si>
  <si>
    <t xml:space="preserve">АВЛГ 687292.007-03 М 206 RN</t>
  </si>
  <si>
    <t xml:space="preserve">Счетчик иного типа</t>
  </si>
  <si>
    <t xml:space="preserve">Ошибка калибровки</t>
  </si>
  <si>
    <t xml:space="preserve">Счетчик М 206 PRNO Модуль АВЛГ 687292.011-07 </t>
  </si>
  <si>
    <t xml:space="preserve">Счетчик М206 PRSN Модуль АВЛГ 687292.007-05 </t>
  </si>
  <si>
    <t xml:space="preserve">Не прошел по нулю</t>
  </si>
  <si>
    <t xml:space="preserve">Р.Э.</t>
  </si>
  <si>
    <t xml:space="preserve">Счетчик М206 PRSNO Модуль АВЛГ 687292.011-15 </t>
  </si>
  <si>
    <t xml:space="preserve">Ф </t>
  </si>
  <si>
    <t xml:space="preserve">Счетчик М206 PRSNO Модуль АВЛГ 687292.011-15 ( с желтым стикером) КТП291, 293</t>
  </si>
  <si>
    <t xml:space="preserve">ч</t>
  </si>
  <si>
    <t xml:space="preserve">м</t>
  </si>
  <si>
    <t xml:space="preserve">RS</t>
  </si>
  <si>
    <t xml:space="preserve">Замкнут</t>
  </si>
  <si>
    <t xml:space="preserve">1ф</t>
  </si>
  <si>
    <t xml:space="preserve">Счетчик М206 PRSNO Модуль АВЛГ 687292.025-10</t>
  </si>
  <si>
    <t xml:space="preserve">Не рабочий радио модем</t>
  </si>
  <si>
    <t xml:space="preserve">РМ</t>
  </si>
  <si>
    <t xml:space="preserve">Счетчик М 201.8 TLO Модуль АВЛГ 687292.039 (56)  </t>
  </si>
  <si>
    <t xml:space="preserve">Замена миеросхемы AFE</t>
  </si>
  <si>
    <t xml:space="preserve">Без кнопки</t>
  </si>
  <si>
    <t xml:space="preserve">М 203.2T LBO</t>
  </si>
  <si>
    <t xml:space="preserve">ИФ</t>
  </si>
  <si>
    <t xml:space="preserve">17Ф Отсутствует свечение сигментов</t>
  </si>
  <si>
    <t xml:space="preserve">9Ф модем</t>
  </si>
  <si>
    <t xml:space="preserve">Не прошел поверку</t>
  </si>
  <si>
    <t xml:space="preserve">Не программируется</t>
  </si>
  <si>
    <t xml:space="preserve">Перемычка или память</t>
  </si>
  <si>
    <t xml:space="preserve">Кнопка</t>
  </si>
  <si>
    <t xml:space="preserve">Батарея</t>
  </si>
  <si>
    <t xml:space="preserve">Н </t>
  </si>
  <si>
    <t xml:space="preserve">22Ф Переключатель блокировки реле</t>
  </si>
  <si>
    <t xml:space="preserve">Без обозначений</t>
  </si>
  <si>
    <t xml:space="preserve">Время дата</t>
  </si>
  <si>
    <t xml:space="preserve">Счетчик М 204 Модуль АВЛГ  687292. 097-02</t>
  </si>
  <si>
    <t xml:space="preserve">Счетчик М 204 Модуль АВЛГ  687292. 097</t>
  </si>
  <si>
    <t xml:space="preserve">Нулевой провод</t>
  </si>
  <si>
    <t xml:space="preserve">Счетчик М 204 Модуль АВЛГ  687292. 097-03</t>
  </si>
  <si>
    <t xml:space="preserve">Счетчик М 204ARTMX2-02 (D)POBHR  Модуль АВЛГ 687292. 097-05</t>
  </si>
  <si>
    <t xml:space="preserve">Не работает радио модем</t>
  </si>
  <si>
    <t xml:space="preserve">Магнитное поле</t>
  </si>
  <si>
    <t xml:space="preserve">МП</t>
  </si>
  <si>
    <t xml:space="preserve">Счетчик М 204ARTMX2-02 (D)POBHR  Модуль АВЛГ 687292. 097-07</t>
  </si>
  <si>
    <t xml:space="preserve">Ошибка калибровки по мощности</t>
  </si>
  <si>
    <t xml:space="preserve">Напряжение батареи не соответствует установленным требованиям</t>
  </si>
  <si>
    <t xml:space="preserve">Серийный номер не соответствует заводскому</t>
  </si>
  <si>
    <t xml:space="preserve">Счетчик М 204 Модуль АВЛГ 687292. 097-09</t>
  </si>
  <si>
    <t xml:space="preserve">Счетчик М 204 Модуль АВЛГ 687292. 097-10</t>
  </si>
  <si>
    <t xml:space="preserve">Счетчик М 204 Модуль АВЛГ 687292. 097-12</t>
  </si>
  <si>
    <t xml:space="preserve">М 204 (83-03)</t>
  </si>
  <si>
    <t xml:space="preserve">М 204 (84-06)</t>
  </si>
  <si>
    <t xml:space="preserve">ЖКИ</t>
  </si>
  <si>
    <t xml:space="preserve">Не удалось скорректировать время</t>
  </si>
  <si>
    <t xml:space="preserve">М 204 (084)</t>
  </si>
  <si>
    <t xml:space="preserve">Подсветка ЖКИ</t>
  </si>
  <si>
    <t xml:space="preserve">17Ф Отсутствует свечение сигмунтов</t>
  </si>
  <si>
    <t xml:space="preserve">DR</t>
  </si>
  <si>
    <t xml:space="preserve">FLASH</t>
  </si>
  <si>
    <t xml:space="preserve">Не прошел операцию поверка</t>
  </si>
  <si>
    <t xml:space="preserve">Не удалось скоректировать время</t>
  </si>
  <si>
    <t xml:space="preserve">11Ф Кнопка</t>
  </si>
  <si>
    <t xml:space="preserve">10Ф Реле</t>
  </si>
  <si>
    <t xml:space="preserve">М 204 (84-02)</t>
  </si>
  <si>
    <t xml:space="preserve">Самоход</t>
  </si>
  <si>
    <t xml:space="preserve">М 204 (84-03)</t>
  </si>
  <si>
    <t xml:space="preserve">М 204 (84-05)</t>
  </si>
  <si>
    <t xml:space="preserve">Без ППРФ</t>
  </si>
  <si>
    <t xml:space="preserve">Кварц</t>
  </si>
  <si>
    <t xml:space="preserve">9Ф Модем</t>
  </si>
  <si>
    <t xml:space="preserve">Не ППРФ</t>
  </si>
  <si>
    <t xml:space="preserve">FRAM</t>
  </si>
  <si>
    <t xml:space="preserve">Светодиод</t>
  </si>
  <si>
    <t xml:space="preserve">Реле</t>
  </si>
  <si>
    <t xml:space="preserve">КН </t>
  </si>
  <si>
    <t xml:space="preserve">Е-20</t>
  </si>
  <si>
    <t xml:space="preserve">М 204 (84-07)</t>
  </si>
  <si>
    <t xml:space="preserve">17Ф Отсутствует свечение сементов</t>
  </si>
  <si>
    <t xml:space="preserve">Оптопорт</t>
  </si>
  <si>
    <t xml:space="preserve">23Ф Пятна на жКИ</t>
  </si>
  <si>
    <t xml:space="preserve">не прошел поверку</t>
  </si>
  <si>
    <t xml:space="preserve">Мощьность</t>
  </si>
  <si>
    <t xml:space="preserve">Е-01</t>
  </si>
  <si>
    <t xml:space="preserve">Е 10</t>
  </si>
  <si>
    <t xml:space="preserve">Е 48</t>
  </si>
  <si>
    <t xml:space="preserve">ВК </t>
  </si>
  <si>
    <t xml:space="preserve">Гарантийный ремонт</t>
  </si>
  <si>
    <t xml:space="preserve">М 204 (84-08)</t>
  </si>
  <si>
    <t xml:space="preserve">Вк</t>
  </si>
  <si>
    <t xml:space="preserve">Память</t>
  </si>
  <si>
    <t xml:space="preserve">Модем</t>
  </si>
  <si>
    <t xml:space="preserve">Замена блока</t>
  </si>
  <si>
    <r>
      <rPr>
        <sz val="20"/>
        <color rgb="FF000000"/>
        <rFont val="Calibri"/>
        <family val="2"/>
        <charset val="1"/>
      </rPr>
      <t xml:space="preserve">М 204 (84-08) </t>
    </r>
    <r>
      <rPr>
        <sz val="20"/>
        <color rgb="FFFF0000"/>
        <rFont val="Calibri"/>
        <family val="2"/>
        <charset val="204"/>
      </rPr>
      <t xml:space="preserve">Не ППРФ</t>
    </r>
  </si>
  <si>
    <t xml:space="preserve">Время  </t>
  </si>
  <si>
    <t xml:space="preserve">Без обозначения дефекта</t>
  </si>
  <si>
    <t xml:space="preserve">М 204 (84-09)</t>
  </si>
  <si>
    <t xml:space="preserve">М 204 (84-10)</t>
  </si>
  <si>
    <t xml:space="preserve">М 204 (84-11)</t>
  </si>
  <si>
    <t xml:space="preserve">М 204 (84-12)</t>
  </si>
  <si>
    <t xml:space="preserve">13 Ф дефект ЖКИ</t>
  </si>
  <si>
    <t xml:space="preserve">Е 4</t>
  </si>
  <si>
    <t xml:space="preserve">Е 01</t>
  </si>
  <si>
    <t xml:space="preserve">Счетчик М 230 АМ 00 Модуль АВЛГ 597.20.00-00  </t>
  </si>
  <si>
    <t xml:space="preserve">Счетчик М 230 АМ 01 Модуль АВЛГ 597.20.00-01  </t>
  </si>
  <si>
    <t xml:space="preserve">Счетчик М 230 АМ 02 Модуль АВЛГ 597.20.00-02  </t>
  </si>
  <si>
    <t xml:space="preserve">A+</t>
  </si>
  <si>
    <t xml:space="preserve">Счетчик М 230 АМ 03 Модуль АВЛГ 597.20.00-03  </t>
  </si>
  <si>
    <t xml:space="preserve">Определяются 230 АМ 01</t>
  </si>
  <si>
    <t xml:space="preserve">Счетчик М 231 АМ 01 Модуль АВЛГ 604.51.00</t>
  </si>
  <si>
    <t xml:space="preserve">Счетчик М 231 ART ш Модуль АВЛГ 687292.044-21</t>
  </si>
  <si>
    <t xml:space="preserve">Сломан камбинированый блок</t>
  </si>
  <si>
    <t xml:space="preserve">Закрытые счетчики</t>
  </si>
  <si>
    <t xml:space="preserve">Помеченые</t>
  </si>
  <si>
    <t xml:space="preserve">Счетчик М 231 АТ-01i Модуль АВЛГ 688.50.00  </t>
  </si>
  <si>
    <t xml:space="preserve">Зеленая батарея</t>
  </si>
  <si>
    <t xml:space="preserve">Мощность</t>
  </si>
  <si>
    <t xml:space="preserve">Знергия</t>
  </si>
  <si>
    <t xml:space="preserve">Счетчик М 150 2-02 DOH G7 Модуль АВЛГ 687292. 108-03 </t>
  </si>
  <si>
    <t xml:space="preserve">Счетчик М 150 2-02 DOHR Модуль АВЛГ 687242. 105-05</t>
  </si>
  <si>
    <t xml:space="preserve">ПО/ Батарея</t>
  </si>
  <si>
    <t xml:space="preserve">Сломан переключатель ППРФ L-KLS7-ID-1155R</t>
  </si>
  <si>
    <t xml:space="preserve">Общая неисправность</t>
  </si>
  <si>
    <t xml:space="preserve">Неисправно ЖКИ</t>
  </si>
  <si>
    <t xml:space="preserve">Кривое ЖКИ</t>
  </si>
  <si>
    <t xml:space="preserve">Калибровка по углу</t>
  </si>
  <si>
    <t xml:space="preserve">Неисправна кнопка несанкционированого доступа</t>
  </si>
  <si>
    <t xml:space="preserve">К </t>
  </si>
  <si>
    <t xml:space="preserve">Отсутствует разъем Х11</t>
  </si>
  <si>
    <t xml:space="preserve">Неисправен интерфейс</t>
  </si>
  <si>
    <t xml:space="preserve">Неисправно реле</t>
  </si>
  <si>
    <t xml:space="preserve">Калибровка по мощьности</t>
  </si>
  <si>
    <t xml:space="preserve">Дата/ время</t>
  </si>
  <si>
    <t xml:space="preserve">Не обнуляется</t>
  </si>
  <si>
    <t xml:space="preserve">Канал связи</t>
  </si>
  <si>
    <t xml:space="preserve">Счетчик М 150 2-02 DOHG7</t>
  </si>
  <si>
    <t xml:space="preserve">Счетчик М 150 2-08 DOHR. G7 Модуль АВЛГ 687242. 105-01</t>
  </si>
  <si>
    <t xml:space="preserve">Модуль в ремонте с модемом</t>
  </si>
  <si>
    <t xml:space="preserve">М </t>
  </si>
  <si>
    <t xml:space="preserve">Отсутствует  шильд</t>
  </si>
  <si>
    <t xml:space="preserve">Неисправно RS</t>
  </si>
  <si>
    <t xml:space="preserve">Батарея (Е-01)</t>
  </si>
  <si>
    <t xml:space="preserve">Треугольник</t>
  </si>
  <si>
    <t xml:space="preserve">Е-51</t>
  </si>
  <si>
    <t xml:space="preserve">Неверный QAR код</t>
  </si>
  <si>
    <t xml:space="preserve">Отсутствует IMAIL</t>
  </si>
  <si>
    <t xml:space="preserve">Счетчик М 150 2-02 DOHR. G7 Модуль АВЛГ 687242. 105-01</t>
  </si>
  <si>
    <t xml:space="preserve">ОПТ</t>
  </si>
  <si>
    <t xml:space="preserve">С </t>
  </si>
  <si>
    <t xml:space="preserve">К</t>
  </si>
  <si>
    <t xml:space="preserve">Счетчик М 150 2-02 DOHR Модуль АВЛГ 687292. 106</t>
  </si>
  <si>
    <t xml:space="preserve">Не работает радио модуль</t>
  </si>
  <si>
    <t xml:space="preserve">Ошибка Е-51</t>
  </si>
  <si>
    <t xml:space="preserve">Счетчик М 150 модем G АВЛГ 67242.070</t>
  </si>
  <si>
    <t xml:space="preserve">Счетчик М 150 модуль LCD АВЛГ 687242. 072</t>
  </si>
  <si>
    <t xml:space="preserve">Не работает ЖКИ</t>
  </si>
  <si>
    <t xml:space="preserve">Замена ЖКИ</t>
  </si>
  <si>
    <t xml:space="preserve">Оторваны разьемы</t>
  </si>
  <si>
    <t xml:space="preserve">Сломан переключатель</t>
  </si>
  <si>
    <t xml:space="preserve">Плата не работает</t>
  </si>
  <si>
    <t xml:space="preserve">Сломана плата</t>
  </si>
  <si>
    <t xml:space="preserve">Счетчик М 236 ART-01 PQRS Модуль АВЛГ 687292.008-03</t>
  </si>
  <si>
    <t xml:space="preserve">Счетчик М 236 ART-02 PQRS Модуль АВЛГ 687292.020-01</t>
  </si>
  <si>
    <t xml:space="preserve">Счетчик М 236 ART-03 PQRS Модуль АВЛГ 687292.008-01</t>
  </si>
  <si>
    <t xml:space="preserve">Сигменты ЖКИ</t>
  </si>
  <si>
    <t xml:space="preserve">Нет связи</t>
  </si>
  <si>
    <t xml:space="preserve">ERORR</t>
  </si>
  <si>
    <t xml:space="preserve">ПО </t>
  </si>
  <si>
    <t xml:space="preserve">Ошибка стирания</t>
  </si>
  <si>
    <t xml:space="preserve">Отсутствует "пружинка"</t>
  </si>
  <si>
    <t xml:space="preserve">Счетчик М 208 Модуль АВЛГ 687292. 082-01</t>
  </si>
  <si>
    <r>
      <rPr>
        <sz val="11"/>
        <color rgb="FF000000"/>
        <rFont val="Calibri"/>
        <family val="2"/>
        <charset val="1"/>
      </rPr>
      <t xml:space="preserve">Модули </t>
    </r>
    <r>
      <rPr>
        <sz val="11"/>
        <color rgb="FFFF0000"/>
        <rFont val="Calibri"/>
        <family val="2"/>
        <charset val="204"/>
      </rPr>
      <t xml:space="preserve">не ППРФ</t>
    </r>
  </si>
  <si>
    <t xml:space="preserve">Не программируется РМ</t>
  </si>
  <si>
    <t xml:space="preserve">ПО РМ</t>
  </si>
  <si>
    <t xml:space="preserve">Счетчик М 208 L2 Модуль </t>
  </si>
  <si>
    <t xml:space="preserve">Отсутствют резисторы R122, R123</t>
  </si>
  <si>
    <t xml:space="preserve">Ошибка записи тарифа</t>
  </si>
  <si>
    <t xml:space="preserve">Потерян мак адрес радио модема</t>
  </si>
  <si>
    <t xml:space="preserve">Счетчик М 208 DХ Модуль </t>
  </si>
  <si>
    <t xml:space="preserve">Счетчик М 208 PХ Модуль </t>
  </si>
  <si>
    <t xml:space="preserve">М 208 F09</t>
  </si>
  <si>
    <t xml:space="preserve">Не рабочий РМ</t>
  </si>
  <si>
    <t xml:space="preserve">Трещит</t>
  </si>
  <si>
    <t xml:space="preserve">Е-09</t>
  </si>
  <si>
    <r>
      <rPr>
        <sz val="14"/>
        <color rgb="FF000000"/>
        <rFont val="Calibri"/>
        <family val="2"/>
        <charset val="1"/>
      </rPr>
      <t xml:space="preserve">Счетчик М 208 D</t>
    </r>
    <r>
      <rPr>
        <sz val="14"/>
        <color rgb="FF0000FF"/>
        <rFont val="Calibri"/>
        <family val="2"/>
        <charset val="204"/>
      </rPr>
      <t xml:space="preserve">Х</t>
    </r>
    <r>
      <rPr>
        <sz val="14"/>
        <color rgb="FF000000"/>
        <rFont val="Calibri"/>
        <family val="2"/>
        <charset val="1"/>
      </rPr>
      <t xml:space="preserve"> G Модуль ОПНН 603.742-06</t>
    </r>
  </si>
  <si>
    <t xml:space="preserve">ПО GSM</t>
  </si>
  <si>
    <t xml:space="preserve">Счетчик М 238 Модуль АВЛГ 687292. 081-01</t>
  </si>
  <si>
    <t xml:space="preserve">Не прошивается радио модем</t>
  </si>
  <si>
    <t xml:space="preserve">Счетчик М 238 L2 Модуль АВЛГ 687292. 081-04</t>
  </si>
  <si>
    <t xml:space="preserve">Отсутствует соеденитель подключения реле</t>
  </si>
  <si>
    <r>
      <rPr>
        <sz val="14"/>
        <color rgb="FF000000"/>
        <rFont val="Calibri"/>
        <family val="2"/>
        <charset val="1"/>
      </rPr>
      <t xml:space="preserve">Счетчик М 238 D</t>
    </r>
    <r>
      <rPr>
        <sz val="14"/>
        <color rgb="FF0000FF"/>
        <rFont val="Calibri"/>
        <family val="2"/>
        <charset val="204"/>
      </rPr>
      <t xml:space="preserve">Х</t>
    </r>
    <r>
      <rPr>
        <sz val="14"/>
        <color rgb="FF000000"/>
        <rFont val="Calibri"/>
        <family val="2"/>
        <charset val="1"/>
      </rPr>
      <t xml:space="preserve"> Модуль М238STM ОПНН.603.635</t>
    </r>
  </si>
  <si>
    <r>
      <rPr>
        <sz val="14"/>
        <color rgb="FF000000"/>
        <rFont val="Calibri"/>
        <family val="2"/>
        <charset val="1"/>
      </rPr>
      <t xml:space="preserve">Счетчик М 238 P</t>
    </r>
    <r>
      <rPr>
        <sz val="14"/>
        <color rgb="FF0000FF"/>
        <rFont val="Calibri"/>
        <family val="2"/>
        <charset val="204"/>
      </rPr>
      <t xml:space="preserve">Х</t>
    </r>
    <r>
      <rPr>
        <sz val="14"/>
        <color rgb="FF000000"/>
        <rFont val="Calibri"/>
        <family val="2"/>
        <charset val="1"/>
      </rPr>
      <t xml:space="preserve"> Модуль М238STM ОПНН.603.635</t>
    </r>
  </si>
  <si>
    <r>
      <rPr>
        <sz val="14"/>
        <color rgb="FF000000"/>
        <rFont val="Calibri"/>
        <family val="2"/>
        <charset val="1"/>
      </rPr>
      <t xml:space="preserve">Счетчик М 238 D</t>
    </r>
    <r>
      <rPr>
        <sz val="14"/>
        <color rgb="FF0000FF"/>
        <rFont val="Calibri"/>
        <family val="2"/>
        <charset val="204"/>
      </rPr>
      <t xml:space="preserve">Х</t>
    </r>
    <r>
      <rPr>
        <sz val="14"/>
        <color rgb="FF000000"/>
        <rFont val="Calibri"/>
        <family val="2"/>
        <charset val="1"/>
      </rPr>
      <t xml:space="preserve"> G Модуль М238STM ОПНН.603.748-05</t>
    </r>
  </si>
  <si>
    <t xml:space="preserve">Счетчик М230ART-01 R  Модуль АВЛГ 660.21.00-08</t>
  </si>
  <si>
    <t xml:space="preserve">R+</t>
  </si>
  <si>
    <t xml:space="preserve">IRDA</t>
  </si>
  <si>
    <t xml:space="preserve">Счетчик М230ART-01 R  Модуль АВЛГ 660.21.00-09</t>
  </si>
  <si>
    <t xml:space="preserve">Счетчик М230ART-02 R  Модуль АВЛГ 660.21.00-10</t>
  </si>
  <si>
    <t xml:space="preserve">Счетчик М230ART-03R  Модуль АВЛГ 660.21.00-11</t>
  </si>
  <si>
    <t xml:space="preserve">Счетчик М230ART-00 CN  Модуль АВЛГ 660.21.00-15</t>
  </si>
  <si>
    <t xml:space="preserve">Счетчик М230ART-03 CN Модуль АВЛГ 660.21.00-18</t>
  </si>
  <si>
    <t xml:space="preserve">Счетчик М230ART-01 PQRSIN Модуль АВЛГ 660.21.00-38</t>
  </si>
  <si>
    <t xml:space="preserve">FRАM</t>
  </si>
  <si>
    <t xml:space="preserve">Энергия</t>
  </si>
  <si>
    <t xml:space="preserve">Оторван С35</t>
  </si>
  <si>
    <t xml:space="preserve">Оторван С16</t>
  </si>
  <si>
    <t xml:space="preserve">Счетчик М230ART-02 PQRSIN Модуль АВЛГ 660.21.00-39</t>
  </si>
  <si>
    <t xml:space="preserve">Счетчик М230ART-01 CN Модуль АВЛГ 660.21.00-69</t>
  </si>
  <si>
    <t xml:space="preserve">Разбито ЖКИ</t>
  </si>
  <si>
    <t xml:space="preserve">Счетсик иного типа</t>
  </si>
  <si>
    <t xml:space="preserve">Счетчик М230ART-02 CN Модуль АВЛГ 660.21.00-71</t>
  </si>
  <si>
    <t xml:space="preserve">Счетчик М230ART-00 RN  Модуль АВЛГ 660.21.00-73</t>
  </si>
  <si>
    <t xml:space="preserve">Счетчик М230ART-01 RN  Модуль АВЛГ 660.21.00-74</t>
  </si>
  <si>
    <t xml:space="preserve">Счетчик М230ART-02 RN Модуль АВЛГ 660.21.00-75</t>
  </si>
  <si>
    <t xml:space="preserve">Отсутствует D 14</t>
  </si>
  <si>
    <t xml:space="preserve">Отсутствует С 35</t>
  </si>
  <si>
    <t xml:space="preserve">Отсутствует С 32</t>
  </si>
  <si>
    <t xml:space="preserve">Счетчик М230ART-03 RN Модуль АВЛГ 660.21.00-76</t>
  </si>
  <si>
    <t xml:space="preserve">Счетчик М230ART-03 PQRSIDN Модуль АВЛГ 660.21.00-84</t>
  </si>
  <si>
    <t xml:space="preserve">Ошибка чтения</t>
  </si>
  <si>
    <t xml:space="preserve">Отсутствует оптрон VD13 4N33</t>
  </si>
  <si>
    <t xml:space="preserve">Счетчик М230ART-00 PQRSIDN Модуль АВЛГ 660.21.00-90</t>
  </si>
  <si>
    <t xml:space="preserve">Оторван С 9</t>
  </si>
  <si>
    <t xml:space="preserve">Оторван С 30</t>
  </si>
  <si>
    <t xml:space="preserve">Оторван С 32</t>
  </si>
  <si>
    <t xml:space="preserve">Счетчик М230ART-01 CLN Модуль АВЛГ 660.21.00-103</t>
  </si>
  <si>
    <t xml:space="preserve">Счетчик М230ART-02 CLN Модуль АВЛГ 660.21.00-104</t>
  </si>
  <si>
    <t xml:space="preserve">Счетчик М230ART-03 CLN Модуль АВЛГ 660.21.00-105</t>
  </si>
  <si>
    <t xml:space="preserve">Счетчик М234ART2-01 (D)POR. F04 Модуль АВЛГ 687292.093-17</t>
  </si>
  <si>
    <t xml:space="preserve">Не удалось записать рассписание</t>
  </si>
  <si>
    <t xml:space="preserve">Не верно прописан LDN</t>
  </si>
  <si>
    <t xml:space="preserve">Счетчик М234ARTMX2-01 (D)POBR.R Модуль АВЛГ 687292.098-01</t>
  </si>
  <si>
    <t xml:space="preserve">Счетчик М234ARTMX2-02 (D)POBR.R Модуль АВЛГ 687292.098-02</t>
  </si>
  <si>
    <t xml:space="preserve">Температура</t>
  </si>
  <si>
    <t xml:space="preserve">Ошибка при иниционализации</t>
  </si>
  <si>
    <t xml:space="preserve">Счетчик М234ARTMX2-03 (D)PBR.R Модуль АВЛГ 687292.098-03</t>
  </si>
  <si>
    <t xml:space="preserve">магнитное поле</t>
  </si>
  <si>
    <t xml:space="preserve">Не исправен разьум RS485</t>
  </si>
  <si>
    <t xml:space="preserve">2 микросхемы</t>
  </si>
  <si>
    <t xml:space="preserve">Счетчик М234ARTX2-02 (D)POBR.R Модуль АВЛГ 687292.098-04</t>
  </si>
  <si>
    <t xml:space="preserve">Счетчик М234ARTX2-02 (D)POBR F04 Модуль АВЛГ 687292.098-05</t>
  </si>
  <si>
    <t xml:space="preserve">Счетчик М234ARTX2-03 (D)PBR Модуль АВЛГ 687292.098-07</t>
  </si>
  <si>
    <t xml:space="preserve">Не удалось записать время</t>
  </si>
  <si>
    <t xml:space="preserve">Счетчик М234ARTMX2-03 (D)PBR F04 Модуль АВЛГ 687292.098-08</t>
  </si>
  <si>
    <t xml:space="preserve">Счетчик М234ARTMX2-01 (D)PBR.R(G, G1, G5, F04) Модуль АВЛГ 687292.098-10</t>
  </si>
  <si>
    <t xml:space="preserve">Счетчик М234ARTMX2-02 (D)PBR.R(G, G1, G5, F04) Модуль АВЛГ 687292.098-11</t>
  </si>
  <si>
    <t xml:space="preserve">Счетчик М234ARTX2-01 (D)PBR Модуль АВЛГ 687292.098-12</t>
  </si>
  <si>
    <t xml:space="preserve">Счетчик М234ARTX2-01 (D)POBR Модуль АВЛГ 687292.098-15</t>
  </si>
  <si>
    <t xml:space="preserve">Не переключается в протокол меркурий</t>
  </si>
  <si>
    <t xml:space="preserve">Счетчик М234ARTX2-01 (D)POBRF04 Модуль АВЛГ 687292.098-16</t>
  </si>
  <si>
    <t xml:space="preserve">Счетчик М234ARTX2-02 (D)PBR Модуль АВЛГ 687292.098-18</t>
  </si>
  <si>
    <t xml:space="preserve">Не удалось записать тарифное рассписание</t>
  </si>
  <si>
    <t xml:space="preserve">М 234 - (13-03)</t>
  </si>
  <si>
    <t xml:space="preserve">Е 09</t>
  </si>
  <si>
    <t xml:space="preserve">Дата время</t>
  </si>
  <si>
    <t xml:space="preserve">М 234 - (13-12)</t>
  </si>
  <si>
    <t xml:space="preserve">М 234 - 14-05</t>
  </si>
  <si>
    <t xml:space="preserve">М 234 - 17-03</t>
  </si>
  <si>
    <t xml:space="preserve">23Ф пятна на ЖКИ</t>
  </si>
  <si>
    <t xml:space="preserve">13 Ф Дефект ЖКИ</t>
  </si>
  <si>
    <t xml:space="preserve">К/Ч</t>
  </si>
  <si>
    <t xml:space="preserve">Е 1</t>
  </si>
  <si>
    <t xml:space="preserve">Ошибка прибора</t>
  </si>
  <si>
    <t xml:space="preserve">М 234 - 17-16</t>
  </si>
  <si>
    <t xml:space="preserve">Счетчик М234 Модуль </t>
  </si>
  <si>
    <t xml:space="preserve">М 234 - 45-12</t>
  </si>
  <si>
    <t xml:space="preserve">13Ф ЖКИ</t>
  </si>
  <si>
    <t xml:space="preserve">КЗ</t>
  </si>
  <si>
    <t xml:space="preserve">Е - 01</t>
  </si>
  <si>
    <t xml:space="preserve">М 234 - 45-13</t>
  </si>
  <si>
    <t xml:space="preserve">М 234 - (46-05)</t>
  </si>
  <si>
    <t xml:space="preserve">1Ф Оптопорт</t>
  </si>
  <si>
    <t xml:space="preserve">29Ф Е 48</t>
  </si>
  <si>
    <t xml:space="preserve">М 234 - (46-10)</t>
  </si>
  <si>
    <t xml:space="preserve">М 234 - (46-06)</t>
  </si>
  <si>
    <t xml:space="preserve">М 234 - (47-10)</t>
  </si>
  <si>
    <t xml:space="preserve">М 234 - 48-04</t>
  </si>
  <si>
    <t xml:space="preserve">М 234 - 48-05</t>
  </si>
  <si>
    <t xml:space="preserve">М 234 - 48-09</t>
  </si>
  <si>
    <t xml:space="preserve">16Ф Подсветка ЖКИ</t>
  </si>
  <si>
    <t xml:space="preserve">Модуль не ППРФ</t>
  </si>
  <si>
    <t xml:space="preserve">М 234 - 49-04</t>
  </si>
  <si>
    <t xml:space="preserve">М 234 - 49-10</t>
  </si>
  <si>
    <t xml:space="preserve">PSS</t>
  </si>
  <si>
    <t xml:space="preserve">М 234 - 49-11</t>
  </si>
  <si>
    <t xml:space="preserve">Плата коммуникационного модуля                  АВЛГ 468353.001-04</t>
  </si>
  <si>
    <t xml:space="preserve">АВЛГ 468353.001-02</t>
  </si>
  <si>
    <t xml:space="preserve">АВЛГ 468353.001-03</t>
  </si>
  <si>
    <t xml:space="preserve">Горит 2 светодиода</t>
  </si>
  <si>
    <t xml:space="preserve">ERROR</t>
  </si>
  <si>
    <t xml:space="preserve">Иф</t>
  </si>
  <si>
    <t xml:space="preserve">Модем  </t>
  </si>
  <si>
    <t xml:space="preserve">Греется</t>
  </si>
  <si>
    <t xml:space="preserve">Сломан разьем</t>
  </si>
  <si>
    <t xml:space="preserve">Модем G 1 (M 234)</t>
  </si>
  <si>
    <t xml:space="preserve">Модуль индикации TLO                           АВЛГ 687242.007 (13)</t>
  </si>
  <si>
    <t xml:space="preserve">Модем TLO                                                         АВЛГ 687243.016 (41)</t>
  </si>
  <si>
    <t xml:space="preserve">Модем PLC (90)                                                        АВЛГ 687241.090</t>
  </si>
  <si>
    <t xml:space="preserve">Модем RS 485                                                      АВЛГ 465615.003</t>
  </si>
  <si>
    <t xml:space="preserve">Питание</t>
  </si>
  <si>
    <t xml:space="preserve">С  </t>
  </si>
  <si>
    <t xml:space="preserve">Модем (16)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</si>
</sst>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_ ;[RED]\-#,##0\ "/>
    <numFmt numFmtId="166" formatCode="General"/>
  </numFmts>
  <fonts count="27">
    <font>
      <sz val="8"/>
      <color rgb="FF000000"/>
      <name val="Arial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20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12"/>
      <color rgb="FFFF0000"/>
      <name val="Calibri"/>
      <family val="2"/>
      <charset val="1"/>
    </font>
    <font>
      <sz val="12"/>
      <color rgb="FF0000FF"/>
      <name val="Calibri"/>
      <family val="2"/>
      <charset val="1"/>
    </font>
    <font>
      <sz val="12"/>
      <color rgb="FFC9211E"/>
      <name val="Calibri"/>
      <family val="2"/>
      <charset val="1"/>
    </font>
    <font>
      <sz val="12"/>
      <color rgb="FF8D1D75"/>
      <name val="Calibri"/>
      <family val="2"/>
      <charset val="1"/>
    </font>
    <font>
      <sz val="12"/>
      <color rgb="FFFF0000"/>
      <name val="Calibri"/>
      <family val="2"/>
      <charset val="204"/>
    </font>
    <font>
      <sz val="11"/>
      <color rgb="FF0000FF"/>
      <name val="Calibri"/>
      <family val="2"/>
      <charset val="1"/>
    </font>
    <font>
      <sz val="11"/>
      <color rgb="FFFF0000"/>
      <name val="Calibri"/>
      <family val="2"/>
      <charset val="204"/>
    </font>
    <font>
      <sz val="12"/>
      <color rgb="FF0000FF"/>
      <name val="Calibri"/>
      <family val="2"/>
      <charset val="204"/>
    </font>
    <font>
      <sz val="12"/>
      <name val="Calibri"/>
      <family val="2"/>
      <charset val="204"/>
    </font>
    <font>
      <sz val="12"/>
      <name val="Calibri"/>
      <family val="2"/>
      <charset val="1"/>
    </font>
    <font>
      <sz val="10"/>
      <color rgb="FF000000"/>
      <name val="Arial"/>
      <family val="2"/>
      <charset val="1"/>
    </font>
    <font>
      <sz val="22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FF0000"/>
      <name val="Calibri"/>
      <family val="2"/>
      <charset val="204"/>
    </font>
    <font>
      <sz val="14"/>
      <color rgb="FF000000"/>
      <name val="Calibri"/>
      <family val="2"/>
      <charset val="1"/>
    </font>
    <font>
      <b val="true"/>
      <sz val="14"/>
      <color rgb="FF000000"/>
      <name val="Calibri"/>
      <family val="2"/>
      <charset val="204"/>
    </font>
    <font>
      <sz val="20"/>
      <color rgb="FFFF0000"/>
      <name val="Calibri"/>
      <family val="2"/>
      <charset val="204"/>
    </font>
    <font>
      <sz val="14"/>
      <color rgb="FF0000FF"/>
      <name val="Calibri"/>
      <family val="2"/>
      <charset val="204"/>
    </font>
  </fonts>
  <fills count="15">
    <fill>
      <patternFill patternType="none"/>
    </fill>
    <fill>
      <patternFill patternType="gray125"/>
    </fill>
    <fill>
      <patternFill patternType="solid">
        <fgColor rgb="FFFFFFCC"/>
        <bgColor rgb="FFFFFFD7"/>
      </patternFill>
    </fill>
    <fill>
      <patternFill patternType="solid">
        <fgColor rgb="FFFFFFD7"/>
        <bgColor rgb="FFFFFFCC"/>
      </patternFill>
    </fill>
    <fill>
      <patternFill patternType="solid">
        <fgColor rgb="FFCCFFFF"/>
        <bgColor rgb="FFCCECFF"/>
      </patternFill>
    </fill>
    <fill>
      <patternFill patternType="solid">
        <fgColor rgb="FF66FF99"/>
        <bgColor rgb="FF92D050"/>
      </patternFill>
    </fill>
    <fill>
      <patternFill patternType="solid">
        <fgColor rgb="FFFFFF00"/>
        <bgColor rgb="FFFFFF00"/>
      </patternFill>
    </fill>
    <fill>
      <patternFill patternType="solid">
        <fgColor rgb="FFF79646"/>
        <bgColor rgb="FFFF8080"/>
      </patternFill>
    </fill>
    <fill>
      <patternFill patternType="solid">
        <fgColor rgb="FFEBF1DE"/>
        <bgColor rgb="FFFFFFD7"/>
      </patternFill>
    </fill>
    <fill>
      <patternFill patternType="solid">
        <fgColor rgb="FFFFFFFF"/>
        <bgColor rgb="FFFFFFD7"/>
      </patternFill>
    </fill>
    <fill>
      <patternFill patternType="solid">
        <fgColor rgb="FF0000FF"/>
        <bgColor rgb="FF0000FF"/>
      </patternFill>
    </fill>
    <fill>
      <patternFill patternType="solid">
        <fgColor rgb="FFFFCCCC"/>
        <bgColor rgb="FFDDD9C3"/>
      </patternFill>
    </fill>
    <fill>
      <patternFill patternType="solid">
        <fgColor rgb="FF77933C"/>
        <bgColor rgb="FF808080"/>
      </patternFill>
    </fill>
    <fill>
      <patternFill patternType="solid">
        <fgColor rgb="FFCCECFF"/>
        <bgColor rgb="FFCCFFFF"/>
      </patternFill>
    </fill>
    <fill>
      <patternFill patternType="solid">
        <fgColor rgb="FF92D050"/>
        <bgColor rgb="FF9BBB59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>
        <color rgb="FF993300"/>
      </left>
      <right style="thin">
        <color rgb="FF993300"/>
      </right>
      <top style="thin">
        <color rgb="FF993300"/>
      </top>
      <bottom style="thin">
        <color rgb="FF993300"/>
      </bottom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2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5" fontId="7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5" fontId="0" fillId="2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6" fontId="0" fillId="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center" textRotation="0" wrapText="true" indent="1" shrinkToFit="false"/>
      <protection locked="true" hidden="false"/>
    </xf>
    <xf numFmtId="164" fontId="7" fillId="0" borderId="2" xfId="0" applyFont="true" applyBorder="true" applyAlignment="true" applyProtection="true">
      <alignment horizontal="left" vertical="center" textRotation="0" wrapText="false" indent="1" shrinkToFit="false"/>
      <protection locked="true" hidden="false"/>
    </xf>
    <xf numFmtId="164" fontId="7" fillId="7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8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9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1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6" borderId="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7" fillId="11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center" textRotation="0" wrapText="true" indent="0" shrinkToFit="false"/>
      <protection locked="true" hidden="false"/>
    </xf>
    <xf numFmtId="164" fontId="18" fillId="9" borderId="4" xfId="0" applyFont="true" applyBorder="true" applyAlignment="true" applyProtection="true">
      <alignment horizontal="left" vertical="top" textRotation="0" wrapText="true" indent="0" shrinkToFit="false"/>
      <protection locked="true" hidden="false"/>
    </xf>
    <xf numFmtId="164" fontId="7" fillId="5" borderId="2" xfId="0" applyFont="true" applyBorder="true" applyAlignment="true" applyProtection="true">
      <alignment horizontal="right" vertical="bottom" textRotation="0" wrapText="false" indent="15" shrinkToFit="false"/>
      <protection locked="true" hidden="false"/>
    </xf>
    <xf numFmtId="164" fontId="7" fillId="5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19" fillId="0" borderId="5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2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1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21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1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7" fillId="2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3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1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5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right" vertical="bottom" textRotation="0" wrapText="false" indent="1" shrinkToFit="false"/>
      <protection locked="true" hidden="false"/>
    </xf>
    <xf numFmtId="165" fontId="7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7" fillId="1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7" fillId="0" borderId="2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0" fillId="0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7" fillId="5" borderId="2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64" fontId="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5" borderId="2" xfId="0" applyFont="true" applyBorder="true" applyAlignment="true" applyProtection="true">
      <alignment horizontal="right" vertical="bottom" textRotation="0" wrapText="false" indent="15" shrinkToFit="false"/>
      <protection locked="true" hidden="false"/>
    </xf>
    <xf numFmtId="166" fontId="0" fillId="5" borderId="2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24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6" xfId="0" applyFont="true" applyBorder="true" applyAlignment="true" applyProtection="true">
      <alignment horizontal="left" vertical="bottom" textRotation="0" wrapText="false" indent="1" shrinkToFit="false"/>
      <protection locked="true" hidden="false"/>
    </xf>
    <xf numFmtId="164" fontId="5" fillId="0" borderId="6" xfId="0" applyFont="true" applyBorder="true" applyAlignment="true" applyProtection="true">
      <alignment horizontal="right" vertical="bottom" textRotation="0" wrapText="false" indent="15" shrinkToFit="false"/>
      <protection locked="true" hidden="false"/>
    </xf>
    <xf numFmtId="164" fontId="7" fillId="0" borderId="0" xfId="0" applyFont="true" applyBorder="true" applyAlignment="true" applyProtection="true">
      <alignment horizontal="right" vertical="center" textRotation="0" wrapText="false" indent="15" shrinkToFit="false"/>
      <protection locked="true" hidden="false"/>
    </xf>
    <xf numFmtId="164" fontId="5" fillId="0" borderId="0" xfId="0" applyFont="true" applyBorder="false" applyAlignment="true" applyProtection="true">
      <alignment horizontal="right" vertical="bottom" textRotation="0" wrapText="false" indent="15" shrinkToFit="false"/>
      <protection locked="true" hidden="false"/>
    </xf>
    <xf numFmtId="164" fontId="5" fillId="0" borderId="2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14" borderId="2" xfId="0" applyFont="true" applyBorder="true" applyAlignment="true" applyProtection="true">
      <alignment horizontal="right" vertical="center" textRotation="0" wrapText="false" indent="8" shrinkToFit="false"/>
      <protection locked="true" hidden="false"/>
    </xf>
    <xf numFmtId="164" fontId="7" fillId="1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1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7" fillId="0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7" fillId="0" borderId="8" xfId="0" applyFont="true" applyBorder="true" applyAlignment="true" applyProtection="true">
      <alignment horizontal="general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77933C"/>
      <rgbColor rgb="FF800080"/>
      <rgbColor rgb="FF008080"/>
      <rgbColor rgb="FFC0C0C0"/>
      <rgbColor rgb="FF808080"/>
      <rgbColor rgb="FF9999FF"/>
      <rgbColor rgb="FF8D1D75"/>
      <rgbColor rgb="FFFFFFCC"/>
      <rgbColor rgb="FFCCFFFF"/>
      <rgbColor rgb="FF660066"/>
      <rgbColor rgb="FFFF8080"/>
      <rgbColor rgb="FF0066CC"/>
      <rgbColor rgb="FFDDD9C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ECFF"/>
      <rgbColor rgb="FFEBF1DE"/>
      <rgbColor rgb="FFFFFFD7"/>
      <rgbColor rgb="FF99CCFF"/>
      <rgbColor rgb="FFFF99CC"/>
      <rgbColor rgb="FFCC99FF"/>
      <rgbColor rgb="FFFFCCCC"/>
      <rgbColor rgb="FF3366FF"/>
      <rgbColor rgb="FF66FF99"/>
      <rgbColor rgb="FF92D050"/>
      <rgbColor rgb="FFFFCC00"/>
      <rgbColor rgb="FFF79646"/>
      <rgbColor rgb="FFFF6600"/>
      <rgbColor rgb="FF666699"/>
      <rgbColor rgb="FF9BBB59"/>
      <rgbColor rgb="FF003366"/>
      <rgbColor rgb="FF339966"/>
      <rgbColor rgb="FF003300"/>
      <rgbColor rgb="FF333300"/>
      <rgbColor rgb="FF993300"/>
      <rgbColor rgb="FFC9211E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worksheet" Target="worksheets/sheet22.xml"/><Relationship Id="rId24" Type="http://schemas.openxmlformats.org/officeDocument/2006/relationships/worksheet" Target="worksheets/sheet23.xml"/><Relationship Id="rId25" Type="http://schemas.openxmlformats.org/officeDocument/2006/relationships/worksheet" Target="worksheets/sheet24.xml"/><Relationship Id="rId26" Type="http://schemas.openxmlformats.org/officeDocument/2006/relationships/worksheet" Target="worksheets/sheet25.xml"/><Relationship Id="rId27" Type="http://schemas.openxmlformats.org/officeDocument/2006/relationships/worksheet" Target="worksheets/sheet26.xml"/><Relationship Id="rId28" Type="http://schemas.openxmlformats.org/officeDocument/2006/relationships/worksheet" Target="worksheets/sheet27.xml"/><Relationship Id="rId29" Type="http://schemas.openxmlformats.org/officeDocument/2006/relationships/worksheet" Target="worksheets/sheet28.xml"/><Relationship Id="rId30" Type="http://schemas.openxmlformats.org/officeDocument/2006/relationships/worksheet" Target="worksheets/sheet29.xml"/><Relationship Id="rId31" Type="http://schemas.openxmlformats.org/officeDocument/2006/relationships/worksheet" Target="worksheets/sheet30.xml"/><Relationship Id="rId32" Type="http://schemas.openxmlformats.org/officeDocument/2006/relationships/worksheet" Target="worksheets/sheet31.xml"/><Relationship Id="rId33" Type="http://schemas.openxmlformats.org/officeDocument/2006/relationships/worksheet" Target="worksheets/sheet32.xml"/><Relationship Id="rId34" Type="http://schemas.openxmlformats.org/officeDocument/2006/relationships/worksheet" Target="worksheets/sheet33.xml"/><Relationship Id="rId35" Type="http://schemas.openxmlformats.org/officeDocument/2006/relationships/worksheet" Target="worksheets/sheet34.xml"/><Relationship Id="rId36" Type="http://schemas.openxmlformats.org/officeDocument/2006/relationships/worksheet" Target="worksheets/sheet35.xml"/><Relationship Id="rId37" Type="http://schemas.openxmlformats.org/officeDocument/2006/relationships/worksheet" Target="worksheets/sheet36.xml"/><Relationship Id="rId38" Type="http://schemas.openxmlformats.org/officeDocument/2006/relationships/worksheet" Target="worksheets/sheet37.xml"/><Relationship Id="rId39" Type="http://schemas.openxmlformats.org/officeDocument/2006/relationships/worksheet" Target="worksheets/sheet38.xml"/><Relationship Id="rId40" Type="http://schemas.openxmlformats.org/officeDocument/2006/relationships/worksheet" Target="worksheets/sheet39.xml"/><Relationship Id="rId41" Type="http://schemas.openxmlformats.org/officeDocument/2006/relationships/worksheet" Target="worksheets/sheet40.xml"/><Relationship Id="rId42" Type="http://schemas.openxmlformats.org/officeDocument/2006/relationships/worksheet" Target="worksheets/sheet41.xml"/><Relationship Id="rId43" Type="http://schemas.openxmlformats.org/officeDocument/2006/relationships/worksheet" Target="worksheets/sheet42.xml"/><Relationship Id="rId44" Type="http://schemas.openxmlformats.org/officeDocument/2006/relationships/worksheet" Target="worksheets/sheet43.xml"/><Relationship Id="rId45" Type="http://schemas.openxmlformats.org/officeDocument/2006/relationships/worksheet" Target="worksheets/sheet44.xml"/><Relationship Id="rId46" Type="http://schemas.openxmlformats.org/officeDocument/2006/relationships/worksheet" Target="worksheets/sheet45.xml"/><Relationship Id="rId47" Type="http://schemas.openxmlformats.org/officeDocument/2006/relationships/worksheet" Target="worksheets/sheet46.xml"/><Relationship Id="rId48" Type="http://schemas.openxmlformats.org/officeDocument/2006/relationships/worksheet" Target="worksheets/sheet47.xml"/><Relationship Id="rId49" Type="http://schemas.openxmlformats.org/officeDocument/2006/relationships/worksheet" Target="worksheets/sheet48.xml"/><Relationship Id="rId50" Type="http://schemas.openxmlformats.org/officeDocument/2006/relationships/worksheet" Target="worksheets/sheet49.xml"/><Relationship Id="rId51" Type="http://schemas.openxmlformats.org/officeDocument/2006/relationships/worksheet" Target="worksheets/sheet50.xml"/><Relationship Id="rId52" Type="http://schemas.openxmlformats.org/officeDocument/2006/relationships/worksheet" Target="worksheets/sheet51.xml"/><Relationship Id="rId53" Type="http://schemas.openxmlformats.org/officeDocument/2006/relationships/worksheet" Target="worksheets/sheet52.xml"/><Relationship Id="rId54" Type="http://schemas.openxmlformats.org/officeDocument/2006/relationships/worksheet" Target="worksheets/sheet53.xml"/><Relationship Id="rId55" Type="http://schemas.openxmlformats.org/officeDocument/2006/relationships/worksheet" Target="worksheets/sheet54.xml"/><Relationship Id="rId56" Type="http://schemas.openxmlformats.org/officeDocument/2006/relationships/worksheet" Target="worksheets/sheet55.xml"/><Relationship Id="rId57" Type="http://schemas.openxmlformats.org/officeDocument/2006/relationships/worksheet" Target="worksheets/sheet56.xml"/><Relationship Id="rId58" Type="http://schemas.openxmlformats.org/officeDocument/2006/relationships/worksheet" Target="worksheets/sheet57.xml"/><Relationship Id="rId59" Type="http://schemas.openxmlformats.org/officeDocument/2006/relationships/worksheet" Target="worksheets/sheet58.xml"/><Relationship Id="rId60" Type="http://schemas.openxmlformats.org/officeDocument/2006/relationships/worksheet" Target="worksheets/sheet59.xml"/><Relationship Id="rId61" Type="http://schemas.openxmlformats.org/officeDocument/2006/relationships/worksheet" Target="worksheets/sheet60.xml"/><Relationship Id="rId62" Type="http://schemas.openxmlformats.org/officeDocument/2006/relationships/worksheet" Target="worksheets/sheet61.xml"/><Relationship Id="rId63" Type="http://schemas.openxmlformats.org/officeDocument/2006/relationships/worksheet" Target="worksheets/sheet62.xml"/><Relationship Id="rId64" Type="http://schemas.openxmlformats.org/officeDocument/2006/relationships/worksheet" Target="worksheets/sheet63.xml"/><Relationship Id="rId65" Type="http://schemas.openxmlformats.org/officeDocument/2006/relationships/worksheet" Target="worksheets/sheet64.xml"/><Relationship Id="rId66" Type="http://schemas.openxmlformats.org/officeDocument/2006/relationships/worksheet" Target="worksheets/sheet65.xml"/><Relationship Id="rId67" Type="http://schemas.openxmlformats.org/officeDocument/2006/relationships/worksheet" Target="worksheets/sheet66.xml"/><Relationship Id="rId68" Type="http://schemas.openxmlformats.org/officeDocument/2006/relationships/worksheet" Target="worksheets/sheet67.xml"/><Relationship Id="rId69" Type="http://schemas.openxmlformats.org/officeDocument/2006/relationships/worksheet" Target="worksheets/sheet68.xml"/><Relationship Id="rId70" Type="http://schemas.openxmlformats.org/officeDocument/2006/relationships/worksheet" Target="worksheets/sheet69.xml"/><Relationship Id="rId71" Type="http://schemas.openxmlformats.org/officeDocument/2006/relationships/worksheet" Target="worksheets/sheet70.xml"/><Relationship Id="rId72" Type="http://schemas.openxmlformats.org/officeDocument/2006/relationships/worksheet" Target="worksheets/sheet71.xml"/><Relationship Id="rId73" Type="http://schemas.openxmlformats.org/officeDocument/2006/relationships/worksheet" Target="worksheets/sheet72.xml"/><Relationship Id="rId74" Type="http://schemas.openxmlformats.org/officeDocument/2006/relationships/worksheet" Target="worksheets/sheet73.xml"/><Relationship Id="rId75" Type="http://schemas.openxmlformats.org/officeDocument/2006/relationships/worksheet" Target="worksheets/sheet74.xml"/><Relationship Id="rId76" Type="http://schemas.openxmlformats.org/officeDocument/2006/relationships/worksheet" Target="worksheets/sheet75.xml"/><Relationship Id="rId77" Type="http://schemas.openxmlformats.org/officeDocument/2006/relationships/worksheet" Target="worksheets/sheet76.xml"/><Relationship Id="rId78" Type="http://schemas.openxmlformats.org/officeDocument/2006/relationships/worksheet" Target="worksheets/sheet77.xml"/><Relationship Id="rId79" Type="http://schemas.openxmlformats.org/officeDocument/2006/relationships/worksheet" Target="worksheets/sheet78.xml"/><Relationship Id="rId80" Type="http://schemas.openxmlformats.org/officeDocument/2006/relationships/worksheet" Target="worksheets/sheet79.xml"/><Relationship Id="rId81" Type="http://schemas.openxmlformats.org/officeDocument/2006/relationships/worksheet" Target="worksheets/sheet80.xml"/><Relationship Id="rId82" Type="http://schemas.openxmlformats.org/officeDocument/2006/relationships/worksheet" Target="worksheets/sheet81.xml"/><Relationship Id="rId83" Type="http://schemas.openxmlformats.org/officeDocument/2006/relationships/worksheet" Target="worksheets/sheet82.xml"/><Relationship Id="rId84" Type="http://schemas.openxmlformats.org/officeDocument/2006/relationships/worksheet" Target="worksheets/sheet83.xml"/><Relationship Id="rId85" Type="http://schemas.openxmlformats.org/officeDocument/2006/relationships/worksheet" Target="worksheets/sheet84.xml"/><Relationship Id="rId86" Type="http://schemas.openxmlformats.org/officeDocument/2006/relationships/worksheet" Target="worksheets/sheet85.xml"/><Relationship Id="rId87" Type="http://schemas.openxmlformats.org/officeDocument/2006/relationships/worksheet" Target="worksheets/sheet86.xml"/><Relationship Id="rId88" Type="http://schemas.openxmlformats.org/officeDocument/2006/relationships/worksheet" Target="worksheets/sheet87.xml"/><Relationship Id="rId89" Type="http://schemas.openxmlformats.org/officeDocument/2006/relationships/worksheet" Target="worksheets/sheet88.xml"/><Relationship Id="rId90" Type="http://schemas.openxmlformats.org/officeDocument/2006/relationships/worksheet" Target="worksheets/sheet89.xml"/><Relationship Id="rId91" Type="http://schemas.openxmlformats.org/officeDocument/2006/relationships/worksheet" Target="worksheets/sheet90.xml"/><Relationship Id="rId92" Type="http://schemas.openxmlformats.org/officeDocument/2006/relationships/worksheet" Target="worksheets/sheet91.xml"/><Relationship Id="rId93" Type="http://schemas.openxmlformats.org/officeDocument/2006/relationships/worksheet" Target="worksheets/sheet92.xml"/><Relationship Id="rId94" Type="http://schemas.openxmlformats.org/officeDocument/2006/relationships/worksheet" Target="worksheets/sheet93.xml"/><Relationship Id="rId95" Type="http://schemas.openxmlformats.org/officeDocument/2006/relationships/worksheet" Target="worksheets/sheet94.xml"/><Relationship Id="rId96" Type="http://schemas.openxmlformats.org/officeDocument/2006/relationships/worksheet" Target="worksheets/sheet95.xml"/><Relationship Id="rId97" Type="http://schemas.openxmlformats.org/officeDocument/2006/relationships/worksheet" Target="worksheets/sheet96.xml"/><Relationship Id="rId98" Type="http://schemas.openxmlformats.org/officeDocument/2006/relationships/worksheet" Target="worksheets/sheet97.xml"/><Relationship Id="rId99" Type="http://schemas.openxmlformats.org/officeDocument/2006/relationships/worksheet" Target="worksheets/sheet98.xml"/><Relationship Id="rId100" Type="http://schemas.openxmlformats.org/officeDocument/2006/relationships/worksheet" Target="worksheets/sheet99.xml"/><Relationship Id="rId101" Type="http://schemas.openxmlformats.org/officeDocument/2006/relationships/worksheet" Target="worksheets/sheet100.xml"/><Relationship Id="rId102" Type="http://schemas.openxmlformats.org/officeDocument/2006/relationships/worksheet" Target="worksheets/sheet101.xml"/><Relationship Id="rId103" Type="http://schemas.openxmlformats.org/officeDocument/2006/relationships/worksheet" Target="worksheets/sheet102.xml"/><Relationship Id="rId104" Type="http://schemas.openxmlformats.org/officeDocument/2006/relationships/worksheet" Target="worksheets/sheet103.xml"/><Relationship Id="rId105" Type="http://schemas.openxmlformats.org/officeDocument/2006/relationships/worksheet" Target="worksheets/sheet104.xml"/><Relationship Id="rId106" Type="http://schemas.openxmlformats.org/officeDocument/2006/relationships/worksheet" Target="worksheets/sheet105.xml"/><Relationship Id="rId107" Type="http://schemas.openxmlformats.org/officeDocument/2006/relationships/worksheet" Target="worksheets/sheet106.xml"/><Relationship Id="rId108" Type="http://schemas.openxmlformats.org/officeDocument/2006/relationships/worksheet" Target="worksheets/sheet107.xml"/><Relationship Id="rId109" Type="http://schemas.openxmlformats.org/officeDocument/2006/relationships/worksheet" Target="worksheets/sheet108.xml"/><Relationship Id="rId110" Type="http://schemas.openxmlformats.org/officeDocument/2006/relationships/worksheet" Target="worksheets/sheet109.xml"/><Relationship Id="rId111" Type="http://schemas.openxmlformats.org/officeDocument/2006/relationships/worksheet" Target="worksheets/sheet110.xml"/><Relationship Id="rId112" Type="http://schemas.openxmlformats.org/officeDocument/2006/relationships/worksheet" Target="worksheets/sheet111.xml"/><Relationship Id="rId113" Type="http://schemas.openxmlformats.org/officeDocument/2006/relationships/worksheet" Target="worksheets/sheet112.xml"/><Relationship Id="rId114" Type="http://schemas.openxmlformats.org/officeDocument/2006/relationships/worksheet" Target="worksheets/sheet113.xml"/><Relationship Id="rId115" Type="http://schemas.openxmlformats.org/officeDocument/2006/relationships/worksheet" Target="worksheets/sheet114.xml"/><Relationship Id="rId116" Type="http://schemas.openxmlformats.org/officeDocument/2006/relationships/worksheet" Target="worksheets/sheet115.xml"/><Relationship Id="rId117" Type="http://schemas.openxmlformats.org/officeDocument/2006/relationships/worksheet" Target="worksheets/sheet116.xml"/><Relationship Id="rId118" Type="http://schemas.openxmlformats.org/officeDocument/2006/relationships/worksheet" Target="worksheets/sheet117.xml"/><Relationship Id="rId119" Type="http://schemas.openxmlformats.org/officeDocument/2006/relationships/worksheet" Target="worksheets/sheet118.xml"/><Relationship Id="rId120" Type="http://schemas.openxmlformats.org/officeDocument/2006/relationships/worksheet" Target="worksheets/sheet119.xml"/><Relationship Id="rId121" Type="http://schemas.openxmlformats.org/officeDocument/2006/relationships/worksheet" Target="worksheets/sheet120.xml"/><Relationship Id="rId122" Type="http://schemas.openxmlformats.org/officeDocument/2006/relationships/worksheet" Target="worksheets/sheet121.xml"/><Relationship Id="rId123" Type="http://schemas.openxmlformats.org/officeDocument/2006/relationships/worksheet" Target="worksheets/sheet122.xml"/><Relationship Id="rId124" Type="http://schemas.openxmlformats.org/officeDocument/2006/relationships/worksheet" Target="worksheets/sheet123.xml"/><Relationship Id="rId125" Type="http://schemas.openxmlformats.org/officeDocument/2006/relationships/worksheet" Target="worksheets/sheet124.xml"/><Relationship Id="rId126" Type="http://schemas.openxmlformats.org/officeDocument/2006/relationships/worksheet" Target="worksheets/sheet125.xml"/><Relationship Id="rId127" Type="http://schemas.openxmlformats.org/officeDocument/2006/relationships/worksheet" Target="worksheets/sheet126.xml"/><Relationship Id="rId128" Type="http://schemas.openxmlformats.org/officeDocument/2006/relationships/worksheet" Target="worksheets/sheet127.xml"/><Relationship Id="rId129" Type="http://schemas.openxmlformats.org/officeDocument/2006/relationships/worksheet" Target="worksheets/sheet128.xml"/><Relationship Id="rId130" Type="http://schemas.openxmlformats.org/officeDocument/2006/relationships/worksheet" Target="worksheets/sheet129.xml"/><Relationship Id="rId131" Type="http://schemas.openxmlformats.org/officeDocument/2006/relationships/worksheet" Target="worksheets/sheet130.xml"/><Relationship Id="rId132" Type="http://schemas.openxmlformats.org/officeDocument/2006/relationships/worksheet" Target="worksheets/sheet131.xml"/><Relationship Id="rId133" Type="http://schemas.openxmlformats.org/officeDocument/2006/relationships/worksheet" Target="worksheets/sheet132.xml"/><Relationship Id="rId134" Type="http://schemas.openxmlformats.org/officeDocument/2006/relationships/worksheet" Target="worksheets/sheet133.xml"/><Relationship Id="rId135" Type="http://schemas.openxmlformats.org/officeDocument/2006/relationships/worksheet" Target="worksheets/sheet134.xml"/><Relationship Id="rId136" Type="http://schemas.openxmlformats.org/officeDocument/2006/relationships/worksheet" Target="worksheets/sheet135.xml"/><Relationship Id="rId137" Type="http://schemas.openxmlformats.org/officeDocument/2006/relationships/worksheet" Target="worksheets/sheet136.xml"/><Relationship Id="rId138" Type="http://schemas.openxmlformats.org/officeDocument/2006/relationships/worksheet" Target="worksheets/sheet137.xml"/><Relationship Id="rId139" Type="http://schemas.openxmlformats.org/officeDocument/2006/relationships/worksheet" Target="worksheets/sheet138.xml"/><Relationship Id="rId140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0000"/>
    <pageSetUpPr fitToPage="true"/>
  </sheetPr>
  <dimension ref="A1:AM1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2" topLeftCell="AK87" activePane="bottomRight" state="frozen"/>
      <selection pane="topLeft" activeCell="A1" activeCellId="0" sqref="A1"/>
      <selection pane="topRight" activeCell="AK1" activeCellId="0" sqref="AK1"/>
      <selection pane="bottomLeft" activeCell="A87" activeCellId="0" sqref="A87"/>
      <selection pane="bottomRight" activeCell="AK102" activeCellId="0" sqref="AK102"/>
    </sheetView>
  </sheetViews>
  <sheetFormatPr defaultColWidth="10.8359375" defaultRowHeight="11.25" zeroHeight="false" outlineLevelRow="0" outlineLevelCol="1"/>
  <cols>
    <col collapsed="false" customWidth="true" hidden="false" outlineLevel="0" max="1" min="1" style="1" width="3"/>
    <col collapsed="false" customWidth="true" hidden="false" outlineLevel="0" max="2" min="2" style="1" width="33.67"/>
    <col collapsed="false" customWidth="true" hidden="false" outlineLevel="0" max="3" min="3" style="2" width="59.66"/>
    <col collapsed="false" customWidth="true" hidden="false" outlineLevel="0" max="5" min="4" style="3" width="11.34"/>
    <col collapsed="false" customWidth="true" hidden="false" outlineLevel="0" max="6" min="6" style="4" width="11.34"/>
    <col collapsed="false" customWidth="true" hidden="false" outlineLevel="0" max="7" min="7" style="2" width="14.83"/>
    <col collapsed="false" customWidth="true" hidden="false" outlineLevel="1" max="25" min="8" style="2" width="11.34"/>
    <col collapsed="false" customWidth="true" hidden="false" outlineLevel="1" max="26" min="26" style="2" width="0.17"/>
    <col collapsed="false" customWidth="true" hidden="false" outlineLevel="1" max="38" min="27" style="2" width="11.34"/>
    <col collapsed="false" customWidth="true" hidden="false" outlineLevel="0" max="39" min="39" style="2" width="11.34"/>
  </cols>
  <sheetData>
    <row r="1" customFormat="false" ht="26.25" hidden="false" customHeight="true" outlineLevel="0" collapsed="false">
      <c r="B1" s="5" t="s">
        <v>0</v>
      </c>
      <c r="C1" s="5"/>
      <c r="D1" s="5"/>
      <c r="E1" s="5"/>
      <c r="F1" s="5"/>
      <c r="G1" s="5"/>
      <c r="H1" s="6" t="n">
        <v>1</v>
      </c>
      <c r="I1" s="6" t="n">
        <v>2</v>
      </c>
      <c r="J1" s="6" t="n">
        <v>3</v>
      </c>
      <c r="K1" s="6" t="n">
        <v>4</v>
      </c>
      <c r="L1" s="6" t="n">
        <v>5</v>
      </c>
      <c r="M1" s="6" t="n">
        <v>6</v>
      </c>
      <c r="N1" s="6" t="n">
        <v>7</v>
      </c>
      <c r="O1" s="6" t="n">
        <v>8</v>
      </c>
      <c r="P1" s="6" t="n">
        <v>9</v>
      </c>
      <c r="Q1" s="6" t="n">
        <v>10</v>
      </c>
      <c r="R1" s="6" t="n">
        <v>11</v>
      </c>
      <c r="S1" s="6" t="n">
        <v>12</v>
      </c>
      <c r="T1" s="6" t="n">
        <v>13</v>
      </c>
      <c r="U1" s="6" t="n">
        <v>14</v>
      </c>
      <c r="V1" s="6" t="n">
        <v>15</v>
      </c>
      <c r="W1" s="6" t="n">
        <v>16</v>
      </c>
      <c r="X1" s="6" t="n">
        <v>17</v>
      </c>
      <c r="Y1" s="6" t="n">
        <v>18</v>
      </c>
      <c r="Z1" s="6" t="n">
        <v>19</v>
      </c>
      <c r="AA1" s="6" t="n">
        <v>19</v>
      </c>
      <c r="AB1" s="6" t="n">
        <v>20</v>
      </c>
      <c r="AC1" s="6" t="n">
        <v>21</v>
      </c>
      <c r="AD1" s="6" t="n">
        <v>22</v>
      </c>
      <c r="AE1" s="6" t="n">
        <v>23</v>
      </c>
      <c r="AF1" s="6" t="n">
        <v>24</v>
      </c>
      <c r="AG1" s="6" t="n">
        <v>25</v>
      </c>
      <c r="AH1" s="6" t="n">
        <v>26</v>
      </c>
      <c r="AI1" s="6" t="n">
        <v>27</v>
      </c>
      <c r="AJ1" s="6" t="n">
        <v>28</v>
      </c>
      <c r="AK1" s="6" t="n">
        <v>29</v>
      </c>
      <c r="AL1" s="6" t="n">
        <v>30</v>
      </c>
      <c r="AM1" s="7" t="n">
        <v>31</v>
      </c>
    </row>
    <row r="2" customFormat="false" ht="30" hidden="false" customHeight="false" outlineLevel="0" collapsed="false">
      <c r="B2" s="8" t="s">
        <v>1</v>
      </c>
      <c r="C2" s="8" t="s">
        <v>2</v>
      </c>
      <c r="D2" s="8" t="s">
        <v>3</v>
      </c>
      <c r="E2" s="9" t="s">
        <v>4</v>
      </c>
      <c r="F2" s="10" t="s">
        <v>5</v>
      </c>
      <c r="G2" s="11" t="s">
        <v>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7"/>
    </row>
    <row r="3" s="12" customFormat="true" ht="15.75" hidden="false" customHeight="false" outlineLevel="0" collapsed="false">
      <c r="B3" s="13" t="s">
        <v>7</v>
      </c>
      <c r="C3" s="14" t="s">
        <v>8</v>
      </c>
      <c r="D3" s="14" t="n">
        <v>282</v>
      </c>
      <c r="E3" s="14" t="n">
        <f aca="false">'М 200.02'!C65</f>
        <v>75</v>
      </c>
      <c r="F3" s="15" t="n">
        <f aca="false">(D3+E3)-G3</f>
        <v>329</v>
      </c>
      <c r="G3" s="16" t="n">
        <f aca="false">SUM(H3:AM3)</f>
        <v>28</v>
      </c>
      <c r="H3" s="14"/>
      <c r="I3" s="14"/>
      <c r="J3" s="14"/>
      <c r="K3" s="14"/>
      <c r="L3" s="14"/>
      <c r="M3" s="14"/>
      <c r="N3" s="14" t="n">
        <v>1</v>
      </c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 t="n">
        <v>9</v>
      </c>
      <c r="AJ3" s="14"/>
      <c r="AK3" s="14" t="n">
        <v>18</v>
      </c>
      <c r="AL3" s="14"/>
      <c r="AM3" s="16"/>
    </row>
    <row r="4" s="12" customFormat="true" ht="15.75" hidden="false" customHeight="false" outlineLevel="0" collapsed="false">
      <c r="B4" s="13" t="s">
        <v>7</v>
      </c>
      <c r="C4" s="14" t="s">
        <v>9</v>
      </c>
      <c r="D4" s="14" t="n">
        <v>32</v>
      </c>
      <c r="E4" s="14" t="n">
        <f aca="false">'М 200.02'!C4</f>
        <v>0</v>
      </c>
      <c r="F4" s="17" t="n">
        <f aca="false">(D4+E4)-G4</f>
        <v>0</v>
      </c>
      <c r="G4" s="18" t="n">
        <f aca="false">SUM(H4:AM4)</f>
        <v>32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 t="n">
        <f aca="false">23+9</f>
        <v>32</v>
      </c>
      <c r="AI4" s="14"/>
      <c r="AJ4" s="14"/>
      <c r="AK4" s="14"/>
      <c r="AL4" s="14"/>
      <c r="AM4" s="16"/>
    </row>
    <row r="5" s="12" customFormat="true" ht="15.75" hidden="false" customHeight="false" outlineLevel="0" collapsed="false">
      <c r="B5" s="13" t="s">
        <v>10</v>
      </c>
      <c r="C5" s="14" t="s">
        <v>11</v>
      </c>
      <c r="D5" s="14" t="n">
        <v>16</v>
      </c>
      <c r="E5" s="14" t="n">
        <f aca="false">'М 200.04'!C60</f>
        <v>39</v>
      </c>
      <c r="F5" s="17" t="n">
        <f aca="false">(D5+E5)-G5</f>
        <v>45</v>
      </c>
      <c r="G5" s="18" t="n">
        <f aca="false">SUM(H5:AM5)</f>
        <v>10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 t="n">
        <v>6</v>
      </c>
      <c r="AJ5" s="14"/>
      <c r="AK5" s="14" t="n">
        <v>4</v>
      </c>
      <c r="AL5" s="14"/>
      <c r="AM5" s="16"/>
    </row>
    <row r="6" s="12" customFormat="true" ht="15.75" hidden="false" customHeight="false" outlineLevel="0" collapsed="false">
      <c r="B6" s="13" t="s">
        <v>12</v>
      </c>
      <c r="C6" s="14" t="s">
        <v>13</v>
      </c>
      <c r="D6" s="14" t="n">
        <f aca="false">432+72+46</f>
        <v>550</v>
      </c>
      <c r="E6" s="14" t="n">
        <f aca="false">'М 201.5 (6)'!C59</f>
        <v>409</v>
      </c>
      <c r="F6" s="17" t="n">
        <f aca="false">(D6+E6)-G6</f>
        <v>0</v>
      </c>
      <c r="G6" s="18" t="n">
        <f aca="false">SUM(H6:AM6)</f>
        <v>959</v>
      </c>
      <c r="H6" s="14" t="n">
        <f aca="false">10+40</f>
        <v>50</v>
      </c>
      <c r="I6" s="14" t="n">
        <f aca="false">14+12</f>
        <v>26</v>
      </c>
      <c r="J6" s="14"/>
      <c r="K6" s="14"/>
      <c r="L6" s="14" t="n">
        <f aca="false">20+58</f>
        <v>78</v>
      </c>
      <c r="M6" s="14" t="n">
        <f aca="false">59+15</f>
        <v>74</v>
      </c>
      <c r="N6" s="14" t="n">
        <f aca="false">47+13+33</f>
        <v>93</v>
      </c>
      <c r="O6" s="14" t="n">
        <f aca="false">14+20+48</f>
        <v>82</v>
      </c>
      <c r="P6" s="14"/>
      <c r="Q6" s="14"/>
      <c r="R6" s="14" t="n">
        <f aca="false">62+23</f>
        <v>85</v>
      </c>
      <c r="S6" s="14"/>
      <c r="T6" s="14"/>
      <c r="U6" s="14" t="n">
        <v>30</v>
      </c>
      <c r="V6" s="14" t="n">
        <v>22</v>
      </c>
      <c r="W6" s="14"/>
      <c r="X6" s="14"/>
      <c r="Y6" s="14" t="n">
        <v>7</v>
      </c>
      <c r="Z6" s="14"/>
      <c r="AA6" s="14" t="n">
        <v>47</v>
      </c>
      <c r="AB6" s="14" t="n">
        <f aca="false">17+15</f>
        <v>32</v>
      </c>
      <c r="AC6" s="14" t="n">
        <f aca="false">17+14</f>
        <v>31</v>
      </c>
      <c r="AD6" s="14" t="n">
        <v>45</v>
      </c>
      <c r="AE6" s="14"/>
      <c r="AF6" s="14"/>
      <c r="AG6" s="14" t="n">
        <f aca="false">60+32</f>
        <v>92</v>
      </c>
      <c r="AH6" s="14" t="n">
        <f aca="false">17+15</f>
        <v>32</v>
      </c>
      <c r="AI6" s="14" t="n">
        <v>62</v>
      </c>
      <c r="AJ6" s="14" t="n">
        <v>25</v>
      </c>
      <c r="AK6" s="14" t="n">
        <v>46</v>
      </c>
      <c r="AL6" s="14"/>
      <c r="AM6" s="16"/>
    </row>
    <row r="7" s="12" customFormat="true" ht="15.75" hidden="false" customHeight="false" outlineLevel="0" collapsed="false">
      <c r="B7" s="13" t="s">
        <v>14</v>
      </c>
      <c r="C7" s="14" t="s">
        <v>15</v>
      </c>
      <c r="D7" s="14" t="n">
        <v>252</v>
      </c>
      <c r="E7" s="14" t="n">
        <f aca="false">'М 201.7'!C58</f>
        <v>209</v>
      </c>
      <c r="F7" s="17" t="n">
        <f aca="false">(D7+E7)-G7</f>
        <v>43</v>
      </c>
      <c r="G7" s="18" t="n">
        <f aca="false">SUM(H7:AM7)</f>
        <v>418</v>
      </c>
      <c r="H7" s="14" t="n">
        <v>18</v>
      </c>
      <c r="I7" s="14" t="n">
        <v>38</v>
      </c>
      <c r="J7" s="14"/>
      <c r="K7" s="14"/>
      <c r="L7" s="14" t="n">
        <v>14</v>
      </c>
      <c r="M7" s="14"/>
      <c r="N7" s="14"/>
      <c r="O7" s="14"/>
      <c r="P7" s="14"/>
      <c r="Q7" s="14"/>
      <c r="R7" s="14" t="n">
        <v>35</v>
      </c>
      <c r="S7" s="14" t="n">
        <v>45</v>
      </c>
      <c r="T7" s="14" t="n">
        <v>45</v>
      </c>
      <c r="U7" s="14" t="n">
        <v>3</v>
      </c>
      <c r="V7" s="14"/>
      <c r="W7" s="14"/>
      <c r="X7" s="14"/>
      <c r="Y7" s="14" t="n">
        <f aca="false">30+14+18+12+12</f>
        <v>86</v>
      </c>
      <c r="Z7" s="14"/>
      <c r="AA7" s="14" t="n">
        <v>35</v>
      </c>
      <c r="AB7" s="14" t="n">
        <f aca="false">21+14</f>
        <v>35</v>
      </c>
      <c r="AC7" s="14" t="n">
        <v>34</v>
      </c>
      <c r="AD7" s="14"/>
      <c r="AE7" s="14"/>
      <c r="AF7" s="14"/>
      <c r="AG7" s="14" t="n">
        <v>12</v>
      </c>
      <c r="AH7" s="14"/>
      <c r="AI7" s="14"/>
      <c r="AJ7" s="14"/>
      <c r="AK7" s="14" t="n">
        <v>18</v>
      </c>
      <c r="AL7" s="14"/>
      <c r="AM7" s="16"/>
    </row>
    <row r="8" s="12" customFormat="true" ht="15.75" hidden="false" customHeight="false" outlineLevel="0" collapsed="false">
      <c r="B8" s="13" t="s">
        <v>16</v>
      </c>
      <c r="C8" s="14" t="s">
        <v>17</v>
      </c>
      <c r="D8" s="14" t="n">
        <v>510</v>
      </c>
      <c r="E8" s="14" t="n">
        <f aca="false">'М201.2(4)'!C59</f>
        <v>217</v>
      </c>
      <c r="F8" s="17" t="n">
        <f aca="false">(D8+E8)-G8</f>
        <v>305</v>
      </c>
      <c r="G8" s="18" t="n">
        <f aca="false">SUM(H8:AM8)</f>
        <v>422</v>
      </c>
      <c r="H8" s="14" t="n">
        <v>24</v>
      </c>
      <c r="I8" s="14" t="n">
        <v>77</v>
      </c>
      <c r="J8" s="14"/>
      <c r="K8" s="14"/>
      <c r="L8" s="14" t="n">
        <v>7</v>
      </c>
      <c r="M8" s="14" t="n">
        <v>30</v>
      </c>
      <c r="N8" s="14" t="n">
        <f aca="false">18+2</f>
        <v>20</v>
      </c>
      <c r="O8" s="14"/>
      <c r="P8" s="14"/>
      <c r="Q8" s="14"/>
      <c r="R8" s="14"/>
      <c r="S8" s="14"/>
      <c r="T8" s="14" t="n">
        <v>3</v>
      </c>
      <c r="U8" s="14" t="n">
        <f aca="false">1+73</f>
        <v>74</v>
      </c>
      <c r="V8" s="14" t="n">
        <v>113</v>
      </c>
      <c r="W8" s="14"/>
      <c r="X8" s="14"/>
      <c r="Y8" s="14" t="n">
        <v>11</v>
      </c>
      <c r="Z8" s="14"/>
      <c r="AA8" s="14"/>
      <c r="AB8" s="14" t="n">
        <f aca="false">29+1</f>
        <v>30</v>
      </c>
      <c r="AC8" s="14"/>
      <c r="AD8" s="14"/>
      <c r="AE8" s="14"/>
      <c r="AF8" s="14"/>
      <c r="AG8" s="14" t="n">
        <v>21</v>
      </c>
      <c r="AH8" s="14"/>
      <c r="AI8" s="14"/>
      <c r="AJ8" s="14"/>
      <c r="AK8" s="14" t="n">
        <v>12</v>
      </c>
      <c r="AL8" s="14"/>
      <c r="AM8" s="16"/>
    </row>
    <row r="9" s="12" customFormat="true" ht="15.75" hidden="false" customHeight="false" outlineLevel="0" collapsed="false">
      <c r="B9" s="13" t="s">
        <v>18</v>
      </c>
      <c r="C9" s="14" t="s">
        <v>19</v>
      </c>
      <c r="D9" s="14"/>
      <c r="E9" s="14" t="n">
        <f aca="false">'М 201.22'!C16</f>
        <v>0</v>
      </c>
      <c r="F9" s="17" t="n">
        <f aca="false">(D9+E9)-G9</f>
        <v>0</v>
      </c>
      <c r="G9" s="18" t="n">
        <f aca="false">SUM(H9:AM9)</f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6"/>
    </row>
    <row r="10" s="12" customFormat="true" ht="15.75" hidden="false" customHeight="false" outlineLevel="0" collapsed="false">
      <c r="B10" s="13" t="s">
        <v>20</v>
      </c>
      <c r="C10" s="14" t="s">
        <v>21</v>
      </c>
      <c r="D10" s="14" t="n">
        <v>283</v>
      </c>
      <c r="E10" s="14" t="n">
        <f aca="false">'М 201.8'!C61</f>
        <v>49</v>
      </c>
      <c r="F10" s="17" t="n">
        <f aca="false">(D10+E10)-G10</f>
        <v>270</v>
      </c>
      <c r="G10" s="18" t="n">
        <f aca="false">SUM(H10:AM10)</f>
        <v>62</v>
      </c>
      <c r="H10" s="14" t="n">
        <v>18</v>
      </c>
      <c r="I10" s="14"/>
      <c r="J10" s="14"/>
      <c r="K10" s="14"/>
      <c r="L10" s="14" t="n">
        <v>1</v>
      </c>
      <c r="M10" s="14"/>
      <c r="N10" s="14"/>
      <c r="O10" s="14"/>
      <c r="P10" s="14"/>
      <c r="Q10" s="14"/>
      <c r="R10" s="14"/>
      <c r="S10" s="14"/>
      <c r="T10" s="14" t="n">
        <v>13</v>
      </c>
      <c r="U10" s="14" t="n">
        <v>1</v>
      </c>
      <c r="V10" s="14"/>
      <c r="W10" s="14"/>
      <c r="X10" s="14"/>
      <c r="Y10" s="14" t="n">
        <v>3</v>
      </c>
      <c r="Z10" s="14"/>
      <c r="AA10" s="14"/>
      <c r="AB10" s="14"/>
      <c r="AC10" s="14" t="n">
        <v>9</v>
      </c>
      <c r="AD10" s="14"/>
      <c r="AE10" s="14"/>
      <c r="AF10" s="14"/>
      <c r="AG10" s="14"/>
      <c r="AH10" s="14"/>
      <c r="AI10" s="14" t="n">
        <v>1</v>
      </c>
      <c r="AJ10" s="14"/>
      <c r="AK10" s="14" t="n">
        <v>16</v>
      </c>
      <c r="AL10" s="14"/>
      <c r="AM10" s="16"/>
    </row>
    <row r="11" s="19" customFormat="true" ht="15.75" hidden="false" customHeight="false" outlineLevel="0" collapsed="false">
      <c r="B11" s="20" t="s">
        <v>20</v>
      </c>
      <c r="C11" s="14" t="s">
        <v>22</v>
      </c>
      <c r="D11" s="14" t="n">
        <v>107</v>
      </c>
      <c r="E11" s="14" t="n">
        <f aca="false">'М 206 N (007-01)'!C63</f>
        <v>0</v>
      </c>
      <c r="F11" s="17" t="n">
        <f aca="false">(D11+E11)-G11</f>
        <v>107</v>
      </c>
      <c r="G11" s="18" t="n">
        <f aca="false">SUM(H11:AM11)</f>
        <v>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8"/>
    </row>
    <row r="12" s="12" customFormat="true" ht="15.75" hidden="false" customHeight="false" outlineLevel="0" collapsed="false">
      <c r="B12" s="13" t="s">
        <v>23</v>
      </c>
      <c r="C12" s="14" t="s">
        <v>24</v>
      </c>
      <c r="D12" s="14" t="n">
        <v>1</v>
      </c>
      <c r="E12" s="14" t="n">
        <f aca="false">'М 206 N (007-01)'!C64</f>
        <v>1</v>
      </c>
      <c r="F12" s="17" t="n">
        <f aca="false">(D12+E12)-G12</f>
        <v>2</v>
      </c>
      <c r="G12" s="18" t="n">
        <f aca="false">SUM(H12:AM12)</f>
        <v>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6"/>
    </row>
    <row r="13" s="12" customFormat="true" ht="15.75" hidden="false" customHeight="false" outlineLevel="0" collapsed="false">
      <c r="B13" s="13" t="s">
        <v>25</v>
      </c>
      <c r="C13" s="14" t="s">
        <v>26</v>
      </c>
      <c r="D13" s="14" t="n">
        <v>115</v>
      </c>
      <c r="E13" s="14" t="n">
        <f aca="false">'206 RN(007-03)'!C64</f>
        <v>67</v>
      </c>
      <c r="F13" s="17" t="n">
        <f aca="false">(D13+E13)-G13</f>
        <v>121</v>
      </c>
      <c r="G13" s="18" t="n">
        <f aca="false">SUM(H13:AM13)</f>
        <v>61</v>
      </c>
      <c r="H13" s="14"/>
      <c r="I13" s="14"/>
      <c r="J13" s="14"/>
      <c r="K13" s="14"/>
      <c r="L13" s="14"/>
      <c r="M13" s="14"/>
      <c r="N13" s="14"/>
      <c r="O13" s="14" t="n">
        <v>1</v>
      </c>
      <c r="P13" s="14"/>
      <c r="Q13" s="14"/>
      <c r="R13" s="14"/>
      <c r="S13" s="14"/>
      <c r="T13" s="14" t="n">
        <v>13</v>
      </c>
      <c r="U13" s="14" t="n">
        <v>4</v>
      </c>
      <c r="V13" s="14" t="n">
        <v>8</v>
      </c>
      <c r="W13" s="14"/>
      <c r="X13" s="14"/>
      <c r="Y13" s="14" t="n">
        <v>22</v>
      </c>
      <c r="Z13" s="14"/>
      <c r="AA13" s="14"/>
      <c r="AB13" s="14" t="n">
        <v>7</v>
      </c>
      <c r="AC13" s="14"/>
      <c r="AD13" s="14"/>
      <c r="AE13" s="14"/>
      <c r="AF13" s="14"/>
      <c r="AG13" s="14" t="n">
        <v>4</v>
      </c>
      <c r="AH13" s="14" t="n">
        <v>2</v>
      </c>
      <c r="AI13" s="14"/>
      <c r="AJ13" s="14"/>
      <c r="AK13" s="14"/>
      <c r="AL13" s="14"/>
      <c r="AM13" s="16"/>
    </row>
    <row r="14" s="12" customFormat="true" ht="15.75" hidden="false" customHeight="false" outlineLevel="0" collapsed="false">
      <c r="B14" s="13" t="s">
        <v>27</v>
      </c>
      <c r="C14" s="14" t="s">
        <v>28</v>
      </c>
      <c r="D14" s="14" t="n">
        <v>0</v>
      </c>
      <c r="E14" s="14" t="n">
        <f aca="false">'206 PLNO (010-03)'!C64</f>
        <v>0</v>
      </c>
      <c r="F14" s="17" t="n">
        <f aca="false">(D14+E14)-G14</f>
        <v>0</v>
      </c>
      <c r="G14" s="18" t="n">
        <f aca="false">SUM(H14:AM14)</f>
        <v>0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6"/>
    </row>
    <row r="15" s="12" customFormat="true" ht="15.75" hidden="false" customHeight="false" outlineLevel="0" collapsed="false">
      <c r="B15" s="13" t="s">
        <v>29</v>
      </c>
      <c r="C15" s="14" t="s">
        <v>30</v>
      </c>
      <c r="D15" s="14" t="n">
        <v>108</v>
      </c>
      <c r="E15" s="14" t="n">
        <f aca="false">'М206 PRNO (011-07)'!C64</f>
        <v>74</v>
      </c>
      <c r="F15" s="17" t="n">
        <f aca="false">(D15+E15)-G15</f>
        <v>107</v>
      </c>
      <c r="G15" s="18" t="n">
        <f aca="false">SUM(H15:AM15)</f>
        <v>75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 t="n">
        <v>17</v>
      </c>
      <c r="AH15" s="14" t="n">
        <v>8</v>
      </c>
      <c r="AI15" s="14" t="n">
        <f aca="false">26+2</f>
        <v>28</v>
      </c>
      <c r="AJ15" s="14"/>
      <c r="AK15" s="14" t="n">
        <v>22</v>
      </c>
      <c r="AL15" s="14"/>
      <c r="AM15" s="16"/>
    </row>
    <row r="16" s="12" customFormat="true" ht="15.75" hidden="false" customHeight="false" outlineLevel="0" collapsed="false">
      <c r="B16" s="13" t="s">
        <v>31</v>
      </c>
      <c r="C16" s="14" t="s">
        <v>32</v>
      </c>
      <c r="D16" s="14" t="n">
        <v>9</v>
      </c>
      <c r="E16" s="14" t="n">
        <f aca="false">'М 206 PRSN (007-05)'!C62</f>
        <v>41</v>
      </c>
      <c r="F16" s="17" t="n">
        <f aca="false">(D16+E16)-G16</f>
        <v>10</v>
      </c>
      <c r="G16" s="18" t="n">
        <f aca="false">SUM(H16:AM16)</f>
        <v>40</v>
      </c>
      <c r="H16" s="14"/>
      <c r="I16" s="14"/>
      <c r="J16" s="14"/>
      <c r="K16" s="14"/>
      <c r="L16" s="14"/>
      <c r="M16" s="14"/>
      <c r="N16" s="14" t="n">
        <v>2</v>
      </c>
      <c r="O16" s="14" t="n">
        <v>8</v>
      </c>
      <c r="P16" s="14"/>
      <c r="Q16" s="14"/>
      <c r="R16" s="14"/>
      <c r="S16" s="14"/>
      <c r="T16" s="14" t="n">
        <v>8</v>
      </c>
      <c r="U16" s="14"/>
      <c r="V16" s="14" t="n">
        <v>5</v>
      </c>
      <c r="W16" s="14"/>
      <c r="X16" s="14"/>
      <c r="Y16" s="14" t="n">
        <v>5</v>
      </c>
      <c r="Z16" s="14"/>
      <c r="AA16" s="14"/>
      <c r="AB16" s="14" t="n">
        <v>4</v>
      </c>
      <c r="AC16" s="14"/>
      <c r="AD16" s="14"/>
      <c r="AE16" s="14"/>
      <c r="AF16" s="14"/>
      <c r="AG16" s="14" t="n">
        <v>1</v>
      </c>
      <c r="AH16" s="14"/>
      <c r="AI16" s="14" t="n">
        <v>1</v>
      </c>
      <c r="AJ16" s="14"/>
      <c r="AK16" s="14" t="n">
        <v>6</v>
      </c>
      <c r="AL16" s="14"/>
      <c r="AM16" s="16"/>
    </row>
    <row r="17" s="12" customFormat="true" ht="15.75" hidden="false" customHeight="false" outlineLevel="0" collapsed="false">
      <c r="B17" s="13" t="s">
        <v>33</v>
      </c>
      <c r="C17" s="14" t="s">
        <v>34</v>
      </c>
      <c r="D17" s="14" t="n">
        <v>59</v>
      </c>
      <c r="E17" s="14" t="n">
        <f aca="false">'М 206 PRSNO (011-15)'!C66+'М 206 PRSNO (011-15)'!C87</f>
        <v>103</v>
      </c>
      <c r="F17" s="17" t="n">
        <f aca="false">(D17+E17)-G17</f>
        <v>71</v>
      </c>
      <c r="G17" s="18" t="n">
        <f aca="false">SUM(H17:AM17)</f>
        <v>91</v>
      </c>
      <c r="H17" s="14"/>
      <c r="I17" s="14"/>
      <c r="J17" s="14"/>
      <c r="K17" s="14"/>
      <c r="L17" s="14"/>
      <c r="M17" s="14" t="n">
        <f aca="false">13+1</f>
        <v>14</v>
      </c>
      <c r="N17" s="14" t="n">
        <v>9</v>
      </c>
      <c r="O17" s="14" t="n">
        <v>1</v>
      </c>
      <c r="P17" s="14"/>
      <c r="Q17" s="14"/>
      <c r="R17" s="14"/>
      <c r="S17" s="14"/>
      <c r="T17" s="14" t="n">
        <v>1</v>
      </c>
      <c r="U17" s="14" t="n">
        <v>9</v>
      </c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 t="n">
        <v>12</v>
      </c>
      <c r="AH17" s="14" t="n">
        <v>8</v>
      </c>
      <c r="AI17" s="14" t="n">
        <f aca="false">21+1</f>
        <v>22</v>
      </c>
      <c r="AJ17" s="14"/>
      <c r="AK17" s="14" t="n">
        <v>15</v>
      </c>
      <c r="AL17" s="14"/>
      <c r="AM17" s="16"/>
    </row>
    <row r="18" s="12" customFormat="true" ht="15.75" hidden="false" customHeight="false" outlineLevel="0" collapsed="false">
      <c r="B18" s="13" t="s">
        <v>35</v>
      </c>
      <c r="C18" s="14" t="s">
        <v>36</v>
      </c>
      <c r="D18" s="14"/>
      <c r="E18" s="14" t="n">
        <f aca="false">'М 206 PNOF 04 (25-10)'!C67</f>
        <v>0</v>
      </c>
      <c r="F18" s="17" t="n">
        <f aca="false">(D18+E18)-G18</f>
        <v>0</v>
      </c>
      <c r="G18" s="18" t="n">
        <f aca="false">SUM(H18:AM18)</f>
        <v>0</v>
      </c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6"/>
    </row>
    <row r="19" s="12" customFormat="true" ht="15.75" hidden="false" customHeight="false" outlineLevel="0" collapsed="false">
      <c r="A19" s="21"/>
      <c r="B19" s="13" t="s">
        <v>37</v>
      </c>
      <c r="C19" s="14" t="s">
        <v>38</v>
      </c>
      <c r="D19" s="14"/>
      <c r="E19" s="14" t="n">
        <f aca="false">'M 203.2T LBO'!C23</f>
        <v>0</v>
      </c>
      <c r="F19" s="17" t="n">
        <f aca="false">(D19+E19)-G19</f>
        <v>0</v>
      </c>
      <c r="G19" s="18" t="n">
        <f aca="false">SUM(H19:AM19)</f>
        <v>0</v>
      </c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6"/>
    </row>
    <row r="20" s="12" customFormat="true" ht="15.75" hidden="false" customHeight="false" outlineLevel="0" collapsed="false">
      <c r="A20" s="22"/>
      <c r="B20" s="23" t="s">
        <v>39</v>
      </c>
      <c r="C20" s="14" t="s">
        <v>40</v>
      </c>
      <c r="D20" s="14" t="n">
        <v>31</v>
      </c>
      <c r="E20" s="14" t="n">
        <f aca="false">'М 204 (097)'!C61</f>
        <v>0</v>
      </c>
      <c r="F20" s="24" t="n">
        <f aca="false">(D20+E20)-G20</f>
        <v>31</v>
      </c>
      <c r="G20" s="18" t="n">
        <f aca="false">SUM(H20:AM20)</f>
        <v>0</v>
      </c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6"/>
    </row>
    <row r="21" s="12" customFormat="true" ht="15.75" hidden="false" customHeight="false" outlineLevel="0" collapsed="false">
      <c r="A21" s="22"/>
      <c r="B21" s="23" t="s">
        <v>41</v>
      </c>
      <c r="C21" s="14" t="s">
        <v>42</v>
      </c>
      <c r="D21" s="14"/>
      <c r="E21" s="14" t="n">
        <f aca="false">'204 (097-02)'!C59</f>
        <v>0</v>
      </c>
      <c r="F21" s="17" t="n">
        <f aca="false">(D21+E21)-G21</f>
        <v>0</v>
      </c>
      <c r="G21" s="18" t="n">
        <f aca="false">SUM(H21:AM21)</f>
        <v>0</v>
      </c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6"/>
    </row>
    <row r="22" s="12" customFormat="true" ht="15.75" hidden="false" customHeight="false" outlineLevel="0" collapsed="false">
      <c r="A22" s="22"/>
      <c r="B22" s="23" t="s">
        <v>43</v>
      </c>
      <c r="C22" s="14" t="s">
        <v>44</v>
      </c>
      <c r="D22" s="14"/>
      <c r="E22" s="14" t="n">
        <f aca="false">'M 204 (097-03)'!C59</f>
        <v>0</v>
      </c>
      <c r="F22" s="17" t="n">
        <f aca="false">(D22+E22)-G22</f>
        <v>0</v>
      </c>
      <c r="G22" s="18" t="n">
        <f aca="false">SUM(H22:AM22)</f>
        <v>0</v>
      </c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6"/>
    </row>
    <row r="23" s="12" customFormat="true" ht="15.75" hidden="false" customHeight="false" outlineLevel="0" collapsed="false">
      <c r="A23" s="22"/>
      <c r="B23" s="23" t="s">
        <v>45</v>
      </c>
      <c r="C23" s="14" t="s">
        <v>46</v>
      </c>
      <c r="D23" s="14" t="n">
        <v>6</v>
      </c>
      <c r="E23" s="14" t="n">
        <f aca="false">'204 (97-05)'!C64</f>
        <v>0</v>
      </c>
      <c r="F23" s="17" t="n">
        <f aca="false">(D23+E23)-G23</f>
        <v>6</v>
      </c>
      <c r="G23" s="18" t="n">
        <f aca="false">SUM(H23:AM23)</f>
        <v>0</v>
      </c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6"/>
    </row>
    <row r="24" s="12" customFormat="true" ht="15.75" hidden="false" customHeight="false" outlineLevel="0" collapsed="false">
      <c r="A24" s="22"/>
      <c r="B24" s="23" t="s">
        <v>47</v>
      </c>
      <c r="C24" s="14" t="s">
        <v>48</v>
      </c>
      <c r="D24" s="14" t="n">
        <v>183</v>
      </c>
      <c r="E24" s="14" t="n">
        <f aca="false">'204 (097-07)'!C64</f>
        <v>1</v>
      </c>
      <c r="F24" s="15" t="n">
        <f aca="false">(D24+E24)-G24</f>
        <v>100</v>
      </c>
      <c r="G24" s="18" t="n">
        <f aca="false">SUM(H24:AM24)</f>
        <v>84</v>
      </c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 t="n">
        <v>33</v>
      </c>
      <c r="U24" s="14"/>
      <c r="V24" s="14"/>
      <c r="W24" s="14"/>
      <c r="X24" s="14"/>
      <c r="Y24" s="14"/>
      <c r="Z24" s="14"/>
      <c r="AA24" s="14"/>
      <c r="AB24" s="14" t="n">
        <f aca="false">31+15+5</f>
        <v>51</v>
      </c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6"/>
    </row>
    <row r="25" s="12" customFormat="true" ht="15.75" hidden="false" customHeight="false" outlineLevel="0" collapsed="false">
      <c r="A25" s="22"/>
      <c r="B25" s="23" t="s">
        <v>49</v>
      </c>
      <c r="C25" s="14" t="s">
        <v>50</v>
      </c>
      <c r="D25" s="14"/>
      <c r="E25" s="14" t="n">
        <f aca="false">'М 204 (97-10)'!C63</f>
        <v>0</v>
      </c>
      <c r="F25" s="17" t="n">
        <f aca="false">(D25+E25)-G25</f>
        <v>0</v>
      </c>
      <c r="G25" s="18" t="n">
        <f aca="false">SUM(H25:AM25)</f>
        <v>0</v>
      </c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6"/>
    </row>
    <row r="26" s="12" customFormat="true" ht="15.75" hidden="false" customHeight="false" outlineLevel="0" collapsed="false">
      <c r="A26" s="22"/>
      <c r="B26" s="23" t="s">
        <v>51</v>
      </c>
      <c r="C26" s="14" t="s">
        <v>52</v>
      </c>
      <c r="D26" s="14" t="n">
        <v>465</v>
      </c>
      <c r="E26" s="14" t="n">
        <f aca="false">'204 (097-09)'!C63</f>
        <v>3</v>
      </c>
      <c r="F26" s="17" t="n">
        <f aca="false">(D26+E26)-G26</f>
        <v>468</v>
      </c>
      <c r="G26" s="18" t="n">
        <f aca="false">SUM(H26:AM26)</f>
        <v>0</v>
      </c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6"/>
    </row>
    <row r="27" s="12" customFormat="true" ht="15.75" hidden="false" customHeight="false" outlineLevel="0" collapsed="false">
      <c r="A27" s="22"/>
      <c r="B27" s="23" t="s">
        <v>53</v>
      </c>
      <c r="C27" s="14" t="s">
        <v>54</v>
      </c>
      <c r="D27" s="14" t="n">
        <v>917</v>
      </c>
      <c r="E27" s="14" t="n">
        <f aca="false">'204 (097-12)'!C62</f>
        <v>374</v>
      </c>
      <c r="F27" s="17" t="n">
        <f aca="false">(D27+E27)-G27</f>
        <v>1008</v>
      </c>
      <c r="G27" s="18" t="n">
        <f aca="false">SUM(H27:AM27)</f>
        <v>283</v>
      </c>
      <c r="H27" s="14"/>
      <c r="I27" s="14"/>
      <c r="J27" s="14"/>
      <c r="K27" s="14"/>
      <c r="L27" s="14"/>
      <c r="M27" s="14" t="n">
        <v>42</v>
      </c>
      <c r="N27" s="14" t="n">
        <v>22</v>
      </c>
      <c r="O27" s="14"/>
      <c r="P27" s="14"/>
      <c r="Q27" s="14"/>
      <c r="R27" s="14" t="n">
        <v>21</v>
      </c>
      <c r="S27" s="14"/>
      <c r="T27" s="14" t="n">
        <v>13</v>
      </c>
      <c r="U27" s="14" t="n">
        <v>24</v>
      </c>
      <c r="V27" s="14" t="n">
        <f aca="false">23+20</f>
        <v>43</v>
      </c>
      <c r="W27" s="14"/>
      <c r="X27" s="14"/>
      <c r="Y27" s="14" t="n">
        <v>37</v>
      </c>
      <c r="Z27" s="14"/>
      <c r="AA27" s="14" t="n">
        <v>10</v>
      </c>
      <c r="AB27" s="14" t="n">
        <v>26</v>
      </c>
      <c r="AC27" s="14" t="n">
        <v>14</v>
      </c>
      <c r="AD27" s="14" t="n">
        <v>14</v>
      </c>
      <c r="AE27" s="14"/>
      <c r="AF27" s="14"/>
      <c r="AG27" s="14" t="n">
        <v>17</v>
      </c>
      <c r="AH27" s="14"/>
      <c r="AI27" s="14"/>
      <c r="AJ27" s="14"/>
      <c r="AK27" s="14"/>
      <c r="AL27" s="14"/>
      <c r="AM27" s="16"/>
    </row>
    <row r="28" s="12" customFormat="true" ht="15.75" hidden="false" customHeight="false" outlineLevel="0" collapsed="false">
      <c r="B28" s="13" t="s">
        <v>55</v>
      </c>
      <c r="C28" s="14" t="s">
        <v>56</v>
      </c>
      <c r="D28" s="14"/>
      <c r="E28" s="14" t="n">
        <f aca="false">'М 204 (83-03)'!C15</f>
        <v>0</v>
      </c>
      <c r="F28" s="17" t="n">
        <f aca="false">(D28+E28)-G28</f>
        <v>0</v>
      </c>
      <c r="G28" s="18" t="n">
        <f aca="false">SUM(H28:AM28)</f>
        <v>0</v>
      </c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6"/>
    </row>
    <row r="29" s="12" customFormat="true" ht="15.75" hidden="false" customHeight="false" outlineLevel="0" collapsed="false">
      <c r="B29" s="13" t="s">
        <v>57</v>
      </c>
      <c r="C29" s="14" t="s">
        <v>58</v>
      </c>
      <c r="D29" s="14"/>
      <c r="E29" s="14" t="n">
        <f aca="false">'М 204 (83-06)'!C16</f>
        <v>0</v>
      </c>
      <c r="F29" s="17" t="n">
        <f aca="false">(D29+E29)-G29</f>
        <v>0</v>
      </c>
      <c r="G29" s="18" t="n">
        <f aca="false">SUM(H29:AM29)</f>
        <v>0</v>
      </c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6"/>
    </row>
    <row r="30" s="12" customFormat="true" ht="15.75" hidden="false" customHeight="false" outlineLevel="0" collapsed="false">
      <c r="B30" s="13" t="s">
        <v>59</v>
      </c>
      <c r="C30" s="14" t="s">
        <v>60</v>
      </c>
      <c r="D30" s="14"/>
      <c r="E30" s="14" t="n">
        <f aca="false">'M 204 (084)'!C29</f>
        <v>0</v>
      </c>
      <c r="F30" s="17" t="n">
        <f aca="false">(D30+E30)-G30</f>
        <v>0</v>
      </c>
      <c r="G30" s="18" t="n">
        <f aca="false">SUM(H30:AM30)</f>
        <v>0</v>
      </c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6"/>
    </row>
    <row r="31" s="12" customFormat="true" ht="15.75" hidden="false" customHeight="false" outlineLevel="0" collapsed="false">
      <c r="B31" s="13" t="s">
        <v>59</v>
      </c>
      <c r="C31" s="14" t="s">
        <v>61</v>
      </c>
      <c r="D31" s="14"/>
      <c r="E31" s="14" t="n">
        <f aca="false">'M 204 (084)'!C30</f>
        <v>0</v>
      </c>
      <c r="F31" s="17" t="n">
        <f aca="false">(D31+E31)-G31</f>
        <v>0</v>
      </c>
      <c r="G31" s="18" t="n">
        <f aca="false">SUM(H31:AM31)</f>
        <v>0</v>
      </c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6"/>
    </row>
    <row r="32" s="12" customFormat="true" ht="15.75" hidden="false" customHeight="false" outlineLevel="0" collapsed="false">
      <c r="B32" s="13" t="s">
        <v>62</v>
      </c>
      <c r="C32" s="14" t="s">
        <v>63</v>
      </c>
      <c r="D32" s="14"/>
      <c r="E32" s="14" t="n">
        <f aca="false">'M 204 (84-02)'!C21</f>
        <v>0</v>
      </c>
      <c r="F32" s="17" t="n">
        <f aca="false">(D32+E32)-G32</f>
        <v>0</v>
      </c>
      <c r="G32" s="18" t="n">
        <f aca="false">SUM(H32:AM32)</f>
        <v>0</v>
      </c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6"/>
    </row>
    <row r="33" s="12" customFormat="true" ht="15.75" hidden="false" customHeight="false" outlineLevel="0" collapsed="false">
      <c r="B33" s="13" t="s">
        <v>62</v>
      </c>
      <c r="C33" s="14" t="s">
        <v>64</v>
      </c>
      <c r="D33" s="14"/>
      <c r="E33" s="14" t="n">
        <f aca="false">'M 204 (84-02)'!C22</f>
        <v>0</v>
      </c>
      <c r="F33" s="17" t="n">
        <f aca="false">(D33+E33)-G33</f>
        <v>0</v>
      </c>
      <c r="G33" s="18" t="n">
        <f aca="false">SUM(H33:AM33)</f>
        <v>0</v>
      </c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6"/>
    </row>
    <row r="34" s="12" customFormat="true" ht="15.75" hidden="false" customHeight="false" outlineLevel="0" collapsed="false">
      <c r="B34" s="13" t="s">
        <v>65</v>
      </c>
      <c r="C34" s="14" t="s">
        <v>66</v>
      </c>
      <c r="D34" s="14"/>
      <c r="E34" s="14" t="n">
        <f aca="false">'М 204 (84-03)'!C16</f>
        <v>0</v>
      </c>
      <c r="F34" s="17" t="n">
        <f aca="false">(D34+E34)-G34</f>
        <v>0</v>
      </c>
      <c r="G34" s="18" t="n">
        <f aca="false">SUM(H34:AM34)</f>
        <v>0</v>
      </c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6"/>
    </row>
    <row r="35" s="12" customFormat="true" ht="15.75" hidden="false" customHeight="false" outlineLevel="0" collapsed="false">
      <c r="B35" s="13" t="s">
        <v>67</v>
      </c>
      <c r="C35" s="14" t="s">
        <v>68</v>
      </c>
      <c r="D35" s="14"/>
      <c r="E35" s="14" t="n">
        <f aca="false">'M 204 (84-05)'!C18</f>
        <v>0</v>
      </c>
      <c r="F35" s="17" t="n">
        <f aca="false">(D35+E35)-G35</f>
        <v>0</v>
      </c>
      <c r="G35" s="18" t="n">
        <f aca="false">SUM(H35:AM35)</f>
        <v>0</v>
      </c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6"/>
    </row>
    <row r="36" s="12" customFormat="true" ht="15.75" hidden="false" customHeight="false" outlineLevel="0" collapsed="false">
      <c r="B36" s="13" t="s">
        <v>67</v>
      </c>
      <c r="C36" s="14" t="s">
        <v>69</v>
      </c>
      <c r="D36" s="14"/>
      <c r="E36" s="14" t="n">
        <f aca="false">'M 204 (84-05)'!C3</f>
        <v>0</v>
      </c>
      <c r="F36" s="17" t="n">
        <f aca="false">(D36+E36)-G36</f>
        <v>0</v>
      </c>
      <c r="G36" s="18" t="n">
        <f aca="false">SUM(H36:AM36)</f>
        <v>0</v>
      </c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6"/>
    </row>
    <row r="37" s="12" customFormat="true" ht="15.75" hidden="false" customHeight="false" outlineLevel="0" collapsed="false">
      <c r="B37" s="13" t="s">
        <v>70</v>
      </c>
      <c r="C37" s="14" t="s">
        <v>71</v>
      </c>
      <c r="D37" s="14"/>
      <c r="E37" s="14" t="n">
        <f aca="false">'М204 (84-07)'!C46</f>
        <v>0</v>
      </c>
      <c r="F37" s="17" t="n">
        <f aca="false">(D37+E37)-G37</f>
        <v>0</v>
      </c>
      <c r="G37" s="18" t="n">
        <f aca="false">SUM(H37:AM37)</f>
        <v>0</v>
      </c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6"/>
    </row>
    <row r="38" s="12" customFormat="true" ht="15.75" hidden="false" customHeight="false" outlineLevel="0" collapsed="false">
      <c r="B38" s="13" t="s">
        <v>70</v>
      </c>
      <c r="C38" s="14" t="s">
        <v>72</v>
      </c>
      <c r="D38" s="14"/>
      <c r="E38" s="14" t="n">
        <f aca="false">'М204 (84-07)'!C47</f>
        <v>0</v>
      </c>
      <c r="F38" s="17" t="n">
        <f aca="false">(D38+E38)-G38</f>
        <v>0</v>
      </c>
      <c r="G38" s="18" t="n">
        <f aca="false">SUM(H38:AM38)</f>
        <v>0</v>
      </c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6"/>
    </row>
    <row r="39" s="19" customFormat="true" ht="15.75" hidden="false" customHeight="false" outlineLevel="0" collapsed="false">
      <c r="B39" s="13" t="s">
        <v>73</v>
      </c>
      <c r="C39" s="14" t="s">
        <v>74</v>
      </c>
      <c r="D39" s="14"/>
      <c r="E39" s="14" t="n">
        <f aca="false">'М 204 (84-08)'!C38</f>
        <v>0</v>
      </c>
      <c r="F39" s="17" t="n">
        <f aca="false">(D39+E39)-G39</f>
        <v>0</v>
      </c>
      <c r="G39" s="18" t="n">
        <f aca="false">SUM(H39:AM39)</f>
        <v>0</v>
      </c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8"/>
    </row>
    <row r="40" s="19" customFormat="true" ht="15.75" hidden="false" customHeight="false" outlineLevel="0" collapsed="false">
      <c r="B40" s="13" t="s">
        <v>73</v>
      </c>
      <c r="C40" s="14" t="s">
        <v>75</v>
      </c>
      <c r="D40" s="14"/>
      <c r="E40" s="14" t="n">
        <f aca="false">'М 204 (84-08)'!C56</f>
        <v>0</v>
      </c>
      <c r="F40" s="17" t="n">
        <f aca="false">(D40+E40)-G40</f>
        <v>0</v>
      </c>
      <c r="G40" s="18" t="n">
        <f aca="false">SUM(H40:AM40)</f>
        <v>0</v>
      </c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8"/>
    </row>
    <row r="41" s="19" customFormat="true" ht="15.75" hidden="false" customHeight="false" outlineLevel="0" collapsed="false">
      <c r="B41" s="13" t="s">
        <v>76</v>
      </c>
      <c r="C41" s="14" t="s">
        <v>77</v>
      </c>
      <c r="D41" s="14"/>
      <c r="E41" s="14" t="n">
        <f aca="false">'M 204 (84-09)'!C24</f>
        <v>0</v>
      </c>
      <c r="F41" s="17" t="n">
        <f aca="false">(D41+E41)-G41</f>
        <v>0</v>
      </c>
      <c r="G41" s="18" t="n">
        <f aca="false">SUM(H41:AM41)</f>
        <v>0</v>
      </c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8"/>
    </row>
    <row r="42" s="19" customFormat="true" ht="15.75" hidden="false" customHeight="false" outlineLevel="0" collapsed="false">
      <c r="B42" s="13" t="s">
        <v>76</v>
      </c>
      <c r="C42" s="14" t="s">
        <v>78</v>
      </c>
      <c r="D42" s="14"/>
      <c r="E42" s="14" t="n">
        <f aca="false">'M 204 (84-09)'!C25</f>
        <v>0</v>
      </c>
      <c r="F42" s="17" t="n">
        <f aca="false">(D42+E42)-G42</f>
        <v>0</v>
      </c>
      <c r="G42" s="18" t="n">
        <f aca="false">SUM(H42:AM42)</f>
        <v>0</v>
      </c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8"/>
    </row>
    <row r="43" s="19" customFormat="true" ht="15.75" hidden="false" customHeight="false" outlineLevel="0" collapsed="false">
      <c r="B43" s="13" t="s">
        <v>79</v>
      </c>
      <c r="C43" s="14" t="s">
        <v>80</v>
      </c>
      <c r="D43" s="14"/>
      <c r="E43" s="14" t="n">
        <f aca="false">'M 204 (84-10)'!C25</f>
        <v>0</v>
      </c>
      <c r="F43" s="17" t="n">
        <f aca="false">(D43+E43)-G43</f>
        <v>0</v>
      </c>
      <c r="G43" s="18" t="n">
        <f aca="false">SUM(H43:AM43)</f>
        <v>0</v>
      </c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8"/>
    </row>
    <row r="44" s="19" customFormat="true" ht="15.75" hidden="false" customHeight="false" outlineLevel="0" collapsed="false">
      <c r="B44" s="25" t="s">
        <v>81</v>
      </c>
      <c r="C44" s="8" t="s">
        <v>82</v>
      </c>
      <c r="D44" s="14"/>
      <c r="E44" s="14" t="n">
        <f aca="false">'M 204 (84-10)'!C26</f>
        <v>0</v>
      </c>
      <c r="F44" s="26" t="n">
        <f aca="false">(D44+E44)-G44</f>
        <v>0</v>
      </c>
      <c r="G44" s="18" t="n">
        <f aca="false">SUM(H44:AM44)</f>
        <v>0</v>
      </c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8"/>
    </row>
    <row r="45" s="27" customFormat="true" ht="15" hidden="false" customHeight="false" outlineLevel="0" collapsed="false">
      <c r="B45" s="25" t="s">
        <v>81</v>
      </c>
      <c r="C45" s="8" t="s">
        <v>83</v>
      </c>
      <c r="D45" s="8"/>
      <c r="E45" s="8" t="n">
        <f aca="false">'М 204 (84-11)'!C27</f>
        <v>0</v>
      </c>
      <c r="F45" s="26" t="n">
        <f aca="false">(D45+E45)-G45</f>
        <v>0</v>
      </c>
      <c r="G45" s="28" t="n">
        <f aca="false">SUM(H45:AM45)</f>
        <v>0</v>
      </c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  <c r="AH45" s="8"/>
      <c r="AI45" s="8"/>
      <c r="AJ45" s="8"/>
      <c r="AK45" s="8"/>
      <c r="AL45" s="8"/>
      <c r="AM45" s="28"/>
    </row>
    <row r="46" s="19" customFormat="true" ht="15.75" hidden="false" customHeight="false" outlineLevel="0" collapsed="false">
      <c r="B46" s="13" t="s">
        <v>84</v>
      </c>
      <c r="C46" s="14" t="s">
        <v>85</v>
      </c>
      <c r="D46" s="14"/>
      <c r="E46" s="14" t="n">
        <f aca="false">'М 204 (84-12)'!C37</f>
        <v>0</v>
      </c>
      <c r="F46" s="17" t="n">
        <f aca="false">(D46+E46)-G46</f>
        <v>0</v>
      </c>
      <c r="G46" s="18" t="n">
        <f aca="false">SUM(H46:AM46)</f>
        <v>0</v>
      </c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8"/>
    </row>
    <row r="47" s="19" customFormat="true" ht="15.75" hidden="false" customHeight="false" outlineLevel="0" collapsed="false">
      <c r="B47" s="13" t="s">
        <v>84</v>
      </c>
      <c r="C47" s="14" t="s">
        <v>86</v>
      </c>
      <c r="D47" s="14"/>
      <c r="E47" s="14" t="n">
        <f aca="false">'М 204 (84-12)'!C3</f>
        <v>0</v>
      </c>
      <c r="F47" s="17" t="n">
        <f aca="false">(D47+E47)-G47</f>
        <v>0</v>
      </c>
      <c r="G47" s="18" t="n">
        <f aca="false">SUM(H47:AM47)</f>
        <v>0</v>
      </c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8"/>
    </row>
    <row r="48" s="12" customFormat="true" ht="15.75" hidden="false" customHeight="false" outlineLevel="0" collapsed="false">
      <c r="B48" s="13" t="s">
        <v>87</v>
      </c>
      <c r="C48" s="14" t="s">
        <v>88</v>
      </c>
      <c r="D48" s="14" t="n">
        <v>34</v>
      </c>
      <c r="E48" s="14" t="n">
        <f aca="false">'М 201.8 TLO'!C59</f>
        <v>9</v>
      </c>
      <c r="F48" s="17" t="n">
        <f aca="false">(D48+E48)-G48</f>
        <v>19</v>
      </c>
      <c r="G48" s="18" t="n">
        <f aca="false">SUM(H48:AM48)</f>
        <v>24</v>
      </c>
      <c r="H48" s="14"/>
      <c r="I48" s="14"/>
      <c r="J48" s="14"/>
      <c r="K48" s="14"/>
      <c r="L48" s="14"/>
      <c r="M48" s="14" t="n">
        <f aca="false">13+11</f>
        <v>24</v>
      </c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6"/>
    </row>
    <row r="49" s="12" customFormat="true" ht="15.75" hidden="false" customHeight="false" outlineLevel="0" collapsed="false">
      <c r="B49" s="29" t="s">
        <v>89</v>
      </c>
      <c r="C49" s="14" t="s">
        <v>90</v>
      </c>
      <c r="D49" s="14" t="n">
        <v>21</v>
      </c>
      <c r="E49" s="14" t="n">
        <f aca="false">'Модем TLO'!C28</f>
        <v>0</v>
      </c>
      <c r="F49" s="17" t="n">
        <f aca="false">(D49+E49)-G49</f>
        <v>21</v>
      </c>
      <c r="G49" s="18" t="n">
        <f aca="false">SUM(H49:AM49)</f>
        <v>0</v>
      </c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6"/>
    </row>
    <row r="50" s="12" customFormat="true" ht="15.75" hidden="false" customHeight="false" outlineLevel="0" collapsed="false">
      <c r="B50" s="13" t="s">
        <v>91</v>
      </c>
      <c r="C50" s="14" t="s">
        <v>92</v>
      </c>
      <c r="D50" s="14" t="n">
        <v>10</v>
      </c>
      <c r="E50" s="14" t="n">
        <f aca="false">'Модуль индикации TLO'!C28</f>
        <v>0</v>
      </c>
      <c r="F50" s="17" t="n">
        <f aca="false">(D50+E50)-G50</f>
        <v>10</v>
      </c>
      <c r="G50" s="18" t="n">
        <f aca="false">SUM(H50:AM50)</f>
        <v>0</v>
      </c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6"/>
    </row>
    <row r="51" s="12" customFormat="true" ht="15.75" hidden="false" customHeight="false" outlineLevel="0" collapsed="false">
      <c r="B51" s="13" t="s">
        <v>87</v>
      </c>
      <c r="C51" s="14" t="s">
        <v>93</v>
      </c>
      <c r="D51" s="14" t="n">
        <f aca="false">9+4</f>
        <v>13</v>
      </c>
      <c r="E51" s="18" t="n">
        <f aca="false">'М 201.8 TLO'!C5</f>
        <v>0</v>
      </c>
      <c r="F51" s="17" t="n">
        <f aca="false">(D51+E51)-G51</f>
        <v>0</v>
      </c>
      <c r="G51" s="18" t="n">
        <f aca="false">SUM(H51:AM51)</f>
        <v>13</v>
      </c>
      <c r="H51" s="14"/>
      <c r="I51" s="14" t="n">
        <v>9</v>
      </c>
      <c r="J51" s="14"/>
      <c r="K51" s="14"/>
      <c r="L51" s="14"/>
      <c r="M51" s="14"/>
      <c r="N51" s="14"/>
      <c r="O51" s="14" t="n">
        <v>4</v>
      </c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6"/>
    </row>
    <row r="52" s="12" customFormat="true" ht="31.5" hidden="false" customHeight="false" outlineLevel="0" collapsed="false">
      <c r="B52" s="13" t="s">
        <v>87</v>
      </c>
      <c r="C52" s="14" t="s">
        <v>94</v>
      </c>
      <c r="D52" s="14"/>
      <c r="E52" s="18" t="n">
        <f aca="false">'М 230 - АМ 00'!C57</f>
        <v>0</v>
      </c>
      <c r="F52" s="17" t="n">
        <f aca="false">(D52+E52)-G52</f>
        <v>0</v>
      </c>
      <c r="G52" s="18" t="n">
        <f aca="false">SUM(H52:AM52)</f>
        <v>0</v>
      </c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6"/>
    </row>
    <row r="53" s="12" customFormat="true" ht="15.75" hidden="false" customHeight="false" outlineLevel="0" collapsed="false">
      <c r="B53" s="23" t="s">
        <v>95</v>
      </c>
      <c r="C53" s="16" t="s">
        <v>96</v>
      </c>
      <c r="D53" s="18" t="n">
        <f aca="false">1+52</f>
        <v>53</v>
      </c>
      <c r="E53" s="18" t="n">
        <f aca="false">'М 230 - АМ 00'!C58</f>
        <v>5</v>
      </c>
      <c r="F53" s="17" t="n">
        <f aca="false">(D53+E53)-G53</f>
        <v>0</v>
      </c>
      <c r="G53" s="18" t="n">
        <f aca="false">SUM(H53:AM53)</f>
        <v>58</v>
      </c>
      <c r="H53" s="16"/>
      <c r="I53" s="16"/>
      <c r="J53" s="16"/>
      <c r="K53" s="16"/>
      <c r="L53" s="16"/>
      <c r="M53" s="16"/>
      <c r="N53" s="16"/>
      <c r="O53" s="16"/>
      <c r="P53" s="16"/>
      <c r="Q53" s="16"/>
      <c r="R53" s="16" t="n">
        <v>1</v>
      </c>
      <c r="S53" s="16" t="n">
        <v>5</v>
      </c>
      <c r="T53" s="16"/>
      <c r="U53" s="16"/>
      <c r="V53" s="16"/>
      <c r="W53" s="16"/>
      <c r="X53" s="16"/>
      <c r="Y53" s="16"/>
      <c r="Z53" s="16"/>
      <c r="AA53" s="16"/>
      <c r="AB53" s="16"/>
      <c r="AC53" s="16" t="n">
        <f aca="false">41+11</f>
        <v>52</v>
      </c>
      <c r="AD53" s="16"/>
      <c r="AE53" s="16"/>
      <c r="AF53" s="16"/>
      <c r="AG53" s="16"/>
      <c r="AH53" s="16"/>
      <c r="AI53" s="16"/>
      <c r="AJ53" s="16"/>
      <c r="AK53" s="16"/>
      <c r="AL53" s="16"/>
      <c r="AM53" s="16"/>
    </row>
    <row r="54" s="12" customFormat="true" ht="15.75" hidden="false" customHeight="false" outlineLevel="0" collapsed="false">
      <c r="B54" s="23" t="s">
        <v>97</v>
      </c>
      <c r="C54" s="16" t="s">
        <v>98</v>
      </c>
      <c r="D54" s="18" t="n">
        <v>107</v>
      </c>
      <c r="E54" s="18" t="n">
        <f aca="false">'М 230 - АМ 01'!C59</f>
        <v>248</v>
      </c>
      <c r="F54" s="17" t="n">
        <f aca="false">(D54+E54)-G54</f>
        <v>272</v>
      </c>
      <c r="G54" s="18" t="n">
        <f aca="false">SUM(H54:AM54)</f>
        <v>83</v>
      </c>
      <c r="H54" s="16" t="n">
        <v>2</v>
      </c>
      <c r="I54" s="16"/>
      <c r="J54" s="16"/>
      <c r="K54" s="16"/>
      <c r="L54" s="16" t="n">
        <v>3</v>
      </c>
      <c r="M54" s="16" t="n">
        <v>1</v>
      </c>
      <c r="N54" s="16" t="n">
        <f aca="false">7+25</f>
        <v>32</v>
      </c>
      <c r="O54" s="16" t="n">
        <v>2</v>
      </c>
      <c r="P54" s="16"/>
      <c r="Q54" s="16"/>
      <c r="R54" s="16"/>
      <c r="S54" s="16"/>
      <c r="T54" s="16"/>
      <c r="U54" s="16"/>
      <c r="V54" s="16"/>
      <c r="W54" s="16"/>
      <c r="X54" s="16"/>
      <c r="Y54" s="16"/>
      <c r="Z54" s="16"/>
      <c r="AA54" s="16"/>
      <c r="AB54" s="16"/>
      <c r="AC54" s="16"/>
      <c r="AD54" s="16" t="n">
        <v>3</v>
      </c>
      <c r="AE54" s="16"/>
      <c r="AF54" s="16"/>
      <c r="AG54" s="16" t="n">
        <v>1</v>
      </c>
      <c r="AH54" s="16" t="n">
        <v>13</v>
      </c>
      <c r="AI54" s="16" t="n">
        <v>26</v>
      </c>
      <c r="AJ54" s="16"/>
      <c r="AK54" s="16"/>
      <c r="AL54" s="16"/>
      <c r="AM54" s="16"/>
    </row>
    <row r="55" s="12" customFormat="true" ht="15.75" hidden="false" customHeight="false" outlineLevel="0" collapsed="false">
      <c r="B55" s="23" t="s">
        <v>99</v>
      </c>
      <c r="C55" s="16" t="s">
        <v>100</v>
      </c>
      <c r="D55" s="18" t="n">
        <v>543</v>
      </c>
      <c r="E55" s="18" t="n">
        <f aca="false">'М 230 АМ 02'!C60</f>
        <v>115</v>
      </c>
      <c r="F55" s="17" t="n">
        <f aca="false">(D55+E55)-G55</f>
        <v>393</v>
      </c>
      <c r="G55" s="18" t="n">
        <f aca="false">SUM(H55:AM55)</f>
        <v>265</v>
      </c>
      <c r="H55" s="16" t="n">
        <f aca="false">2+14</f>
        <v>16</v>
      </c>
      <c r="I55" s="16" t="n">
        <f aca="false">11+4</f>
        <v>15</v>
      </c>
      <c r="J55" s="16"/>
      <c r="K55" s="16"/>
      <c r="L55" s="16" t="n">
        <v>10</v>
      </c>
      <c r="M55" s="16" t="n">
        <v>7</v>
      </c>
      <c r="N55" s="16"/>
      <c r="O55" s="16"/>
      <c r="P55" s="16"/>
      <c r="Q55" s="16"/>
      <c r="R55" s="16" t="n">
        <v>19</v>
      </c>
      <c r="S55" s="16" t="n">
        <v>10</v>
      </c>
      <c r="T55" s="16" t="n">
        <v>31</v>
      </c>
      <c r="U55" s="16"/>
      <c r="V55" s="16"/>
      <c r="W55" s="16"/>
      <c r="X55" s="16"/>
      <c r="Y55" s="16" t="n">
        <v>20</v>
      </c>
      <c r="Z55" s="16"/>
      <c r="AA55" s="16" t="n">
        <v>25</v>
      </c>
      <c r="AB55" s="16" t="n">
        <v>7</v>
      </c>
      <c r="AC55" s="16" t="n">
        <v>12</v>
      </c>
      <c r="AD55" s="16" t="n">
        <v>45</v>
      </c>
      <c r="AE55" s="16"/>
      <c r="AF55" s="16"/>
      <c r="AG55" s="16"/>
      <c r="AH55" s="16"/>
      <c r="AI55" s="16"/>
      <c r="AJ55" s="16" t="n">
        <v>14</v>
      </c>
      <c r="AK55" s="16" t="n">
        <v>34</v>
      </c>
      <c r="AL55" s="16"/>
      <c r="AM55" s="16"/>
    </row>
    <row r="56" s="12" customFormat="true" ht="15.75" hidden="false" customHeight="false" outlineLevel="0" collapsed="false">
      <c r="B56" s="23" t="s">
        <v>101</v>
      </c>
      <c r="C56" s="16" t="s">
        <v>102</v>
      </c>
      <c r="D56" s="18" t="n">
        <v>748</v>
      </c>
      <c r="E56" s="18" t="n">
        <f aca="false">'М 230 АМ 03'!C61</f>
        <v>103</v>
      </c>
      <c r="F56" s="17" t="n">
        <f aca="false">(D56+E56)-G56</f>
        <v>376</v>
      </c>
      <c r="G56" s="18" t="n">
        <f aca="false">SUM(H56:AM56)</f>
        <v>475</v>
      </c>
      <c r="H56" s="16" t="n">
        <f aca="false">12+20</f>
        <v>32</v>
      </c>
      <c r="I56" s="16" t="n">
        <f aca="false">7+8</f>
        <v>15</v>
      </c>
      <c r="J56" s="16"/>
      <c r="K56" s="16"/>
      <c r="L56" s="16" t="n">
        <v>10</v>
      </c>
      <c r="M56" s="16"/>
      <c r="N56" s="16" t="n">
        <v>5</v>
      </c>
      <c r="O56" s="16" t="n">
        <f aca="false">13+23</f>
        <v>36</v>
      </c>
      <c r="P56" s="16"/>
      <c r="Q56" s="16"/>
      <c r="R56" s="16" t="n">
        <f aca="false">8+39</f>
        <v>47</v>
      </c>
      <c r="S56" s="16" t="n">
        <v>14</v>
      </c>
      <c r="T56" s="16" t="n">
        <v>30</v>
      </c>
      <c r="U56" s="16" t="n">
        <v>30</v>
      </c>
      <c r="V56" s="16" t="n">
        <v>21</v>
      </c>
      <c r="W56" s="16"/>
      <c r="X56" s="16"/>
      <c r="Y56" s="16" t="n">
        <v>28</v>
      </c>
      <c r="Z56" s="16"/>
      <c r="AA56" s="16" t="n">
        <v>17</v>
      </c>
      <c r="AB56" s="16" t="n">
        <f aca="false">21+1</f>
        <v>22</v>
      </c>
      <c r="AC56" s="16" t="n">
        <v>1</v>
      </c>
      <c r="AD56" s="16" t="n">
        <v>14</v>
      </c>
      <c r="AE56" s="16"/>
      <c r="AF56" s="16"/>
      <c r="AG56" s="16" t="n">
        <f aca="false">32+15</f>
        <v>47</v>
      </c>
      <c r="AH56" s="16" t="n">
        <f aca="false">36+11</f>
        <v>47</v>
      </c>
      <c r="AI56" s="16" t="n">
        <v>40</v>
      </c>
      <c r="AJ56" s="16" t="n">
        <v>19</v>
      </c>
      <c r="AK56" s="16"/>
      <c r="AL56" s="16"/>
      <c r="AM56" s="16"/>
    </row>
    <row r="57" s="12" customFormat="true" ht="15.75" hidden="false" customHeight="false" outlineLevel="0" collapsed="false">
      <c r="B57" s="23" t="s">
        <v>103</v>
      </c>
      <c r="C57" s="16" t="s">
        <v>104</v>
      </c>
      <c r="D57" s="18" t="n">
        <v>3180</v>
      </c>
      <c r="E57" s="18" t="n">
        <f aca="false">'М 231 АМ-01'!C59</f>
        <v>271</v>
      </c>
      <c r="F57" s="17" t="n">
        <f aca="false">(D57+E57)-G57</f>
        <v>1956</v>
      </c>
      <c r="G57" s="18" t="n">
        <f aca="false">SUM(H57:AM57)</f>
        <v>1495</v>
      </c>
      <c r="H57" s="16" t="n">
        <v>70</v>
      </c>
      <c r="I57" s="16" t="n">
        <v>66</v>
      </c>
      <c r="J57" s="16"/>
      <c r="K57" s="16"/>
      <c r="L57" s="16" t="n">
        <v>100</v>
      </c>
      <c r="M57" s="16" t="n">
        <v>11</v>
      </c>
      <c r="N57" s="16" t="n">
        <v>17</v>
      </c>
      <c r="O57" s="16" t="n">
        <v>60</v>
      </c>
      <c r="P57" s="16"/>
      <c r="Q57" s="16"/>
      <c r="R57" s="16" t="n">
        <v>100</v>
      </c>
      <c r="S57" s="16" t="n">
        <v>50</v>
      </c>
      <c r="T57" s="16" t="n">
        <v>50</v>
      </c>
      <c r="U57" s="16" t="n">
        <v>50</v>
      </c>
      <c r="V57" s="16" t="n">
        <f aca="false">50+22</f>
        <v>72</v>
      </c>
      <c r="W57" s="16"/>
      <c r="X57" s="16"/>
      <c r="Y57" s="16" t="n">
        <f aca="false">100+13</f>
        <v>113</v>
      </c>
      <c r="Z57" s="16"/>
      <c r="AA57" s="16" t="n">
        <v>50</v>
      </c>
      <c r="AB57" s="16" t="n">
        <v>65</v>
      </c>
      <c r="AC57" s="16" t="n">
        <v>50</v>
      </c>
      <c r="AD57" s="16" t="n">
        <f aca="false">80+2</f>
        <v>82</v>
      </c>
      <c r="AE57" s="16"/>
      <c r="AF57" s="16"/>
      <c r="AG57" s="16" t="n">
        <v>160</v>
      </c>
      <c r="AH57" s="16" t="n">
        <v>70</v>
      </c>
      <c r="AI57" s="16" t="n">
        <v>70</v>
      </c>
      <c r="AJ57" s="16" t="n">
        <f aca="false">70+15</f>
        <v>85</v>
      </c>
      <c r="AK57" s="16" t="n">
        <f aca="false">70+22+12</f>
        <v>104</v>
      </c>
      <c r="AL57" s="16"/>
      <c r="AM57" s="16"/>
    </row>
    <row r="58" s="12" customFormat="true" ht="15.75" hidden="false" customHeight="false" outlineLevel="0" collapsed="false">
      <c r="B58" s="23" t="s">
        <v>105</v>
      </c>
      <c r="C58" s="16" t="s">
        <v>106</v>
      </c>
      <c r="D58" s="18"/>
      <c r="E58" s="18" t="n">
        <f aca="false">'M 231 АМ-Ш'!C24</f>
        <v>0</v>
      </c>
      <c r="F58" s="17" t="n">
        <f aca="false">(D58+E58)-G58</f>
        <v>0</v>
      </c>
      <c r="G58" s="18" t="n">
        <f aca="false">SUM(H58:AM58)</f>
        <v>0</v>
      </c>
      <c r="H58" s="16"/>
      <c r="I58" s="16"/>
      <c r="J58" s="16"/>
      <c r="K58" s="16"/>
      <c r="L58" s="16"/>
      <c r="M58" s="16"/>
      <c r="N58" s="16"/>
      <c r="O58" s="16"/>
      <c r="P58" s="16"/>
      <c r="Q58" s="16"/>
      <c r="R58" s="16"/>
      <c r="S58" s="16"/>
      <c r="T58" s="16"/>
      <c r="U58" s="16"/>
      <c r="V58" s="16"/>
      <c r="W58" s="16"/>
      <c r="X58" s="16"/>
      <c r="Y58" s="16"/>
      <c r="Z58" s="16"/>
      <c r="AA58" s="16"/>
      <c r="AB58" s="16"/>
      <c r="AC58" s="16"/>
      <c r="AD58" s="16"/>
      <c r="AE58" s="16"/>
      <c r="AF58" s="16"/>
      <c r="AG58" s="16"/>
      <c r="AH58" s="16"/>
      <c r="AI58" s="16"/>
      <c r="AJ58" s="16"/>
      <c r="AK58" s="16"/>
      <c r="AL58" s="16"/>
      <c r="AM58" s="16"/>
    </row>
    <row r="59" s="12" customFormat="true" ht="15.75" hidden="false" customHeight="false" outlineLevel="0" collapsed="false">
      <c r="B59" s="23" t="s">
        <v>107</v>
      </c>
      <c r="C59" s="16" t="s">
        <v>108</v>
      </c>
      <c r="D59" s="18"/>
      <c r="E59" s="18" t="n">
        <f aca="false">'М 231 ART- Ш'!C64</f>
        <v>4</v>
      </c>
      <c r="F59" s="17" t="n">
        <f aca="false">(D59+E59)-G59</f>
        <v>4</v>
      </c>
      <c r="G59" s="18" t="n">
        <f aca="false">SUM(H59:AM59)</f>
        <v>0</v>
      </c>
      <c r="H59" s="16"/>
      <c r="I59" s="16"/>
      <c r="J59" s="16"/>
      <c r="K59" s="16"/>
      <c r="L59" s="16"/>
      <c r="M59" s="16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  <c r="Z59" s="16"/>
      <c r="AA59" s="16"/>
      <c r="AB59" s="16"/>
      <c r="AC59" s="16"/>
      <c r="AD59" s="16"/>
      <c r="AE59" s="16"/>
      <c r="AF59" s="16"/>
      <c r="AG59" s="16"/>
      <c r="AH59" s="16"/>
      <c r="AI59" s="16"/>
      <c r="AJ59" s="16"/>
      <c r="AK59" s="16"/>
      <c r="AL59" s="16"/>
      <c r="AM59" s="16"/>
    </row>
    <row r="60" s="19" customFormat="true" ht="15.75" hidden="false" customHeight="false" outlineLevel="0" collapsed="false">
      <c r="B60" s="30" t="s">
        <v>109</v>
      </c>
      <c r="C60" s="14" t="s">
        <v>110</v>
      </c>
      <c r="D60" s="18" t="n">
        <v>1161</v>
      </c>
      <c r="E60" s="18" t="n">
        <f aca="false">'М 231 АТ-01I '!C64</f>
        <v>245</v>
      </c>
      <c r="F60" s="17" t="n">
        <f aca="false">(D60+E60)-G60</f>
        <v>1384</v>
      </c>
      <c r="G60" s="18" t="n">
        <f aca="false">SUM(H60:AM60)</f>
        <v>22</v>
      </c>
      <c r="H60" s="18"/>
      <c r="I60" s="18" t="n">
        <v>7</v>
      </c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 t="n">
        <v>10</v>
      </c>
      <c r="AB60" s="18" t="n">
        <v>5</v>
      </c>
      <c r="AC60" s="18"/>
      <c r="AD60" s="18"/>
      <c r="AE60" s="18"/>
      <c r="AF60" s="18"/>
      <c r="AG60" s="18"/>
      <c r="AH60" s="18"/>
      <c r="AI60" s="18"/>
      <c r="AJ60" s="18"/>
      <c r="AK60" s="18"/>
      <c r="AL60" s="18"/>
      <c r="AM60" s="18"/>
    </row>
    <row r="61" s="19" customFormat="true" ht="15.75" hidden="false" customHeight="false" outlineLevel="0" collapsed="false">
      <c r="A61" s="31"/>
      <c r="B61" s="30" t="s">
        <v>111</v>
      </c>
      <c r="C61" s="14" t="s">
        <v>112</v>
      </c>
      <c r="D61" s="18" t="n">
        <v>75</v>
      </c>
      <c r="E61" s="18" t="n">
        <f aca="false">'M 150 2-02 DOHR (105-05)'!C57</f>
        <v>69</v>
      </c>
      <c r="F61" s="17" t="n">
        <f aca="false">(D61+E61)-G61</f>
        <v>3</v>
      </c>
      <c r="G61" s="18" t="n">
        <f aca="false">SUM(H61:AM61)</f>
        <v>141</v>
      </c>
      <c r="H61" s="18" t="n">
        <v>42</v>
      </c>
      <c r="I61" s="18" t="n">
        <v>12</v>
      </c>
      <c r="J61" s="18"/>
      <c r="K61" s="18"/>
      <c r="L61" s="18" t="n">
        <v>1</v>
      </c>
      <c r="M61" s="18"/>
      <c r="N61" s="18" t="n">
        <v>4</v>
      </c>
      <c r="O61" s="18" t="n">
        <v>6</v>
      </c>
      <c r="P61" s="18"/>
      <c r="Q61" s="18"/>
      <c r="R61" s="18" t="n">
        <v>14</v>
      </c>
      <c r="S61" s="18" t="n">
        <v>5</v>
      </c>
      <c r="T61" s="18" t="n">
        <v>15</v>
      </c>
      <c r="U61" s="18" t="n">
        <v>29</v>
      </c>
      <c r="V61" s="18" t="n">
        <v>3</v>
      </c>
      <c r="W61" s="18"/>
      <c r="X61" s="18"/>
      <c r="Y61" s="18" t="n">
        <v>5</v>
      </c>
      <c r="Z61" s="18"/>
      <c r="AA61" s="18"/>
      <c r="AB61" s="18"/>
      <c r="AC61" s="18"/>
      <c r="AD61" s="18"/>
      <c r="AE61" s="18"/>
      <c r="AF61" s="18"/>
      <c r="AG61" s="18"/>
      <c r="AH61" s="18"/>
      <c r="AI61" s="18"/>
      <c r="AJ61" s="18" t="n">
        <v>5</v>
      </c>
      <c r="AK61" s="18"/>
      <c r="AL61" s="18"/>
      <c r="AM61" s="18"/>
    </row>
    <row r="62" s="19" customFormat="true" ht="15.75" hidden="false" customHeight="false" outlineLevel="0" collapsed="false">
      <c r="A62" s="31"/>
      <c r="B62" s="30" t="s">
        <v>113</v>
      </c>
      <c r="C62" s="14" t="s">
        <v>114</v>
      </c>
      <c r="D62" s="18" t="n">
        <v>0</v>
      </c>
      <c r="E62" s="18" t="n">
        <f aca="false">'М 150 2-02 DOHG7'!C57</f>
        <v>0</v>
      </c>
      <c r="F62" s="24" t="n">
        <f aca="false">(D62+E62)-G62</f>
        <v>0</v>
      </c>
      <c r="G62" s="18" t="n">
        <f aca="false">SUM(H62:AM62)</f>
        <v>0</v>
      </c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  <c r="AI62" s="18"/>
      <c r="AJ62" s="18"/>
      <c r="AK62" s="18"/>
      <c r="AL62" s="18"/>
      <c r="AM62" s="18"/>
    </row>
    <row r="63" s="19" customFormat="true" ht="15.75" hidden="false" customHeight="false" outlineLevel="0" collapsed="false">
      <c r="A63" s="31"/>
      <c r="B63" s="32" t="s">
        <v>115</v>
      </c>
      <c r="C63" s="14" t="s">
        <v>116</v>
      </c>
      <c r="D63" s="18" t="n">
        <v>519</v>
      </c>
      <c r="E63" s="18" t="n">
        <f aca="false">'М 150 2-08 DOHR. G7 (105-01)'!C71</f>
        <v>0</v>
      </c>
      <c r="F63" s="17" t="n">
        <f aca="false">(D63+E63)-G63</f>
        <v>425</v>
      </c>
      <c r="G63" s="18" t="n">
        <f aca="false">SUM(H63:AM63)</f>
        <v>94</v>
      </c>
      <c r="H63" s="18"/>
      <c r="I63" s="18"/>
      <c r="J63" s="18"/>
      <c r="K63" s="18"/>
      <c r="L63" s="18"/>
      <c r="M63" s="18"/>
      <c r="N63" s="18" t="n">
        <v>1</v>
      </c>
      <c r="O63" s="18"/>
      <c r="P63" s="18"/>
      <c r="Q63" s="18"/>
      <c r="R63" s="18"/>
      <c r="S63" s="18"/>
      <c r="T63" s="18" t="n">
        <v>1</v>
      </c>
      <c r="U63" s="18"/>
      <c r="V63" s="18" t="n">
        <v>17</v>
      </c>
      <c r="W63" s="18"/>
      <c r="X63" s="18"/>
      <c r="Y63" s="18" t="n">
        <v>41</v>
      </c>
      <c r="Z63" s="18"/>
      <c r="AA63" s="18"/>
      <c r="AB63" s="18"/>
      <c r="AC63" s="18"/>
      <c r="AD63" s="18"/>
      <c r="AE63" s="18"/>
      <c r="AF63" s="18"/>
      <c r="AG63" s="18"/>
      <c r="AH63" s="18"/>
      <c r="AI63" s="18" t="n">
        <v>21</v>
      </c>
      <c r="AJ63" s="18" t="n">
        <v>13</v>
      </c>
      <c r="AK63" s="18"/>
      <c r="AL63" s="18"/>
      <c r="AM63" s="18"/>
    </row>
    <row r="64" s="19" customFormat="true" ht="15.75" hidden="false" customHeight="false" outlineLevel="0" collapsed="false">
      <c r="A64" s="31"/>
      <c r="B64" s="32"/>
      <c r="C64" s="14" t="s">
        <v>117</v>
      </c>
      <c r="D64" s="18" t="n">
        <v>1590</v>
      </c>
      <c r="E64" s="18" t="n">
        <f aca="false">'М 150 2-08 DOHR. G7 (105-01)'!C42</f>
        <v>515</v>
      </c>
      <c r="F64" s="17" t="n">
        <f aca="false">(D64+E64)-G64</f>
        <v>1086</v>
      </c>
      <c r="G64" s="18" t="n">
        <f aca="false">SUM(H64:AM64)</f>
        <v>1019</v>
      </c>
      <c r="H64" s="18" t="n">
        <v>6</v>
      </c>
      <c r="I64" s="18" t="n">
        <v>9</v>
      </c>
      <c r="J64" s="18"/>
      <c r="K64" s="18"/>
      <c r="L64" s="18" t="n">
        <v>58</v>
      </c>
      <c r="M64" s="18" t="n">
        <v>63</v>
      </c>
      <c r="N64" s="18" t="n">
        <f aca="false">39+5</f>
        <v>44</v>
      </c>
      <c r="O64" s="18" t="n">
        <v>69</v>
      </c>
      <c r="P64" s="18"/>
      <c r="Q64" s="18"/>
      <c r="R64" s="18" t="n">
        <v>46</v>
      </c>
      <c r="S64" s="18" t="n">
        <v>76</v>
      </c>
      <c r="T64" s="18" t="n">
        <f aca="false">3+31</f>
        <v>34</v>
      </c>
      <c r="U64" s="18" t="n">
        <v>79</v>
      </c>
      <c r="V64" s="18" t="n">
        <f aca="false">45</f>
        <v>45</v>
      </c>
      <c r="W64" s="18"/>
      <c r="X64" s="18"/>
      <c r="Y64" s="18" t="n">
        <v>20</v>
      </c>
      <c r="Z64" s="18"/>
      <c r="AA64" s="18"/>
      <c r="AB64" s="18" t="n">
        <v>30</v>
      </c>
      <c r="AC64" s="18" t="n">
        <v>43</v>
      </c>
      <c r="AD64" s="18" t="n">
        <f aca="false">61+14</f>
        <v>75</v>
      </c>
      <c r="AE64" s="18"/>
      <c r="AF64" s="18"/>
      <c r="AG64" s="18" t="n">
        <f aca="false">111+4</f>
        <v>115</v>
      </c>
      <c r="AH64" s="18" t="n">
        <v>77</v>
      </c>
      <c r="AI64" s="18" t="n">
        <v>54</v>
      </c>
      <c r="AJ64" s="18" t="n">
        <v>34</v>
      </c>
      <c r="AK64" s="18" t="n">
        <v>42</v>
      </c>
      <c r="AL64" s="18"/>
      <c r="AM64" s="18"/>
    </row>
    <row r="65" s="19" customFormat="true" ht="15.75" hidden="false" customHeight="false" outlineLevel="0" collapsed="false">
      <c r="A65" s="31"/>
      <c r="B65" s="33" t="s">
        <v>118</v>
      </c>
      <c r="C65" s="34" t="s">
        <v>119</v>
      </c>
      <c r="D65" s="18" t="n">
        <v>53</v>
      </c>
      <c r="E65" s="18" t="n">
        <f aca="false">'М 150 2-02 DOH G7 (108-03)'!C64</f>
        <v>20</v>
      </c>
      <c r="F65" s="17" t="n">
        <f aca="false">(D65+E65)-G65</f>
        <v>23</v>
      </c>
      <c r="G65" s="18" t="n">
        <f aca="false">SUM(H65:AM65)</f>
        <v>50</v>
      </c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 t="n">
        <v>10</v>
      </c>
      <c r="W65" s="18"/>
      <c r="X65" s="18"/>
      <c r="Y65" s="18"/>
      <c r="Z65" s="18"/>
      <c r="AA65" s="18" t="n">
        <v>21</v>
      </c>
      <c r="AB65" s="18" t="n">
        <v>11</v>
      </c>
      <c r="AC65" s="18" t="n">
        <v>8</v>
      </c>
      <c r="AD65" s="18"/>
      <c r="AE65" s="18"/>
      <c r="AF65" s="18"/>
      <c r="AG65" s="18"/>
      <c r="AH65" s="18"/>
      <c r="AI65" s="18"/>
      <c r="AJ65" s="18"/>
      <c r="AK65" s="18"/>
      <c r="AL65" s="18"/>
      <c r="AM65" s="18"/>
    </row>
    <row r="66" s="19" customFormat="true" ht="15.75" hidden="false" customHeight="false" outlineLevel="0" collapsed="false">
      <c r="A66" s="31"/>
      <c r="B66" s="18" t="s">
        <v>120</v>
      </c>
      <c r="C66" s="14" t="s">
        <v>121</v>
      </c>
      <c r="D66" s="18" t="n">
        <v>285</v>
      </c>
      <c r="E66" s="18" t="n">
        <f aca="false">'М 150 2-02 DOHR (одноплатный)'!C61</f>
        <v>0</v>
      </c>
      <c r="F66" s="17" t="n">
        <f aca="false">(D66+E66)-G66</f>
        <v>202</v>
      </c>
      <c r="G66" s="18" t="n">
        <f aca="false">SUM(H66:AM66)</f>
        <v>83</v>
      </c>
      <c r="H66" s="18"/>
      <c r="I66" s="18"/>
      <c r="J66" s="18"/>
      <c r="K66" s="18"/>
      <c r="L66" s="18"/>
      <c r="M66" s="18"/>
      <c r="N66" s="18" t="n">
        <v>6</v>
      </c>
      <c r="O66" s="18"/>
      <c r="P66" s="18"/>
      <c r="Q66" s="18"/>
      <c r="R66" s="18"/>
      <c r="S66" s="18"/>
      <c r="T66" s="18" t="n">
        <v>3</v>
      </c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 t="n">
        <v>40</v>
      </c>
      <c r="AH66" s="18" t="n">
        <v>21</v>
      </c>
      <c r="AI66" s="18"/>
      <c r="AJ66" s="18" t="n">
        <v>13</v>
      </c>
      <c r="AK66" s="18"/>
      <c r="AL66" s="18"/>
      <c r="AM66" s="18"/>
    </row>
    <row r="67" s="19" customFormat="true" ht="15.75" hidden="false" customHeight="false" outlineLevel="0" collapsed="false">
      <c r="A67" s="31"/>
      <c r="B67" s="18" t="s">
        <v>122</v>
      </c>
      <c r="C67" s="14"/>
      <c r="D67" s="18" t="n">
        <v>15</v>
      </c>
      <c r="E67" s="18" t="n">
        <f aca="false">'М 150 2-02 DOHR (одноплатный)'!C62</f>
        <v>0</v>
      </c>
      <c r="F67" s="17" t="n">
        <f aca="false">(D67+E67)-G67</f>
        <v>15</v>
      </c>
      <c r="G67" s="18" t="n">
        <f aca="false">SUM(H67:AM67)</f>
        <v>0</v>
      </c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  <c r="AI67" s="18"/>
      <c r="AJ67" s="18"/>
      <c r="AK67" s="18"/>
      <c r="AL67" s="18"/>
      <c r="AM67" s="18"/>
    </row>
    <row r="68" s="19" customFormat="true" ht="15.75" hidden="false" customHeight="false" outlineLevel="0" collapsed="false">
      <c r="A68" s="31"/>
      <c r="B68" s="35" t="s">
        <v>123</v>
      </c>
      <c r="C68" s="14" t="s">
        <v>124</v>
      </c>
      <c r="D68" s="18" t="n">
        <f aca="false">103+237</f>
        <v>340</v>
      </c>
      <c r="E68" s="18" t="n">
        <f aca="false">'М 150 2-02 DOHR (одноплатный)'!C63</f>
        <v>0</v>
      </c>
      <c r="F68" s="17" t="n">
        <f aca="false">(D68+E68)-G68</f>
        <v>0</v>
      </c>
      <c r="G68" s="18" t="n">
        <f aca="false">SUM(H68:AM68)</f>
        <v>340</v>
      </c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  <c r="AI68" s="18"/>
      <c r="AJ68" s="18" t="n">
        <v>340</v>
      </c>
      <c r="AK68" s="18"/>
      <c r="AL68" s="18"/>
      <c r="AM68" s="18"/>
    </row>
    <row r="69" s="19" customFormat="true" ht="15.75" hidden="false" customHeight="false" outlineLevel="0" collapsed="false">
      <c r="A69" s="31"/>
      <c r="B69" s="18" t="s">
        <v>125</v>
      </c>
      <c r="C69" s="18" t="s">
        <v>126</v>
      </c>
      <c r="D69" s="18" t="n">
        <v>300</v>
      </c>
      <c r="E69" s="18" t="n">
        <f aca="false">'Модем М 150G'!C57</f>
        <v>0</v>
      </c>
      <c r="F69" s="15" t="n">
        <f aca="false">(D69+E69)-G69</f>
        <v>0</v>
      </c>
      <c r="G69" s="18" t="n">
        <f aca="false">SUM(H69:AM69)</f>
        <v>300</v>
      </c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 t="n">
        <v>300</v>
      </c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  <c r="AI69" s="18"/>
      <c r="AJ69" s="18"/>
      <c r="AK69" s="18"/>
      <c r="AL69" s="18"/>
      <c r="AM69" s="18"/>
    </row>
    <row r="70" s="19" customFormat="true" ht="15.75" hidden="false" customHeight="false" outlineLevel="0" collapsed="false">
      <c r="A70" s="31"/>
      <c r="B70" s="30" t="s">
        <v>127</v>
      </c>
      <c r="C70" s="14" t="s">
        <v>128</v>
      </c>
      <c r="D70" s="18" t="n">
        <v>0</v>
      </c>
      <c r="E70" s="18" t="n">
        <f aca="false">'Модуль LCD'!C57</f>
        <v>0</v>
      </c>
      <c r="F70" s="15" t="n">
        <f aca="false">(D70+E70)-G70</f>
        <v>0</v>
      </c>
      <c r="G70" s="18" t="n">
        <f aca="false">SUM(H70:AM70)</f>
        <v>0</v>
      </c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  <c r="AI70" s="18"/>
      <c r="AJ70" s="18"/>
      <c r="AK70" s="18"/>
      <c r="AL70" s="18"/>
      <c r="AM70" s="18"/>
    </row>
    <row r="71" s="19" customFormat="true" ht="15.75" hidden="false" customHeight="false" outlineLevel="0" collapsed="false">
      <c r="A71" s="31"/>
      <c r="B71" s="30" t="s">
        <v>129</v>
      </c>
      <c r="C71" s="14" t="s">
        <v>130</v>
      </c>
      <c r="D71" s="18" t="n">
        <v>19</v>
      </c>
      <c r="E71" s="18" t="n">
        <f aca="false">'Модуль LCD'!C58</f>
        <v>0</v>
      </c>
      <c r="F71" s="15" t="n">
        <f aca="false">(D71+E71)-G71</f>
        <v>19</v>
      </c>
      <c r="G71" s="18" t="n">
        <f aca="false">SUM(H71:AM71)</f>
        <v>0</v>
      </c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  <c r="AI71" s="18"/>
      <c r="AJ71" s="18"/>
      <c r="AK71" s="18"/>
      <c r="AL71" s="18"/>
      <c r="AM71" s="18"/>
    </row>
    <row r="72" s="19" customFormat="true" ht="22.5" hidden="false" customHeight="false" outlineLevel="0" collapsed="false">
      <c r="A72" s="31"/>
      <c r="B72" s="35" t="s">
        <v>131</v>
      </c>
      <c r="C72" s="35" t="s">
        <v>131</v>
      </c>
      <c r="D72" s="18" t="n">
        <v>117</v>
      </c>
      <c r="E72" s="18" t="n">
        <f aca="false">'Модуль LCD'!C59</f>
        <v>0</v>
      </c>
      <c r="F72" s="15" t="n">
        <f aca="false">(D72+E72)-G72</f>
        <v>117</v>
      </c>
      <c r="G72" s="18" t="n">
        <f aca="false">SUM(H72:AM72)</f>
        <v>0</v>
      </c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  <c r="AI72" s="18"/>
      <c r="AJ72" s="18"/>
      <c r="AK72" s="18"/>
      <c r="AL72" s="18"/>
      <c r="AM72" s="18"/>
    </row>
    <row r="73" s="19" customFormat="true" ht="15.75" hidden="false" customHeight="false" outlineLevel="0" collapsed="false">
      <c r="A73" s="31"/>
      <c r="B73" s="35" t="s">
        <v>132</v>
      </c>
      <c r="C73" s="35" t="s">
        <v>132</v>
      </c>
      <c r="D73" s="18" t="n">
        <v>10</v>
      </c>
      <c r="E73" s="18" t="n">
        <f aca="false">'Модуль LCD'!C60</f>
        <v>0</v>
      </c>
      <c r="F73" s="15" t="n">
        <f aca="false">(D73+E73)-G73</f>
        <v>10</v>
      </c>
      <c r="G73" s="18" t="n">
        <f aca="false">SUM(H73:AM73)</f>
        <v>0</v>
      </c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18"/>
      <c r="T73" s="18"/>
      <c r="U73" s="18"/>
      <c r="V73" s="18"/>
      <c r="W73" s="18"/>
      <c r="X73" s="18"/>
      <c r="Y73" s="18"/>
      <c r="Z73" s="18"/>
      <c r="AA73" s="18"/>
      <c r="AB73" s="18"/>
      <c r="AC73" s="18"/>
      <c r="AD73" s="18"/>
      <c r="AE73" s="18"/>
      <c r="AF73" s="18"/>
      <c r="AG73" s="18"/>
      <c r="AH73" s="18"/>
      <c r="AI73" s="18"/>
      <c r="AJ73" s="18"/>
      <c r="AK73" s="18"/>
      <c r="AL73" s="18"/>
      <c r="AM73" s="18"/>
    </row>
    <row r="74" s="19" customFormat="true" ht="22.5" hidden="false" customHeight="false" outlineLevel="0" collapsed="false">
      <c r="A74" s="31"/>
      <c r="B74" s="35" t="s">
        <v>133</v>
      </c>
      <c r="C74" s="35" t="s">
        <v>133</v>
      </c>
      <c r="D74" s="18" t="n">
        <v>3</v>
      </c>
      <c r="E74" s="18" t="n">
        <f aca="false">'Модуль LCD'!C61</f>
        <v>0</v>
      </c>
      <c r="F74" s="15" t="n">
        <f aca="false">(D74+E74)-G74</f>
        <v>3</v>
      </c>
      <c r="G74" s="18" t="n">
        <f aca="false">SUM(H74:AM74)</f>
        <v>0</v>
      </c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18"/>
      <c r="T74" s="18"/>
      <c r="U74" s="18"/>
      <c r="V74" s="18"/>
      <c r="W74" s="18"/>
      <c r="X74" s="18"/>
      <c r="Y74" s="18"/>
      <c r="Z74" s="18"/>
      <c r="AA74" s="18"/>
      <c r="AB74" s="18"/>
      <c r="AC74" s="18"/>
      <c r="AD74" s="18"/>
      <c r="AE74" s="18"/>
      <c r="AF74" s="18"/>
      <c r="AG74" s="18"/>
      <c r="AH74" s="18"/>
      <c r="AI74" s="18"/>
      <c r="AJ74" s="18"/>
      <c r="AK74" s="18"/>
      <c r="AL74" s="18"/>
      <c r="AM74" s="18"/>
    </row>
    <row r="75" s="19" customFormat="true" ht="22.5" hidden="false" customHeight="false" outlineLevel="0" collapsed="false">
      <c r="A75" s="31"/>
      <c r="B75" s="35" t="s">
        <v>134</v>
      </c>
      <c r="C75" s="35" t="s">
        <v>134</v>
      </c>
      <c r="D75" s="18" t="n">
        <v>164</v>
      </c>
      <c r="E75" s="18" t="n">
        <f aca="false">'Модуль LCD'!C62</f>
        <v>0</v>
      </c>
      <c r="F75" s="15" t="n">
        <f aca="false">(D75+E75)-G75</f>
        <v>164</v>
      </c>
      <c r="G75" s="18" t="n">
        <f aca="false">SUM(H75:AM75)</f>
        <v>0</v>
      </c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18"/>
      <c r="T75" s="18"/>
      <c r="U75" s="18"/>
      <c r="V75" s="18"/>
      <c r="W75" s="18"/>
      <c r="X75" s="18"/>
      <c r="Y75" s="18"/>
      <c r="Z75" s="18"/>
      <c r="AA75" s="18"/>
      <c r="AB75" s="18"/>
      <c r="AC75" s="18"/>
      <c r="AD75" s="18"/>
      <c r="AE75" s="18"/>
      <c r="AF75" s="18"/>
      <c r="AG75" s="18"/>
      <c r="AH75" s="18"/>
      <c r="AI75" s="18"/>
      <c r="AJ75" s="18"/>
      <c r="AK75" s="18"/>
      <c r="AL75" s="18"/>
      <c r="AM75" s="18"/>
    </row>
    <row r="76" s="19" customFormat="true" ht="33.75" hidden="false" customHeight="false" outlineLevel="0" collapsed="false">
      <c r="A76" s="31"/>
      <c r="B76" s="35" t="s">
        <v>135</v>
      </c>
      <c r="C76" s="35" t="s">
        <v>135</v>
      </c>
      <c r="D76" s="18" t="n">
        <v>10</v>
      </c>
      <c r="E76" s="18" t="n">
        <f aca="false">'Модуль LCD'!C63</f>
        <v>0</v>
      </c>
      <c r="F76" s="15" t="n">
        <f aca="false">(D76+E76)-G76</f>
        <v>10</v>
      </c>
      <c r="G76" s="18" t="n">
        <f aca="false">SUM(H76:AM76)</f>
        <v>0</v>
      </c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18"/>
      <c r="T76" s="18"/>
      <c r="U76" s="18"/>
      <c r="V76" s="18"/>
      <c r="W76" s="18"/>
      <c r="X76" s="18"/>
      <c r="Y76" s="18"/>
      <c r="Z76" s="18"/>
      <c r="AA76" s="18"/>
      <c r="AB76" s="18"/>
      <c r="AC76" s="18"/>
      <c r="AD76" s="18"/>
      <c r="AE76" s="18"/>
      <c r="AF76" s="18"/>
      <c r="AG76" s="18"/>
      <c r="AH76" s="18"/>
      <c r="AI76" s="18"/>
      <c r="AJ76" s="18"/>
      <c r="AK76" s="18"/>
      <c r="AL76" s="18"/>
      <c r="AM76" s="18"/>
    </row>
    <row r="77" s="19" customFormat="true" ht="22.5" hidden="false" customHeight="false" outlineLevel="0" collapsed="false">
      <c r="A77" s="31"/>
      <c r="B77" s="35" t="s">
        <v>136</v>
      </c>
      <c r="C77" s="35" t="s">
        <v>136</v>
      </c>
      <c r="D77" s="18" t="n">
        <v>4</v>
      </c>
      <c r="E77" s="18" t="n">
        <f aca="false">'Модуль LCD'!C64</f>
        <v>0</v>
      </c>
      <c r="F77" s="15" t="n">
        <f aca="false">(D77+E77)-G77</f>
        <v>4</v>
      </c>
      <c r="G77" s="18" t="n">
        <f aca="false">SUM(H77:AM77)</f>
        <v>0</v>
      </c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18"/>
      <c r="T77" s="18"/>
      <c r="U77" s="18"/>
      <c r="V77" s="18"/>
      <c r="W77" s="18"/>
      <c r="X77" s="18"/>
      <c r="Y77" s="18"/>
      <c r="Z77" s="18"/>
      <c r="AA77" s="18"/>
      <c r="AB77" s="18"/>
      <c r="AC77" s="18"/>
      <c r="AD77" s="18"/>
      <c r="AE77" s="18"/>
      <c r="AF77" s="18"/>
      <c r="AG77" s="18"/>
      <c r="AH77" s="18"/>
      <c r="AI77" s="18"/>
      <c r="AJ77" s="18"/>
      <c r="AK77" s="18"/>
      <c r="AL77" s="18"/>
      <c r="AM77" s="18"/>
    </row>
    <row r="78" s="19" customFormat="true" ht="22.5" hidden="false" customHeight="false" outlineLevel="0" collapsed="false">
      <c r="A78" s="31"/>
      <c r="B78" s="35" t="s">
        <v>137</v>
      </c>
      <c r="C78" s="35" t="s">
        <v>137</v>
      </c>
      <c r="D78" s="18" t="n">
        <v>496</v>
      </c>
      <c r="E78" s="18" t="n">
        <f aca="false">'Модуль LCD'!C65</f>
        <v>0</v>
      </c>
      <c r="F78" s="15" t="n">
        <f aca="false">(D78+E78)-G78</f>
        <v>496</v>
      </c>
      <c r="G78" s="18" t="n">
        <f aca="false">SUM(H78:AM78)</f>
        <v>0</v>
      </c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18"/>
      <c r="T78" s="18"/>
      <c r="U78" s="18"/>
      <c r="V78" s="18"/>
      <c r="W78" s="18"/>
      <c r="X78" s="18"/>
      <c r="Y78" s="18"/>
      <c r="Z78" s="18"/>
      <c r="AA78" s="18"/>
      <c r="AB78" s="18"/>
      <c r="AC78" s="18"/>
      <c r="AD78" s="18"/>
      <c r="AE78" s="18"/>
      <c r="AF78" s="18"/>
      <c r="AG78" s="18"/>
      <c r="AH78" s="18"/>
      <c r="AI78" s="18"/>
      <c r="AJ78" s="18"/>
      <c r="AK78" s="18"/>
      <c r="AL78" s="18"/>
      <c r="AM78" s="18"/>
    </row>
    <row r="79" s="19" customFormat="true" ht="15.75" hidden="false" customHeight="false" outlineLevel="0" collapsed="false">
      <c r="A79" s="31"/>
      <c r="B79" s="30" t="s">
        <v>138</v>
      </c>
      <c r="C79" s="14" t="s">
        <v>139</v>
      </c>
      <c r="D79" s="18"/>
      <c r="E79" s="18" t="n">
        <f aca="false">'БП (068)'!C57</f>
        <v>0</v>
      </c>
      <c r="F79" s="15" t="n">
        <f aca="false">(D79+E79)-G79</f>
        <v>0</v>
      </c>
      <c r="G79" s="18" t="n">
        <f aca="false">SUM(H79:AM79)</f>
        <v>0</v>
      </c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18"/>
      <c r="T79" s="18"/>
      <c r="U79" s="18"/>
      <c r="V79" s="18"/>
      <c r="W79" s="18"/>
      <c r="X79" s="18"/>
      <c r="Y79" s="18"/>
      <c r="Z79" s="18"/>
      <c r="AA79" s="18"/>
      <c r="AB79" s="18"/>
      <c r="AC79" s="18"/>
      <c r="AD79" s="18"/>
      <c r="AE79" s="18"/>
      <c r="AF79" s="18"/>
      <c r="AG79" s="18"/>
      <c r="AH79" s="18"/>
      <c r="AI79" s="18"/>
      <c r="AJ79" s="18"/>
      <c r="AK79" s="18"/>
      <c r="AL79" s="18"/>
      <c r="AM79" s="18"/>
    </row>
    <row r="80" s="19" customFormat="true" ht="15.75" hidden="false" customHeight="false" outlineLevel="0" collapsed="false">
      <c r="A80" s="31"/>
      <c r="B80" s="30" t="s">
        <v>140</v>
      </c>
      <c r="C80" s="14" t="s">
        <v>141</v>
      </c>
      <c r="D80" s="18" t="n">
        <v>143</v>
      </c>
      <c r="E80" s="18" t="n">
        <f aca="false">'Плата батареи '!C57</f>
        <v>0</v>
      </c>
      <c r="F80" s="24" t="n">
        <f aca="false">(D80+E80)-G80</f>
        <v>143</v>
      </c>
      <c r="G80" s="18" t="n">
        <f aca="false">SUM(H80:AM80)</f>
        <v>0</v>
      </c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18"/>
      <c r="T80" s="18"/>
      <c r="U80" s="18"/>
      <c r="V80" s="18"/>
      <c r="W80" s="18"/>
      <c r="X80" s="18"/>
      <c r="Y80" s="18"/>
      <c r="Z80" s="18"/>
      <c r="AA80" s="18"/>
      <c r="AB80" s="18"/>
      <c r="AC80" s="18"/>
      <c r="AD80" s="18"/>
      <c r="AE80" s="18"/>
      <c r="AF80" s="18"/>
      <c r="AG80" s="18"/>
      <c r="AH80" s="18"/>
      <c r="AI80" s="18"/>
      <c r="AJ80" s="18"/>
      <c r="AK80" s="18"/>
      <c r="AL80" s="18"/>
      <c r="AM80" s="18"/>
    </row>
    <row r="81" s="19" customFormat="true" ht="15.75" hidden="false" customHeight="false" outlineLevel="0" collapsed="false">
      <c r="A81" s="31"/>
      <c r="B81" s="30" t="s">
        <v>142</v>
      </c>
      <c r="C81" s="14" t="s">
        <v>143</v>
      </c>
      <c r="D81" s="18" t="n">
        <v>9</v>
      </c>
      <c r="E81" s="18" t="n">
        <f aca="false">'Плата RS'!C57</f>
        <v>0</v>
      </c>
      <c r="F81" s="24" t="n">
        <f aca="false">(D81+E81)-G81</f>
        <v>9</v>
      </c>
      <c r="G81" s="18" t="n">
        <f aca="false">SUM(H81:AM81)</f>
        <v>0</v>
      </c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18"/>
      <c r="T81" s="18"/>
      <c r="U81" s="18"/>
      <c r="V81" s="18"/>
      <c r="W81" s="18"/>
      <c r="X81" s="18"/>
      <c r="Y81" s="18"/>
      <c r="Z81" s="18"/>
      <c r="AA81" s="18"/>
      <c r="AB81" s="18"/>
      <c r="AC81" s="18"/>
      <c r="AD81" s="18"/>
      <c r="AE81" s="18"/>
      <c r="AF81" s="18"/>
      <c r="AG81" s="18"/>
      <c r="AH81" s="18"/>
      <c r="AI81" s="18"/>
      <c r="AJ81" s="18"/>
      <c r="AK81" s="18"/>
      <c r="AL81" s="18"/>
      <c r="AM81" s="18"/>
    </row>
    <row r="82" s="12" customFormat="true" ht="15.75" hidden="false" customHeight="false" outlineLevel="0" collapsed="false">
      <c r="B82" s="23" t="s">
        <v>144</v>
      </c>
      <c r="C82" s="16" t="s">
        <v>145</v>
      </c>
      <c r="D82" s="18" t="n">
        <f aca="false">4+19+12+2</f>
        <v>37</v>
      </c>
      <c r="E82" s="18" t="n">
        <f aca="false">'01 PQRS (008-03)'!C59</f>
        <v>17</v>
      </c>
      <c r="F82" s="24" t="n">
        <f aca="false">(D82+E82)-G82</f>
        <v>0</v>
      </c>
      <c r="G82" s="18" t="n">
        <f aca="false">SUM(H82:AM82)</f>
        <v>54</v>
      </c>
      <c r="H82" s="16"/>
      <c r="I82" s="16"/>
      <c r="J82" s="16"/>
      <c r="K82" s="16"/>
      <c r="L82" s="16" t="n">
        <v>23</v>
      </c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 t="n">
        <v>27</v>
      </c>
      <c r="AB82" s="16"/>
      <c r="AC82" s="16" t="n">
        <v>2</v>
      </c>
      <c r="AD82" s="16"/>
      <c r="AE82" s="16"/>
      <c r="AF82" s="16"/>
      <c r="AG82" s="16"/>
      <c r="AH82" s="16" t="n">
        <v>2</v>
      </c>
      <c r="AI82" s="16"/>
      <c r="AJ82" s="16"/>
      <c r="AK82" s="16"/>
      <c r="AL82" s="16"/>
      <c r="AM82" s="16"/>
    </row>
    <row r="83" s="12" customFormat="true" ht="15.75" hidden="false" customHeight="false" outlineLevel="0" collapsed="false">
      <c r="B83" s="23" t="s">
        <v>146</v>
      </c>
      <c r="C83" s="16" t="s">
        <v>147</v>
      </c>
      <c r="D83" s="18" t="n">
        <f aca="false">2+9+31</f>
        <v>42</v>
      </c>
      <c r="E83" s="18" t="n">
        <f aca="false">'02 PQRS(020-01)'!C59</f>
        <v>0</v>
      </c>
      <c r="F83" s="24" t="n">
        <f aca="false">(D83+E83)-G83</f>
        <v>0</v>
      </c>
      <c r="G83" s="18" t="n">
        <f aca="false">SUM(H83:AM83)</f>
        <v>42</v>
      </c>
      <c r="H83" s="16"/>
      <c r="I83" s="16"/>
      <c r="J83" s="16"/>
      <c r="K83" s="16"/>
      <c r="L83" s="16" t="n">
        <v>11</v>
      </c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 t="n">
        <v>31</v>
      </c>
      <c r="AD83" s="16"/>
      <c r="AE83" s="16"/>
      <c r="AF83" s="16"/>
      <c r="AG83" s="16"/>
      <c r="AH83" s="16"/>
      <c r="AI83" s="16"/>
      <c r="AJ83" s="16"/>
      <c r="AK83" s="16"/>
      <c r="AL83" s="16"/>
      <c r="AM83" s="16"/>
    </row>
    <row r="84" s="12" customFormat="true" ht="15.75" hidden="false" customHeight="false" outlineLevel="0" collapsed="false">
      <c r="B84" s="23" t="s">
        <v>148</v>
      </c>
      <c r="C84" s="16" t="s">
        <v>149</v>
      </c>
      <c r="D84" s="18" t="n">
        <f aca="false">4+20+21</f>
        <v>45</v>
      </c>
      <c r="E84" s="18" t="n">
        <f aca="false">'03 PQRS (008-01)'!C59</f>
        <v>6</v>
      </c>
      <c r="F84" s="24" t="n">
        <f aca="false">(D84+E84)-G84</f>
        <v>0</v>
      </c>
      <c r="G84" s="18" t="n">
        <f aca="false">SUM(H84:AM84)</f>
        <v>51</v>
      </c>
      <c r="H84" s="16"/>
      <c r="I84" s="16"/>
      <c r="J84" s="16"/>
      <c r="K84" s="16"/>
      <c r="L84" s="16" t="n">
        <v>4</v>
      </c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 t="n">
        <v>6</v>
      </c>
      <c r="AD84" s="16"/>
      <c r="AE84" s="16"/>
      <c r="AF84" s="16"/>
      <c r="AG84" s="16"/>
      <c r="AH84" s="16" t="n">
        <v>41</v>
      </c>
      <c r="AI84" s="16"/>
      <c r="AJ84" s="16"/>
      <c r="AK84" s="16"/>
      <c r="AL84" s="16"/>
      <c r="AM84" s="16"/>
    </row>
    <row r="85" s="12" customFormat="true" ht="15.75" hidden="false" customHeight="false" outlineLevel="0" collapsed="false">
      <c r="A85" s="36"/>
      <c r="B85" s="23" t="s">
        <v>150</v>
      </c>
      <c r="C85" s="16" t="s">
        <v>151</v>
      </c>
      <c r="D85" s="18" t="n">
        <f aca="false">10</f>
        <v>10</v>
      </c>
      <c r="E85" s="18" t="n">
        <f aca="false">'М 208 ППРФ'!C62</f>
        <v>39</v>
      </c>
      <c r="F85" s="17" t="n">
        <f aca="false">(D85+E85)-G85</f>
        <v>39</v>
      </c>
      <c r="G85" s="18" t="n">
        <f aca="false">SUM(H85:AM85)</f>
        <v>10</v>
      </c>
      <c r="H85" s="16" t="n">
        <v>10</v>
      </c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  <c r="X85" s="16"/>
      <c r="Y85" s="16"/>
      <c r="Z85" s="16"/>
      <c r="AA85" s="16"/>
      <c r="AB85" s="16"/>
      <c r="AC85" s="16"/>
      <c r="AD85" s="16"/>
      <c r="AE85" s="16"/>
      <c r="AF85" s="16"/>
      <c r="AG85" s="16"/>
      <c r="AH85" s="16"/>
      <c r="AI85" s="16"/>
      <c r="AJ85" s="16"/>
      <c r="AK85" s="16"/>
      <c r="AL85" s="16"/>
      <c r="AM85" s="16"/>
    </row>
    <row r="86" s="12" customFormat="true" ht="15.75" hidden="false" customHeight="false" outlineLevel="0" collapsed="false">
      <c r="A86" s="36"/>
      <c r="B86" s="23" t="s">
        <v>150</v>
      </c>
      <c r="C86" s="16" t="s">
        <v>152</v>
      </c>
      <c r="D86" s="18"/>
      <c r="E86" s="18" t="n">
        <f aca="false">'М 208 ППРФ'!C4</f>
        <v>0</v>
      </c>
      <c r="F86" s="17" t="n">
        <f aca="false">(D86+E86)-G86</f>
        <v>0</v>
      </c>
      <c r="G86" s="18" t="n">
        <f aca="false">SUM(H86:AM86)</f>
        <v>0</v>
      </c>
      <c r="H86" s="16"/>
      <c r="I86" s="16"/>
      <c r="J86" s="16"/>
      <c r="K86" s="16"/>
      <c r="L86" s="16"/>
      <c r="M86" s="16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  <c r="Z86" s="16"/>
      <c r="AA86" s="16"/>
      <c r="AB86" s="16"/>
      <c r="AC86" s="16"/>
      <c r="AD86" s="16"/>
      <c r="AE86" s="16"/>
      <c r="AF86" s="16"/>
      <c r="AG86" s="16"/>
      <c r="AH86" s="16"/>
      <c r="AI86" s="16"/>
      <c r="AJ86" s="16"/>
      <c r="AK86" s="16"/>
      <c r="AL86" s="16"/>
      <c r="AM86" s="16"/>
    </row>
    <row r="87" s="12" customFormat="true" ht="15.75" hidden="false" customHeight="false" outlineLevel="0" collapsed="false">
      <c r="A87" s="36"/>
      <c r="B87" s="23" t="s">
        <v>153</v>
      </c>
      <c r="C87" s="16" t="s">
        <v>154</v>
      </c>
      <c r="D87" s="18" t="n">
        <f aca="false">31+10</f>
        <v>41</v>
      </c>
      <c r="E87" s="18" t="n">
        <f aca="false">'М 208 L2'!C70</f>
        <v>1</v>
      </c>
      <c r="F87" s="17" t="n">
        <f aca="false">(D87+E87)-G87</f>
        <v>42</v>
      </c>
      <c r="G87" s="18" t="n">
        <f aca="false">SUM(H87:AM87)</f>
        <v>0</v>
      </c>
      <c r="H87" s="16"/>
      <c r="I87" s="16"/>
      <c r="J87" s="16"/>
      <c r="K87" s="16"/>
      <c r="L87" s="16"/>
      <c r="M87" s="16"/>
      <c r="N87" s="16"/>
      <c r="O87" s="16"/>
      <c r="P87" s="16"/>
      <c r="Q87" s="16"/>
      <c r="R87" s="16"/>
      <c r="S87" s="16"/>
      <c r="T87" s="16"/>
      <c r="U87" s="16"/>
      <c r="V87" s="16"/>
      <c r="W87" s="16"/>
      <c r="X87" s="16"/>
      <c r="Y87" s="16"/>
      <c r="Z87" s="16"/>
      <c r="AA87" s="16"/>
      <c r="AB87" s="16"/>
      <c r="AC87" s="16"/>
      <c r="AD87" s="16"/>
      <c r="AE87" s="16"/>
      <c r="AF87" s="16"/>
      <c r="AG87" s="16"/>
      <c r="AH87" s="16"/>
      <c r="AI87" s="16"/>
      <c r="AJ87" s="16"/>
      <c r="AK87" s="16"/>
      <c r="AL87" s="16"/>
      <c r="AM87" s="16"/>
    </row>
    <row r="88" s="12" customFormat="true" ht="15.75" hidden="false" customHeight="false" outlineLevel="0" collapsed="false">
      <c r="A88" s="36"/>
      <c r="B88" s="23" t="s">
        <v>153</v>
      </c>
      <c r="C88" s="16" t="s">
        <v>155</v>
      </c>
      <c r="D88" s="18" t="n">
        <v>0</v>
      </c>
      <c r="E88" s="18" t="n">
        <f aca="false">'М 208 L2'!C4</f>
        <v>1</v>
      </c>
      <c r="F88" s="17" t="n">
        <f aca="false">(D88+E88)-G88</f>
        <v>1</v>
      </c>
      <c r="G88" s="18" t="n">
        <f aca="false">SUM(H88:AM88)</f>
        <v>0</v>
      </c>
      <c r="H88" s="16"/>
      <c r="I88" s="16"/>
      <c r="J88" s="16"/>
      <c r="K88" s="16"/>
      <c r="L88" s="16"/>
      <c r="M88" s="16"/>
      <c r="N88" s="16"/>
      <c r="O88" s="16"/>
      <c r="P88" s="16"/>
      <c r="Q88" s="16"/>
      <c r="R88" s="16"/>
      <c r="S88" s="16"/>
      <c r="T88" s="16"/>
      <c r="U88" s="16"/>
      <c r="V88" s="16"/>
      <c r="W88" s="16"/>
      <c r="X88" s="16"/>
      <c r="Y88" s="16"/>
      <c r="Z88" s="16"/>
      <c r="AA88" s="16"/>
      <c r="AB88" s="16"/>
      <c r="AC88" s="16"/>
      <c r="AD88" s="16"/>
      <c r="AE88" s="16"/>
      <c r="AF88" s="16"/>
      <c r="AG88" s="16"/>
      <c r="AH88" s="16"/>
      <c r="AI88" s="16"/>
      <c r="AJ88" s="16"/>
      <c r="AK88" s="16"/>
      <c r="AL88" s="16"/>
      <c r="AM88" s="16"/>
    </row>
    <row r="89" s="12" customFormat="true" ht="15.75" hidden="false" customHeight="false" outlineLevel="0" collapsed="false">
      <c r="A89" s="36"/>
      <c r="B89" s="14" t="s">
        <v>156</v>
      </c>
      <c r="C89" s="16" t="s">
        <v>157</v>
      </c>
      <c r="D89" s="18" t="n">
        <v>996</v>
      </c>
      <c r="E89" s="18" t="n">
        <f aca="false">'М 208 DX'!C67</f>
        <v>270</v>
      </c>
      <c r="F89" s="17" t="n">
        <f aca="false">(D89+E89)-G89</f>
        <v>1172</v>
      </c>
      <c r="G89" s="18" t="n">
        <f aca="false">SUM(H89:AM89)</f>
        <v>94</v>
      </c>
      <c r="H89" s="16"/>
      <c r="I89" s="16"/>
      <c r="J89" s="16"/>
      <c r="K89" s="16"/>
      <c r="L89" s="16" t="n">
        <f aca="false">46+21</f>
        <v>67</v>
      </c>
      <c r="M89" s="16"/>
      <c r="N89" s="16"/>
      <c r="O89" s="16"/>
      <c r="P89" s="16"/>
      <c r="Q89" s="16"/>
      <c r="R89" s="16" t="n">
        <v>25</v>
      </c>
      <c r="S89" s="16"/>
      <c r="T89" s="16"/>
      <c r="U89" s="16" t="n">
        <v>1</v>
      </c>
      <c r="V89" s="16"/>
      <c r="W89" s="16"/>
      <c r="X89" s="16"/>
      <c r="Y89" s="16"/>
      <c r="Z89" s="16"/>
      <c r="AA89" s="16"/>
      <c r="AB89" s="16"/>
      <c r="AC89" s="16"/>
      <c r="AD89" s="16"/>
      <c r="AE89" s="16"/>
      <c r="AF89" s="16"/>
      <c r="AG89" s="16"/>
      <c r="AH89" s="16"/>
      <c r="AI89" s="16"/>
      <c r="AJ89" s="16" t="n">
        <v>1</v>
      </c>
      <c r="AK89" s="16"/>
      <c r="AL89" s="16"/>
      <c r="AM89" s="16"/>
    </row>
    <row r="90" s="12" customFormat="true" ht="15.75" hidden="false" customHeight="false" outlineLevel="0" collapsed="false">
      <c r="A90" s="36"/>
      <c r="B90" s="14" t="s">
        <v>156</v>
      </c>
      <c r="C90" s="16" t="s">
        <v>158</v>
      </c>
      <c r="D90" s="18" t="n">
        <v>196</v>
      </c>
      <c r="E90" s="18" t="n">
        <f aca="false">'М 208 РХ'!C68</f>
        <v>29</v>
      </c>
      <c r="F90" s="17" t="n">
        <f aca="false">(D90+E90)-G90</f>
        <v>218</v>
      </c>
      <c r="G90" s="18" t="n">
        <f aca="false">SUM(H90:AM90)</f>
        <v>7</v>
      </c>
      <c r="H90" s="16"/>
      <c r="I90" s="16"/>
      <c r="J90" s="16"/>
      <c r="K90" s="16"/>
      <c r="L90" s="16" t="n">
        <v>7</v>
      </c>
      <c r="M90" s="16"/>
      <c r="N90" s="16"/>
      <c r="O90" s="16"/>
      <c r="P90" s="16"/>
      <c r="Q90" s="16"/>
      <c r="R90" s="16"/>
      <c r="S90" s="16"/>
      <c r="T90" s="16"/>
      <c r="U90" s="16"/>
      <c r="V90" s="16"/>
      <c r="W90" s="16"/>
      <c r="X90" s="16"/>
      <c r="Y90" s="16"/>
      <c r="Z90" s="16"/>
      <c r="AA90" s="16"/>
      <c r="AB90" s="16"/>
      <c r="AC90" s="16"/>
      <c r="AD90" s="16"/>
      <c r="AE90" s="16"/>
      <c r="AF90" s="16"/>
      <c r="AG90" s="16"/>
      <c r="AH90" s="16"/>
      <c r="AI90" s="16"/>
      <c r="AJ90" s="16"/>
      <c r="AK90" s="16"/>
      <c r="AL90" s="16"/>
      <c r="AM90" s="16"/>
    </row>
    <row r="91" s="19" customFormat="true" ht="31.5" hidden="false" customHeight="false" outlineLevel="0" collapsed="false">
      <c r="A91" s="37"/>
      <c r="B91" s="14" t="s">
        <v>159</v>
      </c>
      <c r="C91" s="18" t="s">
        <v>160</v>
      </c>
      <c r="D91" s="18"/>
      <c r="E91" s="18" t="n">
        <f aca="false">'М 208 F09'!C30</f>
        <v>0</v>
      </c>
      <c r="F91" s="17" t="n">
        <f aca="false">(D91+E91)-G91</f>
        <v>0</v>
      </c>
      <c r="G91" s="18" t="n">
        <f aca="false">SUM(H91:AM91)</f>
        <v>0</v>
      </c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18"/>
      <c r="T91" s="18"/>
      <c r="U91" s="18"/>
      <c r="V91" s="18"/>
      <c r="W91" s="18"/>
      <c r="X91" s="18"/>
      <c r="Y91" s="18"/>
      <c r="Z91" s="18"/>
      <c r="AA91" s="18"/>
      <c r="AB91" s="18"/>
      <c r="AC91" s="18"/>
      <c r="AD91" s="18"/>
      <c r="AE91" s="18"/>
      <c r="AF91" s="18"/>
      <c r="AG91" s="18"/>
      <c r="AH91" s="18"/>
      <c r="AI91" s="18"/>
      <c r="AJ91" s="18"/>
      <c r="AK91" s="18"/>
      <c r="AL91" s="18"/>
      <c r="AM91" s="18"/>
    </row>
    <row r="92" s="19" customFormat="true" ht="15.75" hidden="false" customHeight="false" outlineLevel="0" collapsed="false">
      <c r="A92" s="37"/>
      <c r="B92" s="13" t="s">
        <v>161</v>
      </c>
      <c r="C92" s="18" t="s">
        <v>162</v>
      </c>
      <c r="D92" s="18" t="n">
        <v>700</v>
      </c>
      <c r="E92" s="18" t="n">
        <f aca="false">'М 208 XD G'!C69</f>
        <v>1023</v>
      </c>
      <c r="F92" s="17" t="n">
        <f aca="false">(D92+E92)-G92</f>
        <v>501</v>
      </c>
      <c r="G92" s="18" t="n">
        <f aca="false">SUM(H92:AM92)</f>
        <v>1222</v>
      </c>
      <c r="H92" s="18"/>
      <c r="I92" s="18"/>
      <c r="J92" s="18"/>
      <c r="K92" s="18"/>
      <c r="L92" s="18" t="n">
        <f aca="false">39+3+3</f>
        <v>45</v>
      </c>
      <c r="M92" s="18"/>
      <c r="N92" s="18" t="n">
        <f aca="false">45+1</f>
        <v>46</v>
      </c>
      <c r="O92" s="18" t="n">
        <f aca="false">23+25</f>
        <v>48</v>
      </c>
      <c r="P92" s="18"/>
      <c r="Q92" s="18"/>
      <c r="R92" s="18" t="n">
        <f aca="false">62+14+15+17+14+60</f>
        <v>182</v>
      </c>
      <c r="S92" s="18" t="n">
        <v>31</v>
      </c>
      <c r="T92" s="18" t="n">
        <v>41</v>
      </c>
      <c r="U92" s="18" t="n">
        <f aca="false">44+25</f>
        <v>69</v>
      </c>
      <c r="V92" s="18" t="n">
        <f aca="false">43+14+89</f>
        <v>146</v>
      </c>
      <c r="W92" s="18"/>
      <c r="X92" s="18"/>
      <c r="Y92" s="18" t="n">
        <f aca="false">55+25</f>
        <v>80</v>
      </c>
      <c r="Z92" s="18"/>
      <c r="AA92" s="18" t="n">
        <f aca="false">25+33</f>
        <v>58</v>
      </c>
      <c r="AB92" s="18" t="n">
        <f aca="false">53+20+13</f>
        <v>86</v>
      </c>
      <c r="AC92" s="18" t="n">
        <f aca="false">67+18+17</f>
        <v>102</v>
      </c>
      <c r="AD92" s="18" t="n">
        <f aca="false">30+28</f>
        <v>58</v>
      </c>
      <c r="AE92" s="18"/>
      <c r="AF92" s="18"/>
      <c r="AG92" s="18" t="n">
        <f aca="false">44+12</f>
        <v>56</v>
      </c>
      <c r="AH92" s="18" t="n">
        <f aca="false">29+33</f>
        <v>62</v>
      </c>
      <c r="AI92" s="18" t="n">
        <f aca="false">30+9</f>
        <v>39</v>
      </c>
      <c r="AJ92" s="18" t="n">
        <v>26</v>
      </c>
      <c r="AK92" s="18" t="n">
        <v>47</v>
      </c>
      <c r="AL92" s="18"/>
      <c r="AM92" s="18"/>
    </row>
    <row r="93" s="12" customFormat="true" ht="15.75" hidden="false" customHeight="false" outlineLevel="0" collapsed="false">
      <c r="A93" s="36"/>
      <c r="B93" s="23" t="s">
        <v>163</v>
      </c>
      <c r="C93" s="16" t="s">
        <v>164</v>
      </c>
      <c r="D93" s="18" t="n">
        <v>70</v>
      </c>
      <c r="E93" s="18" t="n">
        <f aca="false">'М 238 ППРФ'!C62</f>
        <v>18</v>
      </c>
      <c r="F93" s="17" t="n">
        <f aca="false">(D93+E93)-G93</f>
        <v>34</v>
      </c>
      <c r="G93" s="18" t="n">
        <f aca="false">SUM(H93:AM93)</f>
        <v>54</v>
      </c>
      <c r="H93" s="16"/>
      <c r="I93" s="16" t="n">
        <v>9</v>
      </c>
      <c r="J93" s="16"/>
      <c r="K93" s="16"/>
      <c r="L93" s="16"/>
      <c r="M93" s="16" t="n">
        <v>13</v>
      </c>
      <c r="N93" s="16" t="n">
        <v>8</v>
      </c>
      <c r="O93" s="16"/>
      <c r="P93" s="16"/>
      <c r="Q93" s="16"/>
      <c r="R93" s="16" t="n">
        <v>13</v>
      </c>
      <c r="S93" s="16" t="n">
        <v>11</v>
      </c>
      <c r="T93" s="16"/>
      <c r="U93" s="16"/>
      <c r="V93" s="16"/>
      <c r="W93" s="16"/>
      <c r="X93" s="16"/>
      <c r="Y93" s="16"/>
      <c r="Z93" s="16"/>
      <c r="AA93" s="16"/>
      <c r="AB93" s="16"/>
      <c r="AC93" s="16"/>
      <c r="AD93" s="16"/>
      <c r="AE93" s="16"/>
      <c r="AF93" s="16"/>
      <c r="AG93" s="16"/>
      <c r="AH93" s="16"/>
      <c r="AI93" s="16"/>
      <c r="AJ93" s="16"/>
      <c r="AK93" s="16"/>
      <c r="AL93" s="16"/>
      <c r="AM93" s="16"/>
    </row>
    <row r="94" s="12" customFormat="true" ht="15.75" hidden="false" customHeight="false" outlineLevel="0" collapsed="false">
      <c r="A94" s="36"/>
      <c r="B94" s="23" t="s">
        <v>163</v>
      </c>
      <c r="C94" s="16" t="s">
        <v>165</v>
      </c>
      <c r="D94" s="18" t="n">
        <v>22</v>
      </c>
      <c r="E94" s="18" t="n">
        <f aca="false">'М 238 ППРФ'!C4</f>
        <v>0</v>
      </c>
      <c r="F94" s="17" t="n">
        <f aca="false">(D94+E94)-G94</f>
        <v>22</v>
      </c>
      <c r="G94" s="18" t="n">
        <f aca="false">SUM(H94:AM94)</f>
        <v>0</v>
      </c>
      <c r="H94" s="16"/>
      <c r="I94" s="16"/>
      <c r="J94" s="16"/>
      <c r="K94" s="16"/>
      <c r="L94" s="16"/>
      <c r="M94" s="16"/>
      <c r="N94" s="16"/>
      <c r="O94" s="16"/>
      <c r="P94" s="16"/>
      <c r="Q94" s="16"/>
      <c r="R94" s="16"/>
      <c r="S94" s="16"/>
      <c r="T94" s="16"/>
      <c r="U94" s="16"/>
      <c r="V94" s="16"/>
      <c r="W94" s="16"/>
      <c r="X94" s="16"/>
      <c r="Y94" s="16"/>
      <c r="Z94" s="16"/>
      <c r="AA94" s="16"/>
      <c r="AB94" s="16"/>
      <c r="AC94" s="16"/>
      <c r="AD94" s="16"/>
      <c r="AE94" s="16"/>
      <c r="AF94" s="16"/>
      <c r="AG94" s="16"/>
      <c r="AH94" s="16"/>
      <c r="AI94" s="16"/>
      <c r="AJ94" s="16"/>
      <c r="AK94" s="16"/>
      <c r="AL94" s="16"/>
      <c r="AM94" s="16"/>
    </row>
    <row r="95" s="12" customFormat="true" ht="15.75" hidden="false" customHeight="false" outlineLevel="0" collapsed="false">
      <c r="A95" s="36"/>
      <c r="B95" s="23" t="s">
        <v>166</v>
      </c>
      <c r="C95" s="38" t="s">
        <v>167</v>
      </c>
      <c r="D95" s="18"/>
      <c r="E95" s="18" t="n">
        <f aca="false">'М 238 L2'!C4</f>
        <v>0</v>
      </c>
      <c r="F95" s="17" t="n">
        <f aca="false">(D95+E95)-G95</f>
        <v>0</v>
      </c>
      <c r="G95" s="18" t="n">
        <f aca="false">SUM(H95:AM95)</f>
        <v>0</v>
      </c>
      <c r="H95" s="16"/>
      <c r="I95" s="16"/>
      <c r="J95" s="16"/>
      <c r="K95" s="16"/>
      <c r="L95" s="16"/>
      <c r="M95" s="16"/>
      <c r="N95" s="16"/>
      <c r="O95" s="16"/>
      <c r="P95" s="16"/>
      <c r="Q95" s="16"/>
      <c r="R95" s="16"/>
      <c r="S95" s="16"/>
      <c r="T95" s="16"/>
      <c r="U95" s="16"/>
      <c r="V95" s="16"/>
      <c r="W95" s="16"/>
      <c r="X95" s="16"/>
      <c r="Y95" s="16"/>
      <c r="Z95" s="16"/>
      <c r="AA95" s="16"/>
      <c r="AB95" s="16"/>
      <c r="AC95" s="16"/>
      <c r="AD95" s="16"/>
      <c r="AE95" s="16"/>
      <c r="AF95" s="16"/>
      <c r="AG95" s="16"/>
      <c r="AH95" s="16"/>
      <c r="AI95" s="16"/>
      <c r="AJ95" s="16"/>
      <c r="AK95" s="16"/>
      <c r="AL95" s="16"/>
      <c r="AM95" s="16"/>
    </row>
    <row r="96" s="12" customFormat="true" ht="15.75" hidden="false" customHeight="false" outlineLevel="0" collapsed="false">
      <c r="A96" s="36"/>
      <c r="B96" s="23" t="s">
        <v>166</v>
      </c>
      <c r="C96" s="38" t="s">
        <v>168</v>
      </c>
      <c r="D96" s="18" t="n">
        <v>20</v>
      </c>
      <c r="E96" s="18" t="n">
        <f aca="false">'М 238 L2'!C63</f>
        <v>1</v>
      </c>
      <c r="F96" s="17" t="n">
        <f aca="false">(D96+E96)-G96</f>
        <v>6</v>
      </c>
      <c r="G96" s="18" t="n">
        <f aca="false">SUM(H96:AM96)</f>
        <v>15</v>
      </c>
      <c r="H96" s="16"/>
      <c r="I96" s="16"/>
      <c r="J96" s="16"/>
      <c r="K96" s="16"/>
      <c r="L96" s="16"/>
      <c r="M96" s="16"/>
      <c r="N96" s="16"/>
      <c r="O96" s="16"/>
      <c r="P96" s="16"/>
      <c r="Q96" s="16"/>
      <c r="R96" s="16"/>
      <c r="S96" s="16"/>
      <c r="T96" s="16"/>
      <c r="U96" s="16"/>
      <c r="V96" s="16"/>
      <c r="W96" s="16"/>
      <c r="X96" s="16"/>
      <c r="Y96" s="16"/>
      <c r="Z96" s="16"/>
      <c r="AA96" s="16"/>
      <c r="AB96" s="16"/>
      <c r="AC96" s="16"/>
      <c r="AD96" s="16"/>
      <c r="AE96" s="16"/>
      <c r="AF96" s="16"/>
      <c r="AG96" s="16"/>
      <c r="AH96" s="16"/>
      <c r="AI96" s="16"/>
      <c r="AJ96" s="16" t="n">
        <v>15</v>
      </c>
      <c r="AK96" s="16"/>
      <c r="AL96" s="16"/>
      <c r="AM96" s="16"/>
    </row>
    <row r="97" s="12" customFormat="true" ht="15.75" hidden="false" customHeight="false" outlineLevel="0" collapsed="false">
      <c r="A97" s="36"/>
      <c r="B97" s="14" t="s">
        <v>169</v>
      </c>
      <c r="C97" s="16" t="s">
        <v>170</v>
      </c>
      <c r="D97" s="18" t="n">
        <v>1074</v>
      </c>
      <c r="E97" s="18" t="n">
        <f aca="false">'M 238 DX'!C65</f>
        <v>336</v>
      </c>
      <c r="F97" s="17" t="n">
        <f aca="false">(D97+E97)-G97</f>
        <v>1236</v>
      </c>
      <c r="G97" s="18" t="n">
        <f aca="false">SUM(H97:AM97)</f>
        <v>174</v>
      </c>
      <c r="H97" s="16"/>
      <c r="I97" s="16"/>
      <c r="J97" s="16"/>
      <c r="K97" s="16"/>
      <c r="L97" s="16" t="n">
        <f aca="false">7+44</f>
        <v>51</v>
      </c>
      <c r="M97" s="16"/>
      <c r="N97" s="16"/>
      <c r="O97" s="16"/>
      <c r="P97" s="16"/>
      <c r="Q97" s="16"/>
      <c r="R97" s="16" t="n">
        <v>12</v>
      </c>
      <c r="S97" s="16"/>
      <c r="T97" s="16"/>
      <c r="U97" s="16" t="n">
        <f aca="false">3+13</f>
        <v>16</v>
      </c>
      <c r="V97" s="16"/>
      <c r="W97" s="16"/>
      <c r="X97" s="16"/>
      <c r="Y97" s="16"/>
      <c r="Z97" s="16"/>
      <c r="AA97" s="16"/>
      <c r="AB97" s="16"/>
      <c r="AC97" s="16"/>
      <c r="AD97" s="16"/>
      <c r="AE97" s="16"/>
      <c r="AF97" s="16"/>
      <c r="AG97" s="16" t="n">
        <v>10</v>
      </c>
      <c r="AH97" s="16" t="n">
        <v>20</v>
      </c>
      <c r="AI97" s="16" t="n">
        <f aca="false">24+13</f>
        <v>37</v>
      </c>
      <c r="AJ97" s="16"/>
      <c r="AK97" s="16" t="n">
        <v>28</v>
      </c>
      <c r="AL97" s="16"/>
      <c r="AM97" s="16"/>
    </row>
    <row r="98" s="12" customFormat="true" ht="15.75" hidden="false" customHeight="false" outlineLevel="0" collapsed="false">
      <c r="A98" s="36"/>
      <c r="B98" s="14" t="s">
        <v>169</v>
      </c>
      <c r="C98" s="16" t="s">
        <v>171</v>
      </c>
      <c r="D98" s="18" t="n">
        <v>12</v>
      </c>
      <c r="E98" s="18" t="n">
        <f aca="false">'М 238 PХ'!C65</f>
        <v>7</v>
      </c>
      <c r="F98" s="17" t="n">
        <f aca="false">(D98+E98)-G98</f>
        <v>8</v>
      </c>
      <c r="G98" s="18" t="n">
        <f aca="false">SUM(H98:AM98)</f>
        <v>11</v>
      </c>
      <c r="H98" s="16"/>
      <c r="I98" s="16"/>
      <c r="J98" s="16"/>
      <c r="K98" s="16"/>
      <c r="L98" s="16" t="n">
        <v>11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6"/>
      <c r="AA98" s="16"/>
      <c r="AB98" s="16"/>
      <c r="AC98" s="16"/>
      <c r="AD98" s="16"/>
      <c r="AE98" s="16"/>
      <c r="AF98" s="16"/>
      <c r="AG98" s="16"/>
      <c r="AH98" s="16"/>
      <c r="AI98" s="16"/>
      <c r="AJ98" s="16"/>
      <c r="AK98" s="16"/>
      <c r="AL98" s="16"/>
      <c r="AM98" s="16"/>
    </row>
    <row r="99" s="12" customFormat="true" ht="15.75" hidden="false" customHeight="false" outlineLevel="0" collapsed="false">
      <c r="A99" s="36"/>
      <c r="B99" s="39" t="s">
        <v>172</v>
      </c>
      <c r="C99" s="16" t="s">
        <v>173</v>
      </c>
      <c r="D99" s="18" t="n">
        <v>793</v>
      </c>
      <c r="E99" s="18" t="n">
        <f aca="false">'М238 XD G'!C66</f>
        <v>801</v>
      </c>
      <c r="F99" s="24" t="n">
        <f aca="false">(D99+E99)-G99</f>
        <v>1427</v>
      </c>
      <c r="G99" s="18" t="n">
        <f aca="false">SUM(H99:AM99)</f>
        <v>167</v>
      </c>
      <c r="H99" s="16" t="n">
        <v>7</v>
      </c>
      <c r="I99" s="16"/>
      <c r="J99" s="16"/>
      <c r="K99" s="16"/>
      <c r="L99" s="16" t="n">
        <v>10</v>
      </c>
      <c r="M99" s="16"/>
      <c r="N99" s="16" t="n">
        <f aca="false">11+3</f>
        <v>14</v>
      </c>
      <c r="O99" s="16" t="n">
        <f aca="false">7+13</f>
        <v>20</v>
      </c>
      <c r="P99" s="16"/>
      <c r="Q99" s="16"/>
      <c r="R99" s="16" t="n">
        <v>32</v>
      </c>
      <c r="S99" s="16"/>
      <c r="T99" s="16"/>
      <c r="U99" s="16" t="n">
        <v>21</v>
      </c>
      <c r="V99" s="16"/>
      <c r="W99" s="16"/>
      <c r="X99" s="16"/>
      <c r="Y99" s="16"/>
      <c r="Z99" s="16"/>
      <c r="AA99" s="16" t="n">
        <v>32</v>
      </c>
      <c r="AB99" s="16"/>
      <c r="AC99" s="16"/>
      <c r="AD99" s="16"/>
      <c r="AE99" s="16"/>
      <c r="AF99" s="16"/>
      <c r="AG99" s="16"/>
      <c r="AH99" s="16"/>
      <c r="AI99" s="16"/>
      <c r="AJ99" s="16" t="n">
        <v>8</v>
      </c>
      <c r="AK99" s="16" t="n">
        <f aca="false">17+6</f>
        <v>23</v>
      </c>
      <c r="AL99" s="16"/>
      <c r="AM99" s="16"/>
    </row>
    <row r="100" s="12" customFormat="true" ht="15.75" hidden="false" customHeight="false" outlineLevel="0" collapsed="false">
      <c r="A100" s="36"/>
      <c r="B100" s="23" t="s">
        <v>174</v>
      </c>
      <c r="C100" s="32" t="s">
        <v>175</v>
      </c>
      <c r="D100" s="18" t="n">
        <f aca="false">94+12+28+19+40+928</f>
        <v>1121</v>
      </c>
      <c r="E100" s="18" t="n">
        <f aca="false">'Дисплей выносной'!C15</f>
        <v>440</v>
      </c>
      <c r="F100" s="17" t="n">
        <f aca="false">(D100+E100)-G100</f>
        <v>669</v>
      </c>
      <c r="G100" s="18" t="n">
        <f aca="false">SUM(H100:AM100)</f>
        <v>892</v>
      </c>
      <c r="H100" s="16" t="n">
        <f aca="false">20+43+43</f>
        <v>106</v>
      </c>
      <c r="I100" s="16" t="n">
        <v>28</v>
      </c>
      <c r="J100" s="16"/>
      <c r="K100" s="16"/>
      <c r="L100" s="16"/>
      <c r="M100" s="16"/>
      <c r="N100" s="16"/>
      <c r="O100" s="16"/>
      <c r="P100" s="16"/>
      <c r="Q100" s="16"/>
      <c r="R100" s="16"/>
      <c r="S100" s="16" t="n">
        <v>19</v>
      </c>
      <c r="T100" s="16" t="n">
        <v>40</v>
      </c>
      <c r="U100" s="16" t="n">
        <v>176</v>
      </c>
      <c r="V100" s="16" t="n">
        <v>52</v>
      </c>
      <c r="W100" s="16"/>
      <c r="X100" s="16"/>
      <c r="Y100" s="16" t="n">
        <v>74</v>
      </c>
      <c r="Z100" s="16"/>
      <c r="AA100" s="16"/>
      <c r="AB100" s="16" t="n">
        <v>66</v>
      </c>
      <c r="AC100" s="16" t="n">
        <v>28</v>
      </c>
      <c r="AD100" s="16"/>
      <c r="AE100" s="16"/>
      <c r="AF100" s="16"/>
      <c r="AG100" s="16" t="n">
        <v>199</v>
      </c>
      <c r="AH100" s="16"/>
      <c r="AI100" s="16"/>
      <c r="AJ100" s="16"/>
      <c r="AK100" s="16" t="n">
        <f aca="false">29+75</f>
        <v>104</v>
      </c>
      <c r="AL100" s="16"/>
      <c r="AM100" s="16"/>
    </row>
    <row r="101" s="12" customFormat="true" ht="15.75" hidden="false" customHeight="false" outlineLevel="0" collapsed="false">
      <c r="A101" s="36"/>
      <c r="B101" s="23" t="s">
        <v>176</v>
      </c>
      <c r="C101" s="32"/>
      <c r="D101" s="18" t="n">
        <f aca="false">218+1397-116</f>
        <v>1499</v>
      </c>
      <c r="E101" s="18" t="n">
        <f aca="false">'Дисплей выносной'!C30</f>
        <v>2</v>
      </c>
      <c r="F101" s="15" t="n">
        <f aca="false">(D101+E101)-G101</f>
        <v>1240</v>
      </c>
      <c r="G101" s="18" t="n">
        <f aca="false">SUM(H101:AM101)</f>
        <v>261</v>
      </c>
      <c r="H101" s="16"/>
      <c r="I101" s="16"/>
      <c r="J101" s="16"/>
      <c r="K101" s="16"/>
      <c r="L101" s="16"/>
      <c r="M101" s="16"/>
      <c r="N101" s="16" t="n">
        <v>72</v>
      </c>
      <c r="O101" s="16" t="n">
        <v>30</v>
      </c>
      <c r="P101" s="16"/>
      <c r="Q101" s="16"/>
      <c r="R101" s="16"/>
      <c r="S101" s="16"/>
      <c r="T101" s="16"/>
      <c r="U101" s="16"/>
      <c r="V101" s="16" t="n">
        <v>17</v>
      </c>
      <c r="W101" s="16"/>
      <c r="X101" s="16"/>
      <c r="Y101" s="16" t="n">
        <v>1</v>
      </c>
      <c r="Z101" s="16"/>
      <c r="AA101" s="16"/>
      <c r="AB101" s="16"/>
      <c r="AC101" s="16"/>
      <c r="AD101" s="16"/>
      <c r="AE101" s="16"/>
      <c r="AF101" s="16"/>
      <c r="AG101" s="16"/>
      <c r="AH101" s="16"/>
      <c r="AI101" s="16"/>
      <c r="AJ101" s="16"/>
      <c r="AK101" s="16" t="n">
        <f aca="false">76+65</f>
        <v>141</v>
      </c>
      <c r="AL101" s="16"/>
      <c r="AM101" s="16"/>
    </row>
    <row r="102" s="12" customFormat="true" ht="15.75" hidden="false" customHeight="false" outlineLevel="0" collapsed="false">
      <c r="A102" s="40"/>
      <c r="B102" s="23" t="s">
        <v>177</v>
      </c>
      <c r="C102" s="16" t="s">
        <v>178</v>
      </c>
      <c r="D102" s="18" t="n">
        <v>2</v>
      </c>
      <c r="E102" s="18" t="n">
        <f aca="false">'М 230 AR (08)'!C63</f>
        <v>1</v>
      </c>
      <c r="F102" s="24" t="n">
        <f aca="false">(D102+E102)-G102</f>
        <v>3</v>
      </c>
      <c r="G102" s="18" t="n">
        <f aca="false">SUM(H102:AM102)</f>
        <v>0</v>
      </c>
      <c r="H102" s="16"/>
      <c r="I102" s="16"/>
      <c r="J102" s="16"/>
      <c r="K102" s="16"/>
      <c r="L102" s="16"/>
      <c r="M102" s="16"/>
      <c r="N102" s="16"/>
      <c r="O102" s="16"/>
      <c r="P102" s="16"/>
      <c r="Q102" s="16"/>
      <c r="R102" s="16"/>
      <c r="S102" s="16"/>
      <c r="T102" s="16"/>
      <c r="U102" s="16"/>
      <c r="V102" s="16"/>
      <c r="W102" s="16"/>
      <c r="X102" s="16"/>
      <c r="Y102" s="16"/>
      <c r="Z102" s="16"/>
      <c r="AA102" s="16"/>
      <c r="AB102" s="16"/>
      <c r="AC102" s="16"/>
      <c r="AD102" s="16"/>
      <c r="AE102" s="16"/>
      <c r="AF102" s="16"/>
      <c r="AG102" s="16"/>
      <c r="AH102" s="16"/>
      <c r="AI102" s="16"/>
      <c r="AJ102" s="16"/>
      <c r="AK102" s="16"/>
      <c r="AL102" s="16"/>
      <c r="AM102" s="16"/>
    </row>
    <row r="103" s="12" customFormat="true" ht="15.75" hidden="false" customHeight="false" outlineLevel="0" collapsed="false">
      <c r="A103" s="40"/>
      <c r="B103" s="23" t="s">
        <v>179</v>
      </c>
      <c r="C103" s="16" t="s">
        <v>180</v>
      </c>
      <c r="D103" s="18" t="n">
        <v>17</v>
      </c>
      <c r="E103" s="18" t="n">
        <f aca="false">'М 230 AR (09)'!C63</f>
        <v>11</v>
      </c>
      <c r="F103" s="17" t="n">
        <f aca="false">(D103+E103)-G103</f>
        <v>21</v>
      </c>
      <c r="G103" s="18" t="n">
        <f aca="false">SUM(H103:AM103)</f>
        <v>7</v>
      </c>
      <c r="H103" s="16"/>
      <c r="I103" s="16"/>
      <c r="J103" s="16"/>
      <c r="K103" s="16"/>
      <c r="L103" s="16" t="n">
        <v>1</v>
      </c>
      <c r="M103" s="16"/>
      <c r="N103" s="16"/>
      <c r="O103" s="16"/>
      <c r="P103" s="16"/>
      <c r="Q103" s="16"/>
      <c r="R103" s="16"/>
      <c r="S103" s="16"/>
      <c r="T103" s="16"/>
      <c r="U103" s="16"/>
      <c r="V103" s="16"/>
      <c r="W103" s="16"/>
      <c r="X103" s="16"/>
      <c r="Y103" s="16"/>
      <c r="Z103" s="16"/>
      <c r="AA103" s="16"/>
      <c r="AB103" s="16"/>
      <c r="AC103" s="16" t="n">
        <v>6</v>
      </c>
      <c r="AD103" s="16"/>
      <c r="AE103" s="16"/>
      <c r="AF103" s="16"/>
      <c r="AG103" s="16"/>
      <c r="AH103" s="16"/>
      <c r="AI103" s="16"/>
      <c r="AJ103" s="16"/>
      <c r="AK103" s="16"/>
      <c r="AL103" s="16"/>
      <c r="AM103" s="16"/>
    </row>
    <row r="104" s="12" customFormat="true" ht="15.75" hidden="false" customHeight="false" outlineLevel="0" collapsed="false">
      <c r="A104" s="40"/>
      <c r="B104" s="23" t="s">
        <v>181</v>
      </c>
      <c r="C104" s="16" t="s">
        <v>182</v>
      </c>
      <c r="D104" s="18" t="n">
        <v>130</v>
      </c>
      <c r="E104" s="18" t="n">
        <f aca="false">'М 230 AR (10)'!C63</f>
        <v>14</v>
      </c>
      <c r="F104" s="17" t="n">
        <f aca="false">(D104+E104)-G104</f>
        <v>115</v>
      </c>
      <c r="G104" s="18" t="n">
        <f aca="false">SUM(H104:AM104)</f>
        <v>29</v>
      </c>
      <c r="H104" s="16"/>
      <c r="I104" s="16"/>
      <c r="J104" s="16"/>
      <c r="K104" s="16"/>
      <c r="L104" s="16" t="n">
        <v>1</v>
      </c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  <c r="X104" s="16"/>
      <c r="Y104" s="16"/>
      <c r="Z104" s="16"/>
      <c r="AA104" s="16"/>
      <c r="AB104" s="16"/>
      <c r="AC104" s="16"/>
      <c r="AD104" s="16"/>
      <c r="AE104" s="16"/>
      <c r="AF104" s="16"/>
      <c r="AG104" s="16"/>
      <c r="AH104" s="16"/>
      <c r="AI104" s="16" t="n">
        <v>10</v>
      </c>
      <c r="AJ104" s="16" t="n">
        <v>18</v>
      </c>
      <c r="AK104" s="16"/>
      <c r="AL104" s="16"/>
      <c r="AM104" s="16"/>
    </row>
    <row r="105" s="12" customFormat="true" ht="15.75" hidden="false" customHeight="false" outlineLevel="0" collapsed="false">
      <c r="A105" s="40"/>
      <c r="B105" s="23" t="s">
        <v>183</v>
      </c>
      <c r="C105" s="16" t="s">
        <v>184</v>
      </c>
      <c r="D105" s="18" t="n">
        <v>153</v>
      </c>
      <c r="E105" s="18" t="n">
        <f aca="false">'М 230 AR (11)'!C63</f>
        <v>18</v>
      </c>
      <c r="F105" s="17" t="n">
        <f aca="false">(D105+E105)-G105</f>
        <v>145</v>
      </c>
      <c r="G105" s="18" t="n">
        <f aca="false">SUM(H105:AM105)</f>
        <v>26</v>
      </c>
      <c r="H105" s="16" t="n">
        <v>2</v>
      </c>
      <c r="I105" s="16"/>
      <c r="J105" s="16"/>
      <c r="K105" s="16"/>
      <c r="L105" s="16"/>
      <c r="M105" s="16"/>
      <c r="N105" s="16"/>
      <c r="O105" s="16" t="n">
        <v>15</v>
      </c>
      <c r="P105" s="16"/>
      <c r="Q105" s="16"/>
      <c r="R105" s="16"/>
      <c r="S105" s="16"/>
      <c r="T105" s="16"/>
      <c r="U105" s="16"/>
      <c r="V105" s="16"/>
      <c r="W105" s="16"/>
      <c r="X105" s="16"/>
      <c r="Y105" s="16"/>
      <c r="Z105" s="16"/>
      <c r="AA105" s="16" t="n">
        <v>9</v>
      </c>
      <c r="AB105" s="16"/>
      <c r="AC105" s="16"/>
      <c r="AD105" s="16"/>
      <c r="AE105" s="16"/>
      <c r="AF105" s="16"/>
      <c r="AG105" s="16"/>
      <c r="AH105" s="16"/>
      <c r="AI105" s="16"/>
      <c r="AJ105" s="16"/>
      <c r="AK105" s="16"/>
      <c r="AL105" s="16"/>
      <c r="AM105" s="16"/>
    </row>
    <row r="106" s="12" customFormat="true" ht="15.75" hidden="false" customHeight="false" outlineLevel="0" collapsed="false">
      <c r="A106" s="40"/>
      <c r="B106" s="23" t="s">
        <v>185</v>
      </c>
      <c r="C106" s="16" t="s">
        <v>186</v>
      </c>
      <c r="D106" s="18"/>
      <c r="E106" s="18" t="n">
        <f aca="false">'M 230 ART (15)'!C63</f>
        <v>0</v>
      </c>
      <c r="F106" s="17" t="n">
        <f aca="false">(D106+E106)-G106</f>
        <v>0</v>
      </c>
      <c r="G106" s="18" t="n">
        <f aca="false">SUM(H106:AM106)</f>
        <v>0</v>
      </c>
      <c r="H106" s="16"/>
      <c r="I106" s="16"/>
      <c r="J106" s="16"/>
      <c r="K106" s="16"/>
      <c r="L106" s="16"/>
      <c r="M106" s="16"/>
      <c r="N106" s="16"/>
      <c r="O106" s="16"/>
      <c r="P106" s="16"/>
      <c r="Q106" s="16"/>
      <c r="R106" s="16"/>
      <c r="S106" s="16"/>
      <c r="T106" s="16"/>
      <c r="U106" s="16"/>
      <c r="V106" s="16"/>
      <c r="W106" s="16"/>
      <c r="X106" s="16"/>
      <c r="Y106" s="16"/>
      <c r="Z106" s="16"/>
      <c r="AA106" s="16"/>
      <c r="AB106" s="16"/>
      <c r="AC106" s="16"/>
      <c r="AD106" s="16"/>
      <c r="AE106" s="16"/>
      <c r="AF106" s="16"/>
      <c r="AG106" s="16"/>
      <c r="AH106" s="16"/>
      <c r="AI106" s="16"/>
      <c r="AJ106" s="16"/>
      <c r="AK106" s="16"/>
      <c r="AL106" s="16"/>
      <c r="AM106" s="16"/>
    </row>
    <row r="107" s="12" customFormat="true" ht="15.75" hidden="false" customHeight="false" outlineLevel="0" collapsed="false">
      <c r="A107" s="40"/>
      <c r="B107" s="23" t="s">
        <v>187</v>
      </c>
      <c r="C107" s="16" t="s">
        <v>188</v>
      </c>
      <c r="D107" s="18" t="n">
        <v>121</v>
      </c>
      <c r="E107" s="18" t="n">
        <f aca="false">'M 230 ART (18)'!C63</f>
        <v>57</v>
      </c>
      <c r="F107" s="17" t="n">
        <f aca="false">(D107+E107)-G107</f>
        <v>158</v>
      </c>
      <c r="G107" s="18" t="n">
        <f aca="false">SUM(H107:AM107)</f>
        <v>20</v>
      </c>
      <c r="H107" s="16" t="n">
        <v>6</v>
      </c>
      <c r="I107" s="16" t="n">
        <v>3</v>
      </c>
      <c r="J107" s="16"/>
      <c r="K107" s="16"/>
      <c r="L107" s="16"/>
      <c r="M107" s="16"/>
      <c r="N107" s="16"/>
      <c r="O107" s="16"/>
      <c r="P107" s="16"/>
      <c r="Q107" s="16"/>
      <c r="R107" s="16"/>
      <c r="S107" s="16"/>
      <c r="T107" s="16"/>
      <c r="U107" s="16"/>
      <c r="V107" s="16" t="n">
        <v>1</v>
      </c>
      <c r="W107" s="16"/>
      <c r="X107" s="16"/>
      <c r="Y107" s="16"/>
      <c r="Z107" s="16"/>
      <c r="AA107" s="16"/>
      <c r="AB107" s="16"/>
      <c r="AC107" s="16"/>
      <c r="AD107" s="16"/>
      <c r="AE107" s="16"/>
      <c r="AF107" s="16"/>
      <c r="AG107" s="16"/>
      <c r="AH107" s="16"/>
      <c r="AI107" s="16"/>
      <c r="AJ107" s="16" t="n">
        <v>10</v>
      </c>
      <c r="AK107" s="16"/>
      <c r="AL107" s="16"/>
      <c r="AM107" s="16"/>
    </row>
    <row r="108" s="12" customFormat="true" ht="15.75" hidden="false" customHeight="false" outlineLevel="0" collapsed="false">
      <c r="A108" s="40"/>
      <c r="B108" s="23" t="s">
        <v>189</v>
      </c>
      <c r="C108" s="16" t="s">
        <v>190</v>
      </c>
      <c r="D108" s="18" t="n">
        <v>619</v>
      </c>
      <c r="E108" s="18" t="n">
        <f aca="false">'M 230 ART (38)'!C69</f>
        <v>60</v>
      </c>
      <c r="F108" s="17" t="n">
        <f aca="false">(D108+E108)-G108</f>
        <v>553</v>
      </c>
      <c r="G108" s="18" t="n">
        <f aca="false">SUM(H108:AM108)</f>
        <v>126</v>
      </c>
      <c r="H108" s="16"/>
      <c r="I108" s="16"/>
      <c r="J108" s="16"/>
      <c r="K108" s="16"/>
      <c r="L108" s="16"/>
      <c r="M108" s="16" t="n">
        <v>3</v>
      </c>
      <c r="N108" s="16" t="n">
        <v>9</v>
      </c>
      <c r="O108" s="16"/>
      <c r="P108" s="16"/>
      <c r="Q108" s="16"/>
      <c r="R108" s="16"/>
      <c r="S108" s="16"/>
      <c r="T108" s="16"/>
      <c r="U108" s="16"/>
      <c r="V108" s="16" t="n">
        <v>18</v>
      </c>
      <c r="W108" s="16"/>
      <c r="X108" s="16"/>
      <c r="Y108" s="16" t="n">
        <v>42</v>
      </c>
      <c r="Z108" s="16"/>
      <c r="AA108" s="16" t="n">
        <v>8</v>
      </c>
      <c r="AB108" s="16" t="n">
        <v>5</v>
      </c>
      <c r="AC108" s="16" t="n">
        <v>30</v>
      </c>
      <c r="AD108" s="16"/>
      <c r="AE108" s="16"/>
      <c r="AF108" s="16"/>
      <c r="AG108" s="16"/>
      <c r="AH108" s="16"/>
      <c r="AI108" s="16"/>
      <c r="AJ108" s="16" t="n">
        <v>11</v>
      </c>
      <c r="AK108" s="16"/>
      <c r="AL108" s="16"/>
      <c r="AM108" s="16"/>
    </row>
    <row r="109" s="12" customFormat="true" ht="15.75" hidden="false" customHeight="false" outlineLevel="0" collapsed="false">
      <c r="A109" s="40"/>
      <c r="B109" s="23" t="s">
        <v>191</v>
      </c>
      <c r="C109" s="16" t="s">
        <v>192</v>
      </c>
      <c r="D109" s="18" t="n">
        <v>535</v>
      </c>
      <c r="E109" s="18" t="n">
        <f aca="false">'M 230 ART (39)'!C67</f>
        <v>50</v>
      </c>
      <c r="F109" s="17" t="n">
        <f aca="false">(D109+E109)-G109</f>
        <v>514</v>
      </c>
      <c r="G109" s="18" t="n">
        <f aca="false">SUM(H109:AM109)</f>
        <v>71</v>
      </c>
      <c r="H109" s="16" t="n">
        <v>5</v>
      </c>
      <c r="I109" s="16" t="n">
        <v>2</v>
      </c>
      <c r="J109" s="16"/>
      <c r="K109" s="16"/>
      <c r="L109" s="16"/>
      <c r="M109" s="16" t="n">
        <v>2</v>
      </c>
      <c r="N109" s="16"/>
      <c r="O109" s="16"/>
      <c r="P109" s="16"/>
      <c r="Q109" s="16"/>
      <c r="R109" s="16"/>
      <c r="S109" s="16"/>
      <c r="T109" s="16"/>
      <c r="U109" s="16"/>
      <c r="V109" s="16" t="n">
        <v>46</v>
      </c>
      <c r="W109" s="16"/>
      <c r="X109" s="16"/>
      <c r="Y109" s="16" t="n">
        <v>6</v>
      </c>
      <c r="Z109" s="16"/>
      <c r="AA109" s="16" t="n">
        <v>8</v>
      </c>
      <c r="AB109" s="16"/>
      <c r="AC109" s="16" t="n">
        <v>2</v>
      </c>
      <c r="AD109" s="16"/>
      <c r="AE109" s="16"/>
      <c r="AF109" s="16"/>
      <c r="AG109" s="16"/>
      <c r="AH109" s="16"/>
      <c r="AI109" s="16"/>
      <c r="AJ109" s="16"/>
      <c r="AK109" s="16"/>
      <c r="AL109" s="16"/>
      <c r="AM109" s="16"/>
    </row>
    <row r="110" s="12" customFormat="true" ht="15.75" hidden="false" customHeight="false" outlineLevel="0" collapsed="false">
      <c r="A110" s="40"/>
      <c r="B110" s="23" t="s">
        <v>193</v>
      </c>
      <c r="C110" s="16" t="s">
        <v>194</v>
      </c>
      <c r="D110" s="18" t="n">
        <v>77</v>
      </c>
      <c r="E110" s="18" t="n">
        <f aca="false">'М 230 ART (69)'!C63</f>
        <v>49</v>
      </c>
      <c r="F110" s="17" t="n">
        <f aca="false">(D110+E110)-G110</f>
        <v>111</v>
      </c>
      <c r="G110" s="18" t="n">
        <f aca="false">SUM(H110:AM110)</f>
        <v>15</v>
      </c>
      <c r="H110" s="16" t="n">
        <v>2</v>
      </c>
      <c r="I110" s="16" t="n">
        <v>7</v>
      </c>
      <c r="J110" s="16"/>
      <c r="K110" s="16"/>
      <c r="L110" s="16"/>
      <c r="M110" s="16"/>
      <c r="N110" s="16"/>
      <c r="O110" s="16"/>
      <c r="P110" s="16"/>
      <c r="Q110" s="16"/>
      <c r="R110" s="16"/>
      <c r="S110" s="16"/>
      <c r="T110" s="16"/>
      <c r="U110" s="16"/>
      <c r="V110" s="16"/>
      <c r="W110" s="16"/>
      <c r="X110" s="16"/>
      <c r="Y110" s="16"/>
      <c r="Z110" s="16"/>
      <c r="AA110" s="16"/>
      <c r="AB110" s="16"/>
      <c r="AC110" s="16"/>
      <c r="AD110" s="16"/>
      <c r="AE110" s="16"/>
      <c r="AF110" s="16"/>
      <c r="AG110" s="16"/>
      <c r="AH110" s="16" t="n">
        <v>4</v>
      </c>
      <c r="AI110" s="16"/>
      <c r="AJ110" s="16"/>
      <c r="AK110" s="16" t="n">
        <v>2</v>
      </c>
      <c r="AL110" s="16"/>
      <c r="AM110" s="16"/>
    </row>
    <row r="111" s="12" customFormat="true" ht="15.75" hidden="false" customHeight="false" outlineLevel="0" collapsed="false">
      <c r="A111" s="40"/>
      <c r="B111" s="23" t="s">
        <v>195</v>
      </c>
      <c r="C111" s="16" t="s">
        <v>196</v>
      </c>
      <c r="D111" s="18" t="n">
        <v>53</v>
      </c>
      <c r="E111" s="18" t="n">
        <f aca="false">'М 230 ART (71)'!C63</f>
        <v>29</v>
      </c>
      <c r="F111" s="17" t="n">
        <f aca="false">(D111+E111)-G111</f>
        <v>65</v>
      </c>
      <c r="G111" s="18" t="n">
        <f aca="false">SUM(H111:AM111)</f>
        <v>17</v>
      </c>
      <c r="H111" s="16"/>
      <c r="I111" s="16"/>
      <c r="J111" s="16"/>
      <c r="K111" s="16"/>
      <c r="L111" s="16"/>
      <c r="M111" s="16"/>
      <c r="N111" s="16" t="n">
        <v>4</v>
      </c>
      <c r="O111" s="16" t="n">
        <v>1</v>
      </c>
      <c r="P111" s="16"/>
      <c r="Q111" s="16"/>
      <c r="R111" s="16"/>
      <c r="S111" s="16"/>
      <c r="T111" s="16"/>
      <c r="U111" s="16"/>
      <c r="V111" s="16"/>
      <c r="W111" s="16"/>
      <c r="X111" s="16"/>
      <c r="Y111" s="16"/>
      <c r="Z111" s="16"/>
      <c r="AA111" s="16"/>
      <c r="AB111" s="16"/>
      <c r="AC111" s="16"/>
      <c r="AD111" s="16"/>
      <c r="AE111" s="16"/>
      <c r="AF111" s="16"/>
      <c r="AG111" s="16"/>
      <c r="AH111" s="16" t="n">
        <v>11</v>
      </c>
      <c r="AI111" s="16"/>
      <c r="AJ111" s="16"/>
      <c r="AK111" s="16" t="n">
        <v>1</v>
      </c>
      <c r="AL111" s="16"/>
      <c r="AM111" s="16"/>
    </row>
    <row r="112" s="12" customFormat="true" ht="15.75" hidden="false" customHeight="false" outlineLevel="0" collapsed="false">
      <c r="A112" s="40"/>
      <c r="B112" s="23" t="s">
        <v>197</v>
      </c>
      <c r="C112" s="16" t="s">
        <v>198</v>
      </c>
      <c r="D112" s="18" t="n">
        <v>17</v>
      </c>
      <c r="E112" s="18" t="n">
        <f aca="false">'M 230 ART (73)'!C61</f>
        <v>1</v>
      </c>
      <c r="F112" s="17" t="n">
        <f aca="false">(D112+E112)-G112</f>
        <v>15</v>
      </c>
      <c r="G112" s="18" t="n">
        <f aca="false">SUM(H112:AM112)</f>
        <v>3</v>
      </c>
      <c r="H112" s="16"/>
      <c r="I112" s="16" t="n">
        <v>3</v>
      </c>
      <c r="J112" s="16"/>
      <c r="K112" s="16"/>
      <c r="L112" s="16"/>
      <c r="M112" s="16"/>
      <c r="N112" s="16"/>
      <c r="O112" s="16"/>
      <c r="P112" s="16"/>
      <c r="Q112" s="16"/>
      <c r="R112" s="16"/>
      <c r="S112" s="16"/>
      <c r="T112" s="16"/>
      <c r="U112" s="16"/>
      <c r="V112" s="16"/>
      <c r="W112" s="16"/>
      <c r="X112" s="16"/>
      <c r="Y112" s="16"/>
      <c r="Z112" s="16"/>
      <c r="AA112" s="16"/>
      <c r="AB112" s="16"/>
      <c r="AC112" s="16"/>
      <c r="AD112" s="16"/>
      <c r="AE112" s="16"/>
      <c r="AF112" s="16"/>
      <c r="AG112" s="16"/>
      <c r="AH112" s="16"/>
      <c r="AI112" s="16"/>
      <c r="AJ112" s="16"/>
      <c r="AK112" s="16"/>
      <c r="AL112" s="16"/>
      <c r="AM112" s="16"/>
    </row>
    <row r="113" s="12" customFormat="true" ht="15.75" hidden="false" customHeight="false" outlineLevel="0" collapsed="false">
      <c r="A113" s="40"/>
      <c r="B113" s="23" t="s">
        <v>199</v>
      </c>
      <c r="C113" s="16" t="s">
        <v>200</v>
      </c>
      <c r="D113" s="18" t="n">
        <v>64</v>
      </c>
      <c r="E113" s="18" t="n">
        <f aca="false">'M 230 ART (74)'!C62</f>
        <v>29</v>
      </c>
      <c r="F113" s="17" t="n">
        <f aca="false">(D113+E113)-G113</f>
        <v>60</v>
      </c>
      <c r="G113" s="18" t="n">
        <f aca="false">SUM(H113:AM113)</f>
        <v>33</v>
      </c>
      <c r="H113" s="16"/>
      <c r="I113" s="16" t="n">
        <v>6</v>
      </c>
      <c r="J113" s="16"/>
      <c r="K113" s="16"/>
      <c r="L113" s="16" t="n">
        <v>13</v>
      </c>
      <c r="M113" s="16"/>
      <c r="N113" s="16" t="n">
        <v>1</v>
      </c>
      <c r="O113" s="16"/>
      <c r="P113" s="16"/>
      <c r="Q113" s="16"/>
      <c r="R113" s="16"/>
      <c r="S113" s="16"/>
      <c r="T113" s="16"/>
      <c r="U113" s="16"/>
      <c r="V113" s="16" t="n">
        <v>2</v>
      </c>
      <c r="W113" s="16"/>
      <c r="X113" s="16"/>
      <c r="Y113" s="16"/>
      <c r="Z113" s="16"/>
      <c r="AA113" s="16"/>
      <c r="AB113" s="16"/>
      <c r="AC113" s="16"/>
      <c r="AD113" s="16"/>
      <c r="AE113" s="16"/>
      <c r="AF113" s="16"/>
      <c r="AG113" s="16"/>
      <c r="AH113" s="16"/>
      <c r="AI113" s="16"/>
      <c r="AJ113" s="16" t="n">
        <v>1</v>
      </c>
      <c r="AK113" s="16" t="n">
        <v>10</v>
      </c>
      <c r="AL113" s="16"/>
      <c r="AM113" s="16"/>
    </row>
    <row r="114" s="12" customFormat="true" ht="15.75" hidden="false" customHeight="false" outlineLevel="0" collapsed="false">
      <c r="A114" s="40"/>
      <c r="B114" s="23" t="s">
        <v>201</v>
      </c>
      <c r="C114" s="16" t="s">
        <v>202</v>
      </c>
      <c r="D114" s="18" t="n">
        <v>19</v>
      </c>
      <c r="E114" s="18" t="n">
        <f aca="false">'М 230 ART (75)'!C66</f>
        <v>28</v>
      </c>
      <c r="F114" s="17" t="n">
        <f aca="false">(D114+E114)-G114</f>
        <v>10</v>
      </c>
      <c r="G114" s="18" t="n">
        <f aca="false">SUM(H114:AM114)</f>
        <v>37</v>
      </c>
      <c r="H114" s="16" t="n">
        <v>3</v>
      </c>
      <c r="I114" s="16" t="n">
        <v>7</v>
      </c>
      <c r="J114" s="16"/>
      <c r="K114" s="16"/>
      <c r="L114" s="16"/>
      <c r="M114" s="16"/>
      <c r="N114" s="16"/>
      <c r="O114" s="16" t="n">
        <v>3</v>
      </c>
      <c r="P114" s="16"/>
      <c r="Q114" s="16"/>
      <c r="R114" s="16"/>
      <c r="S114" s="16"/>
      <c r="T114" s="16"/>
      <c r="U114" s="16" t="n">
        <f aca="false">7+4</f>
        <v>11</v>
      </c>
      <c r="V114" s="16"/>
      <c r="W114" s="16"/>
      <c r="X114" s="16"/>
      <c r="Y114" s="16"/>
      <c r="Z114" s="16"/>
      <c r="AA114" s="16"/>
      <c r="AB114" s="16"/>
      <c r="AC114" s="16"/>
      <c r="AD114" s="16"/>
      <c r="AE114" s="16"/>
      <c r="AF114" s="16"/>
      <c r="AG114" s="16"/>
      <c r="AH114" s="16" t="n">
        <v>8</v>
      </c>
      <c r="AI114" s="16"/>
      <c r="AJ114" s="16"/>
      <c r="AK114" s="16" t="n">
        <v>5</v>
      </c>
      <c r="AL114" s="16"/>
      <c r="AM114" s="16"/>
    </row>
    <row r="115" s="12" customFormat="true" ht="15.75" hidden="false" customHeight="false" outlineLevel="0" collapsed="false">
      <c r="A115" s="40"/>
      <c r="B115" s="23" t="s">
        <v>203</v>
      </c>
      <c r="C115" s="16" t="s">
        <v>204</v>
      </c>
      <c r="D115" s="18" t="n">
        <f aca="false">18+39+15+16+1</f>
        <v>89</v>
      </c>
      <c r="E115" s="18" t="n">
        <f aca="false">'М 230 ART (76)'!C66</f>
        <v>58</v>
      </c>
      <c r="F115" s="17" t="n">
        <f aca="false">(D115+E115)-G115</f>
        <v>8</v>
      </c>
      <c r="G115" s="18" t="n">
        <f aca="false">SUM(H115:AM115)</f>
        <v>139</v>
      </c>
      <c r="H115" s="16" t="n">
        <f aca="false">44+7+6</f>
        <v>57</v>
      </c>
      <c r="I115" s="16" t="n">
        <v>15</v>
      </c>
      <c r="J115" s="16"/>
      <c r="K115" s="16"/>
      <c r="L115" s="16"/>
      <c r="M115" s="16"/>
      <c r="N115" s="16"/>
      <c r="O115" s="16"/>
      <c r="P115" s="16"/>
      <c r="Q115" s="16"/>
      <c r="R115" s="16" t="n">
        <v>35</v>
      </c>
      <c r="S115" s="16"/>
      <c r="T115" s="16"/>
      <c r="U115" s="16"/>
      <c r="V115" s="16" t="n">
        <v>4</v>
      </c>
      <c r="W115" s="16"/>
      <c r="X115" s="16"/>
      <c r="Y115" s="16"/>
      <c r="Z115" s="16"/>
      <c r="AA115" s="16"/>
      <c r="AB115" s="16"/>
      <c r="AC115" s="16"/>
      <c r="AD115" s="16"/>
      <c r="AE115" s="16"/>
      <c r="AF115" s="16"/>
      <c r="AG115" s="16"/>
      <c r="AH115" s="16" t="n">
        <v>26</v>
      </c>
      <c r="AI115" s="16"/>
      <c r="AJ115" s="16" t="n">
        <v>2</v>
      </c>
      <c r="AK115" s="16"/>
      <c r="AL115" s="16"/>
      <c r="AM115" s="16"/>
    </row>
    <row r="116" s="12" customFormat="true" ht="15.75" hidden="false" customHeight="false" outlineLevel="0" collapsed="false">
      <c r="A116" s="40"/>
      <c r="B116" s="23" t="s">
        <v>205</v>
      </c>
      <c r="C116" s="16" t="s">
        <v>206</v>
      </c>
      <c r="D116" s="18" t="n">
        <v>707</v>
      </c>
      <c r="E116" s="18" t="n">
        <f aca="false">'М 230 ART (84)'!C71</f>
        <v>214</v>
      </c>
      <c r="F116" s="17" t="n">
        <f aca="false">(D116+E116)-G116</f>
        <v>375</v>
      </c>
      <c r="G116" s="18" t="n">
        <f aca="false">SUM(H116:AM116)</f>
        <v>546</v>
      </c>
      <c r="H116" s="16" t="n">
        <v>19</v>
      </c>
      <c r="I116" s="16" t="n">
        <v>11</v>
      </c>
      <c r="J116" s="16"/>
      <c r="K116" s="16"/>
      <c r="L116" s="16" t="n">
        <v>143</v>
      </c>
      <c r="M116" s="16" t="n">
        <v>86</v>
      </c>
      <c r="N116" s="16" t="n">
        <v>36</v>
      </c>
      <c r="O116" s="16" t="n">
        <v>32</v>
      </c>
      <c r="P116" s="16"/>
      <c r="Q116" s="16"/>
      <c r="R116" s="16" t="n">
        <v>53</v>
      </c>
      <c r="S116" s="16" t="n">
        <v>26</v>
      </c>
      <c r="T116" s="16" t="n">
        <v>58</v>
      </c>
      <c r="U116" s="16" t="n">
        <v>39</v>
      </c>
      <c r="V116" s="16"/>
      <c r="W116" s="16"/>
      <c r="X116" s="16"/>
      <c r="Y116" s="16"/>
      <c r="Z116" s="16"/>
      <c r="AA116" s="16"/>
      <c r="AB116" s="16" t="n">
        <v>25</v>
      </c>
      <c r="AC116" s="16" t="n">
        <v>16</v>
      </c>
      <c r="AD116" s="16"/>
      <c r="AE116" s="16"/>
      <c r="AF116" s="16"/>
      <c r="AG116" s="16"/>
      <c r="AH116" s="16"/>
      <c r="AI116" s="16"/>
      <c r="AJ116" s="16"/>
      <c r="AK116" s="16" t="n">
        <v>2</v>
      </c>
      <c r="AL116" s="16"/>
      <c r="AM116" s="16"/>
    </row>
    <row r="117" s="12" customFormat="true" ht="15.75" hidden="false" customHeight="false" outlineLevel="0" collapsed="false">
      <c r="A117" s="40"/>
      <c r="B117" s="23" t="s">
        <v>207</v>
      </c>
      <c r="C117" s="16" t="s">
        <v>208</v>
      </c>
      <c r="D117" s="18" t="n">
        <v>476</v>
      </c>
      <c r="E117" s="18" t="n">
        <f aca="false">'М 230 ART (90)'!C70</f>
        <v>28</v>
      </c>
      <c r="F117" s="17" t="n">
        <f aca="false">(D117+E117)-G117</f>
        <v>476</v>
      </c>
      <c r="G117" s="18" t="n">
        <f aca="false">SUM(H117:AM117)</f>
        <v>28</v>
      </c>
      <c r="H117" s="16" t="n">
        <v>12</v>
      </c>
      <c r="I117" s="16" t="n">
        <v>4</v>
      </c>
      <c r="J117" s="16"/>
      <c r="K117" s="16"/>
      <c r="L117" s="16"/>
      <c r="M117" s="16" t="n">
        <v>6</v>
      </c>
      <c r="N117" s="16"/>
      <c r="O117" s="16"/>
      <c r="P117" s="16"/>
      <c r="Q117" s="16"/>
      <c r="R117" s="16"/>
      <c r="S117" s="16"/>
      <c r="T117" s="16"/>
      <c r="U117" s="16"/>
      <c r="V117" s="16"/>
      <c r="W117" s="16"/>
      <c r="X117" s="16"/>
      <c r="Y117" s="16"/>
      <c r="Z117" s="16"/>
      <c r="AA117" s="16"/>
      <c r="AB117" s="16" t="n">
        <v>1</v>
      </c>
      <c r="AC117" s="16"/>
      <c r="AD117" s="16"/>
      <c r="AE117" s="16"/>
      <c r="AF117" s="16"/>
      <c r="AG117" s="16"/>
      <c r="AH117" s="16"/>
      <c r="AI117" s="16"/>
      <c r="AJ117" s="16" t="n">
        <v>1</v>
      </c>
      <c r="AK117" s="16" t="n">
        <v>4</v>
      </c>
      <c r="AL117" s="16"/>
      <c r="AM117" s="16"/>
    </row>
    <row r="118" s="12" customFormat="true" ht="15.75" hidden="false" customHeight="false" outlineLevel="0" collapsed="false">
      <c r="A118" s="40"/>
      <c r="B118" s="23" t="s">
        <v>209</v>
      </c>
      <c r="C118" s="16" t="s">
        <v>210</v>
      </c>
      <c r="D118" s="18" t="n">
        <f aca="false">17+3+7+1</f>
        <v>28</v>
      </c>
      <c r="E118" s="18" t="n">
        <f aca="false">'M 230 ART (103)'!C61</f>
        <v>33</v>
      </c>
      <c r="F118" s="17" t="n">
        <f aca="false">(D118+E118)-G118</f>
        <v>0</v>
      </c>
      <c r="G118" s="18" t="n">
        <f aca="false">SUM(H118:AM118)</f>
        <v>61</v>
      </c>
      <c r="H118" s="16"/>
      <c r="I118" s="16" t="n">
        <v>7</v>
      </c>
      <c r="J118" s="16"/>
      <c r="K118" s="16"/>
      <c r="L118" s="16"/>
      <c r="M118" s="16"/>
      <c r="N118" s="16"/>
      <c r="O118" s="16"/>
      <c r="P118" s="16"/>
      <c r="Q118" s="16"/>
      <c r="R118" s="16"/>
      <c r="S118" s="16"/>
      <c r="T118" s="16"/>
      <c r="U118" s="16"/>
      <c r="V118" s="16" t="n">
        <v>34</v>
      </c>
      <c r="W118" s="16"/>
      <c r="X118" s="16"/>
      <c r="Y118" s="16" t="n">
        <v>7</v>
      </c>
      <c r="Z118" s="16"/>
      <c r="AA118" s="16"/>
      <c r="AB118" s="16"/>
      <c r="AC118" s="16"/>
      <c r="AD118" s="16"/>
      <c r="AE118" s="16"/>
      <c r="AF118" s="16"/>
      <c r="AG118" s="16"/>
      <c r="AH118" s="16"/>
      <c r="AI118" s="16"/>
      <c r="AJ118" s="16" t="n">
        <v>5</v>
      </c>
      <c r="AK118" s="16" t="n">
        <v>8</v>
      </c>
      <c r="AL118" s="16"/>
      <c r="AM118" s="16"/>
    </row>
    <row r="119" s="12" customFormat="true" ht="15.75" hidden="false" customHeight="false" outlineLevel="0" collapsed="false">
      <c r="A119" s="40"/>
      <c r="B119" s="23" t="s">
        <v>211</v>
      </c>
      <c r="C119" s="16" t="s">
        <v>212</v>
      </c>
      <c r="D119" s="18" t="n">
        <v>38</v>
      </c>
      <c r="E119" s="18" t="n">
        <f aca="false">'М 230 ART (104)'!C60</f>
        <v>36</v>
      </c>
      <c r="F119" s="17" t="n">
        <f aca="false">(D119+E119)-G119</f>
        <v>69</v>
      </c>
      <c r="G119" s="18" t="n">
        <f aca="false">SUM(H119:AM119)</f>
        <v>5</v>
      </c>
      <c r="H119" s="16"/>
      <c r="I119" s="16"/>
      <c r="J119" s="16"/>
      <c r="K119" s="16"/>
      <c r="L119" s="16"/>
      <c r="M119" s="16"/>
      <c r="N119" s="16"/>
      <c r="O119" s="16"/>
      <c r="P119" s="16"/>
      <c r="Q119" s="16"/>
      <c r="R119" s="16"/>
      <c r="S119" s="16"/>
      <c r="T119" s="16"/>
      <c r="U119" s="16"/>
      <c r="V119" s="16" t="n">
        <v>4</v>
      </c>
      <c r="W119" s="16"/>
      <c r="X119" s="16"/>
      <c r="Y119" s="16"/>
      <c r="Z119" s="16"/>
      <c r="AA119" s="16"/>
      <c r="AB119" s="16"/>
      <c r="AC119" s="16"/>
      <c r="AD119" s="16"/>
      <c r="AE119" s="16"/>
      <c r="AF119" s="16"/>
      <c r="AG119" s="16"/>
      <c r="AH119" s="16"/>
      <c r="AI119" s="16"/>
      <c r="AJ119" s="16"/>
      <c r="AK119" s="16" t="n">
        <v>1</v>
      </c>
      <c r="AL119" s="16"/>
      <c r="AM119" s="16"/>
    </row>
    <row r="120" s="12" customFormat="true" ht="15.75" hidden="false" customHeight="false" outlineLevel="0" collapsed="false">
      <c r="A120" s="40"/>
      <c r="B120" s="23" t="s">
        <v>213</v>
      </c>
      <c r="C120" s="16" t="s">
        <v>214</v>
      </c>
      <c r="D120" s="18" t="n">
        <v>45</v>
      </c>
      <c r="E120" s="18" t="n">
        <f aca="false">'М 230 AR (105) '!C60</f>
        <v>33</v>
      </c>
      <c r="F120" s="17" t="n">
        <f aca="false">(D120+E120)-G120</f>
        <v>4</v>
      </c>
      <c r="G120" s="18" t="n">
        <f aca="false">SUM(H120:AM120)</f>
        <v>74</v>
      </c>
      <c r="H120" s="16"/>
      <c r="I120" s="16"/>
      <c r="J120" s="16"/>
      <c r="K120" s="16"/>
      <c r="L120" s="16"/>
      <c r="M120" s="16" t="n">
        <v>20</v>
      </c>
      <c r="N120" s="16"/>
      <c r="O120" s="16"/>
      <c r="P120" s="16"/>
      <c r="Q120" s="16"/>
      <c r="R120" s="16"/>
      <c r="S120" s="16" t="n">
        <v>7</v>
      </c>
      <c r="T120" s="16"/>
      <c r="U120" s="16"/>
      <c r="V120" s="16" t="n">
        <v>6</v>
      </c>
      <c r="W120" s="16"/>
      <c r="X120" s="16"/>
      <c r="Y120" s="16" t="n">
        <v>18</v>
      </c>
      <c r="Z120" s="16"/>
      <c r="AA120" s="16"/>
      <c r="AB120" s="16"/>
      <c r="AC120" s="16"/>
      <c r="AD120" s="16"/>
      <c r="AE120" s="16"/>
      <c r="AF120" s="16"/>
      <c r="AG120" s="16"/>
      <c r="AH120" s="16"/>
      <c r="AI120" s="16"/>
      <c r="AJ120" s="16" t="n">
        <v>23</v>
      </c>
      <c r="AK120" s="16"/>
      <c r="AL120" s="16"/>
      <c r="AM120" s="16"/>
    </row>
    <row r="121" s="12" customFormat="true" ht="15.75" hidden="true" customHeight="false" outlineLevel="0" collapsed="false">
      <c r="B121" s="41" t="s">
        <v>215</v>
      </c>
      <c r="C121" s="16"/>
      <c r="D121" s="18"/>
      <c r="E121" s="18" t="n">
        <f aca="false">'М 234 (13-03)'!C29</f>
        <v>0</v>
      </c>
      <c r="F121" s="17" t="n">
        <f aca="false">(D121+E121)-G121</f>
        <v>0</v>
      </c>
      <c r="G121" s="18" t="n">
        <f aca="false">SUM(H121:AM121)</f>
        <v>0</v>
      </c>
      <c r="H121" s="16"/>
      <c r="I121" s="16"/>
      <c r="J121" s="16"/>
      <c r="K121" s="16"/>
      <c r="L121" s="16"/>
      <c r="M121" s="16"/>
      <c r="N121" s="16"/>
      <c r="O121" s="16"/>
      <c r="P121" s="16"/>
      <c r="Q121" s="16"/>
      <c r="R121" s="16"/>
      <c r="S121" s="16"/>
      <c r="T121" s="16"/>
      <c r="U121" s="16"/>
      <c r="V121" s="16"/>
      <c r="W121" s="16"/>
      <c r="X121" s="16"/>
      <c r="Y121" s="16"/>
      <c r="Z121" s="16"/>
      <c r="AA121" s="16"/>
      <c r="AB121" s="16"/>
      <c r="AC121" s="16"/>
      <c r="AD121" s="16"/>
      <c r="AE121" s="16"/>
      <c r="AF121" s="16"/>
      <c r="AG121" s="16"/>
      <c r="AH121" s="16"/>
      <c r="AI121" s="16"/>
      <c r="AJ121" s="16"/>
      <c r="AK121" s="16"/>
      <c r="AL121" s="16"/>
      <c r="AM121" s="16"/>
    </row>
    <row r="122" s="12" customFormat="true" ht="15.75" hidden="true" customHeight="false" outlineLevel="0" collapsed="false">
      <c r="B122" s="41" t="s">
        <v>216</v>
      </c>
      <c r="C122" s="16"/>
      <c r="D122" s="18"/>
      <c r="E122" s="18" t="n">
        <f aca="false">'М 234 (13-12)'!C29</f>
        <v>0</v>
      </c>
      <c r="F122" s="17" t="n">
        <f aca="false">(D122+E122)-G122</f>
        <v>0</v>
      </c>
      <c r="G122" s="18" t="n">
        <f aca="false">SUM(H122:AM122)</f>
        <v>0</v>
      </c>
      <c r="H122" s="16"/>
      <c r="I122" s="16"/>
      <c r="J122" s="16"/>
      <c r="K122" s="16"/>
      <c r="L122" s="16"/>
      <c r="M122" s="16"/>
      <c r="N122" s="16"/>
      <c r="O122" s="16"/>
      <c r="P122" s="16"/>
      <c r="Q122" s="16"/>
      <c r="R122" s="16"/>
      <c r="S122" s="16"/>
      <c r="T122" s="16"/>
      <c r="U122" s="16"/>
      <c r="V122" s="16"/>
      <c r="W122" s="16"/>
      <c r="X122" s="16"/>
      <c r="Y122" s="16"/>
      <c r="Z122" s="16"/>
      <c r="AA122" s="16"/>
      <c r="AB122" s="16"/>
      <c r="AC122" s="16"/>
      <c r="AD122" s="16"/>
      <c r="AE122" s="16"/>
      <c r="AF122" s="16"/>
      <c r="AG122" s="16"/>
      <c r="AH122" s="16"/>
      <c r="AI122" s="16"/>
      <c r="AJ122" s="16"/>
      <c r="AK122" s="16"/>
      <c r="AL122" s="16"/>
      <c r="AM122" s="16"/>
    </row>
    <row r="123" s="12" customFormat="true" ht="15.75" hidden="true" customHeight="false" outlineLevel="0" collapsed="false">
      <c r="B123" s="41" t="s">
        <v>217</v>
      </c>
      <c r="C123" s="16"/>
      <c r="D123" s="18"/>
      <c r="E123" s="18" t="n">
        <f aca="false">'М 234 (14-05)'!C29</f>
        <v>0</v>
      </c>
      <c r="F123" s="17" t="n">
        <f aca="false">(D123+E123)-G123</f>
        <v>0</v>
      </c>
      <c r="G123" s="18" t="n">
        <f aca="false">SUM(H123:AM123)</f>
        <v>0</v>
      </c>
      <c r="H123" s="16"/>
      <c r="I123" s="16"/>
      <c r="J123" s="16"/>
      <c r="K123" s="16"/>
      <c r="L123" s="16"/>
      <c r="M123" s="16"/>
      <c r="N123" s="16"/>
      <c r="O123" s="16"/>
      <c r="P123" s="16"/>
      <c r="Q123" s="16"/>
      <c r="R123" s="16"/>
      <c r="S123" s="16"/>
      <c r="T123" s="16"/>
      <c r="U123" s="16"/>
      <c r="V123" s="16"/>
      <c r="W123" s="16"/>
      <c r="X123" s="16"/>
      <c r="Y123" s="16"/>
      <c r="Z123" s="16"/>
      <c r="AA123" s="16"/>
      <c r="AB123" s="16"/>
      <c r="AC123" s="16"/>
      <c r="AD123" s="16"/>
      <c r="AE123" s="16"/>
      <c r="AF123" s="16"/>
      <c r="AG123" s="16"/>
      <c r="AH123" s="16"/>
      <c r="AI123" s="16"/>
      <c r="AJ123" s="16"/>
      <c r="AK123" s="16"/>
      <c r="AL123" s="16"/>
      <c r="AM123" s="16"/>
    </row>
    <row r="124" s="12" customFormat="true" ht="15.75" hidden="true" customHeight="false" outlineLevel="0" collapsed="false">
      <c r="B124" s="41" t="s">
        <v>218</v>
      </c>
      <c r="C124" s="16"/>
      <c r="D124" s="18"/>
      <c r="E124" s="18" t="n">
        <f aca="false">'М 234 (17-03)'!C37</f>
        <v>0</v>
      </c>
      <c r="F124" s="17" t="n">
        <f aca="false">(D124+E124)-G124</f>
        <v>0</v>
      </c>
      <c r="G124" s="18" t="n">
        <f aca="false">SUM(H124:AM124)</f>
        <v>0</v>
      </c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  <c r="X124" s="16"/>
      <c r="Y124" s="16"/>
      <c r="Z124" s="16"/>
      <c r="AA124" s="16"/>
      <c r="AB124" s="16"/>
      <c r="AC124" s="16"/>
      <c r="AD124" s="16"/>
      <c r="AE124" s="16"/>
      <c r="AF124" s="16"/>
      <c r="AG124" s="16"/>
      <c r="AH124" s="16"/>
      <c r="AI124" s="16"/>
      <c r="AJ124" s="16"/>
      <c r="AK124" s="16"/>
      <c r="AL124" s="16"/>
      <c r="AM124" s="16"/>
    </row>
    <row r="125" s="12" customFormat="true" ht="15.75" hidden="true" customHeight="false" outlineLevel="0" collapsed="false">
      <c r="B125" s="41" t="s">
        <v>219</v>
      </c>
      <c r="C125" s="16"/>
      <c r="D125" s="18"/>
      <c r="E125" s="18" t="n">
        <f aca="false">'М 234 (17-16)'!C37</f>
        <v>0</v>
      </c>
      <c r="F125" s="17" t="n">
        <f aca="false">(D125+E125)-G125</f>
        <v>0</v>
      </c>
      <c r="G125" s="18" t="n">
        <f aca="false">SUM(H125:AM125)</f>
        <v>0</v>
      </c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  <c r="X125" s="16"/>
      <c r="Y125" s="16"/>
      <c r="Z125" s="16"/>
      <c r="AA125" s="16"/>
      <c r="AB125" s="16"/>
      <c r="AC125" s="16"/>
      <c r="AD125" s="16"/>
      <c r="AE125" s="16"/>
      <c r="AF125" s="16"/>
      <c r="AG125" s="16"/>
      <c r="AH125" s="16"/>
      <c r="AI125" s="16"/>
      <c r="AJ125" s="16"/>
      <c r="AK125" s="16"/>
      <c r="AL125" s="16"/>
      <c r="AM125" s="16"/>
    </row>
    <row r="126" s="12" customFormat="true" ht="15.75" hidden="false" customHeight="false" outlineLevel="0" collapsed="false">
      <c r="A126" s="42"/>
      <c r="B126" s="23" t="s">
        <v>220</v>
      </c>
      <c r="C126" s="16" t="s">
        <v>221</v>
      </c>
      <c r="D126" s="18"/>
      <c r="E126" s="18" t="n">
        <f aca="false">'234ART 01 (93-17)'!C61</f>
        <v>0</v>
      </c>
      <c r="F126" s="17" t="n">
        <f aca="false">(D126+E126)-G126</f>
        <v>0</v>
      </c>
      <c r="G126" s="18" t="n">
        <f aca="false">SUM(H126:AM126)</f>
        <v>0</v>
      </c>
      <c r="H126" s="16"/>
      <c r="I126" s="16"/>
      <c r="J126" s="16"/>
      <c r="K126" s="16"/>
      <c r="L126" s="16"/>
      <c r="M126" s="16"/>
      <c r="N126" s="16"/>
      <c r="O126" s="16"/>
      <c r="P126" s="16"/>
      <c r="Q126" s="16"/>
      <c r="R126" s="16"/>
      <c r="S126" s="16"/>
      <c r="T126" s="16"/>
      <c r="U126" s="16"/>
      <c r="V126" s="16"/>
      <c r="W126" s="16"/>
      <c r="X126" s="16"/>
      <c r="Y126" s="16"/>
      <c r="Z126" s="16"/>
      <c r="AA126" s="16"/>
      <c r="AB126" s="16"/>
      <c r="AC126" s="16"/>
      <c r="AD126" s="16"/>
      <c r="AE126" s="16"/>
      <c r="AF126" s="16"/>
      <c r="AG126" s="16"/>
      <c r="AH126" s="16"/>
      <c r="AI126" s="16"/>
      <c r="AJ126" s="16"/>
      <c r="AK126" s="16"/>
      <c r="AL126" s="16"/>
      <c r="AM126" s="16"/>
    </row>
    <row r="127" s="12" customFormat="true" ht="15.75" hidden="false" customHeight="false" outlineLevel="0" collapsed="false">
      <c r="A127" s="42"/>
      <c r="B127" s="23" t="s">
        <v>222</v>
      </c>
      <c r="C127" s="16" t="s">
        <v>223</v>
      </c>
      <c r="D127" s="18" t="n">
        <v>35</v>
      </c>
      <c r="E127" s="18" t="n">
        <f aca="false">'234 ARTMX 01 (098-01)'!C66</f>
        <v>1</v>
      </c>
      <c r="F127" s="17" t="n">
        <f aca="false">(D127+E127)-G127</f>
        <v>21</v>
      </c>
      <c r="G127" s="18" t="n">
        <f aca="false">SUM(H127:AM127)</f>
        <v>15</v>
      </c>
      <c r="H127" s="16"/>
      <c r="I127" s="16" t="n">
        <v>14</v>
      </c>
      <c r="J127" s="16"/>
      <c r="K127" s="16"/>
      <c r="L127" s="16"/>
      <c r="M127" s="16"/>
      <c r="N127" s="16"/>
      <c r="O127" s="16"/>
      <c r="P127" s="16"/>
      <c r="Q127" s="16"/>
      <c r="R127" s="16"/>
      <c r="S127" s="16"/>
      <c r="T127" s="16"/>
      <c r="U127" s="16"/>
      <c r="V127" s="16"/>
      <c r="W127" s="16"/>
      <c r="X127" s="16"/>
      <c r="Y127" s="16"/>
      <c r="Z127" s="16"/>
      <c r="AA127" s="16" t="n">
        <v>1</v>
      </c>
      <c r="AB127" s="16"/>
      <c r="AC127" s="16"/>
      <c r="AD127" s="16"/>
      <c r="AE127" s="16"/>
      <c r="AF127" s="16"/>
      <c r="AG127" s="16"/>
      <c r="AH127" s="16"/>
      <c r="AI127" s="16"/>
      <c r="AJ127" s="16"/>
      <c r="AK127" s="16"/>
      <c r="AL127" s="16"/>
      <c r="AM127" s="16"/>
    </row>
    <row r="128" s="12" customFormat="true" ht="15.75" hidden="false" customHeight="false" outlineLevel="0" collapsed="false">
      <c r="A128" s="42"/>
      <c r="B128" s="23" t="s">
        <v>224</v>
      </c>
      <c r="C128" s="16" t="s">
        <v>225</v>
      </c>
      <c r="D128" s="18" t="n">
        <f aca="false">21+1+1</f>
        <v>23</v>
      </c>
      <c r="E128" s="18" t="n">
        <f aca="false">'234 ARTMX 02 (098-02)'!C68</f>
        <v>75</v>
      </c>
      <c r="F128" s="17" t="n">
        <f aca="false">(D128+E128)-G128</f>
        <v>0</v>
      </c>
      <c r="G128" s="18" t="n">
        <f aca="false">SUM(H128:AM128)</f>
        <v>98</v>
      </c>
      <c r="H128" s="16"/>
      <c r="I128" s="16"/>
      <c r="J128" s="16"/>
      <c r="K128" s="16"/>
      <c r="L128" s="16"/>
      <c r="M128" s="16" t="n">
        <v>24</v>
      </c>
      <c r="N128" s="16"/>
      <c r="O128" s="16" t="n">
        <v>11</v>
      </c>
      <c r="P128" s="16"/>
      <c r="Q128" s="16"/>
      <c r="R128" s="16"/>
      <c r="S128" s="16"/>
      <c r="T128" s="16"/>
      <c r="U128" s="16" t="n">
        <v>12</v>
      </c>
      <c r="V128" s="16" t="n">
        <v>6</v>
      </c>
      <c r="W128" s="16"/>
      <c r="X128" s="16"/>
      <c r="Y128" s="16" t="n">
        <f aca="false">18+14+3</f>
        <v>35</v>
      </c>
      <c r="Z128" s="16"/>
      <c r="AA128" s="16"/>
      <c r="AB128" s="16"/>
      <c r="AC128" s="16" t="n">
        <v>6</v>
      </c>
      <c r="AD128" s="16"/>
      <c r="AE128" s="16"/>
      <c r="AF128" s="16"/>
      <c r="AG128" s="16" t="n">
        <v>4</v>
      </c>
      <c r="AH128" s="16"/>
      <c r="AI128" s="16"/>
      <c r="AJ128" s="16"/>
      <c r="AK128" s="16"/>
      <c r="AL128" s="16"/>
      <c r="AM128" s="16"/>
    </row>
    <row r="129" s="12" customFormat="true" ht="15.75" hidden="false" customHeight="false" outlineLevel="0" collapsed="false">
      <c r="A129" s="42"/>
      <c r="B129" s="23" t="s">
        <v>226</v>
      </c>
      <c r="C129" s="16" t="s">
        <v>227</v>
      </c>
      <c r="D129" s="18" t="n">
        <v>6</v>
      </c>
      <c r="E129" s="18" t="n">
        <f aca="false">'234 ARTMX 03(098-03)'!C73</f>
        <v>14</v>
      </c>
      <c r="F129" s="17" t="n">
        <f aca="false">(D129+E129)-G129</f>
        <v>9</v>
      </c>
      <c r="G129" s="18" t="n">
        <f aca="false">SUM(H129:AM129)</f>
        <v>11</v>
      </c>
      <c r="H129" s="16" t="n">
        <v>11</v>
      </c>
      <c r="I129" s="16"/>
      <c r="J129" s="16"/>
      <c r="K129" s="16"/>
      <c r="L129" s="16"/>
      <c r="M129" s="16"/>
      <c r="N129" s="16"/>
      <c r="O129" s="16"/>
      <c r="P129" s="16"/>
      <c r="Q129" s="16"/>
      <c r="R129" s="16"/>
      <c r="S129" s="16"/>
      <c r="T129" s="16"/>
      <c r="U129" s="16"/>
      <c r="V129" s="16"/>
      <c r="W129" s="16"/>
      <c r="X129" s="16"/>
      <c r="Y129" s="16"/>
      <c r="Z129" s="16"/>
      <c r="AA129" s="16"/>
      <c r="AB129" s="16"/>
      <c r="AC129" s="16"/>
      <c r="AD129" s="16"/>
      <c r="AE129" s="16"/>
      <c r="AF129" s="16"/>
      <c r="AG129" s="16"/>
      <c r="AH129" s="16"/>
      <c r="AI129" s="16"/>
      <c r="AJ129" s="16"/>
      <c r="AK129" s="16"/>
      <c r="AL129" s="16"/>
      <c r="AM129" s="16"/>
    </row>
    <row r="130" s="12" customFormat="true" ht="15.75" hidden="false" customHeight="false" outlineLevel="0" collapsed="false">
      <c r="A130" s="42"/>
      <c r="B130" s="23" t="s">
        <v>228</v>
      </c>
      <c r="C130" s="16" t="s">
        <v>229</v>
      </c>
      <c r="D130" s="18" t="n">
        <f aca="false">12+5</f>
        <v>17</v>
      </c>
      <c r="E130" s="18" t="n">
        <f aca="false">'234 ARTX 02 (98-04)'!C70</f>
        <v>10</v>
      </c>
      <c r="F130" s="17" t="n">
        <f aca="false">(D130+E130)-G130</f>
        <v>0</v>
      </c>
      <c r="G130" s="18" t="n">
        <f aca="false">SUM(H130:AM130)</f>
        <v>27</v>
      </c>
      <c r="H130" s="16" t="n">
        <v>12</v>
      </c>
      <c r="I130" s="16"/>
      <c r="J130" s="16"/>
      <c r="K130" s="16"/>
      <c r="L130" s="16"/>
      <c r="M130" s="16"/>
      <c r="N130" s="16"/>
      <c r="O130" s="16"/>
      <c r="P130" s="16"/>
      <c r="Q130" s="16"/>
      <c r="R130" s="16"/>
      <c r="S130" s="16"/>
      <c r="T130" s="16"/>
      <c r="U130" s="16"/>
      <c r="V130" s="16"/>
      <c r="W130" s="16"/>
      <c r="X130" s="16"/>
      <c r="Y130" s="16" t="n">
        <v>7</v>
      </c>
      <c r="Z130" s="16"/>
      <c r="AA130" s="16"/>
      <c r="AB130" s="16"/>
      <c r="AC130" s="16" t="n">
        <v>3</v>
      </c>
      <c r="AD130" s="16"/>
      <c r="AE130" s="16"/>
      <c r="AF130" s="16"/>
      <c r="AG130" s="16" t="n">
        <v>5</v>
      </c>
      <c r="AH130" s="16"/>
      <c r="AI130" s="16"/>
      <c r="AJ130" s="16"/>
      <c r="AK130" s="16"/>
      <c r="AL130" s="16"/>
      <c r="AM130" s="16"/>
    </row>
    <row r="131" s="12" customFormat="true" ht="15.75" hidden="false" customHeight="false" outlineLevel="0" collapsed="false">
      <c r="A131" s="42"/>
      <c r="B131" s="23" t="s">
        <v>230</v>
      </c>
      <c r="C131" s="16" t="s">
        <v>231</v>
      </c>
      <c r="D131" s="18"/>
      <c r="E131" s="18" t="n">
        <f aca="false">'234 ARTX 02 (098-05) '!C70</f>
        <v>0</v>
      </c>
      <c r="F131" s="17" t="n">
        <f aca="false">(D131+E131)-G131</f>
        <v>0</v>
      </c>
      <c r="G131" s="18" t="n">
        <f aca="false">SUM(H131:AM131)</f>
        <v>0</v>
      </c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6"/>
      <c r="AG131" s="16"/>
      <c r="AH131" s="16"/>
      <c r="AI131" s="16"/>
      <c r="AJ131" s="16"/>
      <c r="AK131" s="16"/>
      <c r="AL131" s="16"/>
      <c r="AM131" s="16"/>
    </row>
    <row r="132" s="12" customFormat="true" ht="15.75" hidden="false" customHeight="false" outlineLevel="0" collapsed="false">
      <c r="A132" s="42"/>
      <c r="B132" s="23" t="s">
        <v>232</v>
      </c>
      <c r="C132" s="16" t="s">
        <v>233</v>
      </c>
      <c r="D132" s="18" t="n">
        <v>25</v>
      </c>
      <c r="E132" s="18" t="n">
        <f aca="false">'234 ARTX 03(98-07)'!C71</f>
        <v>37</v>
      </c>
      <c r="F132" s="17" t="n">
        <f aca="false">(D132+E132)-G132</f>
        <v>62</v>
      </c>
      <c r="G132" s="18" t="n">
        <f aca="false">SUM(H132:AM132)</f>
        <v>0</v>
      </c>
      <c r="H132" s="16"/>
      <c r="I132" s="16"/>
      <c r="J132" s="16"/>
      <c r="K132" s="16"/>
      <c r="L132" s="16"/>
      <c r="M132" s="16"/>
      <c r="N132" s="16"/>
      <c r="O132" s="16"/>
      <c r="P132" s="16"/>
      <c r="Q132" s="16"/>
      <c r="R132" s="16"/>
      <c r="S132" s="16"/>
      <c r="T132" s="16"/>
      <c r="U132" s="16"/>
      <c r="V132" s="16"/>
      <c r="W132" s="16"/>
      <c r="X132" s="16"/>
      <c r="Y132" s="16"/>
      <c r="Z132" s="16"/>
      <c r="AA132" s="16"/>
      <c r="AB132" s="16"/>
      <c r="AC132" s="16"/>
      <c r="AD132" s="16"/>
      <c r="AE132" s="16"/>
      <c r="AF132" s="16"/>
      <c r="AG132" s="16"/>
      <c r="AH132" s="16"/>
      <c r="AI132" s="16"/>
      <c r="AJ132" s="16"/>
      <c r="AK132" s="16"/>
      <c r="AL132" s="16"/>
      <c r="AM132" s="16"/>
    </row>
    <row r="133" s="12" customFormat="true" ht="15.75" hidden="false" customHeight="false" outlineLevel="0" collapsed="false">
      <c r="A133" s="42"/>
      <c r="B133" s="23" t="s">
        <v>234</v>
      </c>
      <c r="C133" s="16" t="s">
        <v>235</v>
      </c>
      <c r="D133" s="18"/>
      <c r="E133" s="18" t="n">
        <f aca="false">'234 ARTX 03 (098-08)'!C68</f>
        <v>0</v>
      </c>
      <c r="F133" s="17" t="n">
        <f aca="false">(D133+E133)-G133</f>
        <v>0</v>
      </c>
      <c r="G133" s="18" t="n">
        <f aca="false">SUM(H133:AM133)</f>
        <v>0</v>
      </c>
      <c r="H133" s="16"/>
      <c r="I133" s="16"/>
      <c r="J133" s="16"/>
      <c r="K133" s="16"/>
      <c r="L133" s="16"/>
      <c r="M133" s="16"/>
      <c r="N133" s="16"/>
      <c r="O133" s="16"/>
      <c r="P133" s="16"/>
      <c r="Q133" s="16"/>
      <c r="R133" s="16"/>
      <c r="S133" s="16"/>
      <c r="T133" s="16"/>
      <c r="U133" s="16"/>
      <c r="V133" s="16"/>
      <c r="W133" s="16"/>
      <c r="X133" s="16"/>
      <c r="Y133" s="16"/>
      <c r="Z133" s="16"/>
      <c r="AA133" s="16"/>
      <c r="AB133" s="16"/>
      <c r="AC133" s="16"/>
      <c r="AD133" s="16"/>
      <c r="AE133" s="16"/>
      <c r="AF133" s="16"/>
      <c r="AG133" s="16"/>
      <c r="AH133" s="16"/>
      <c r="AI133" s="16"/>
      <c r="AJ133" s="16"/>
      <c r="AK133" s="16"/>
      <c r="AL133" s="16"/>
      <c r="AM133" s="16"/>
    </row>
    <row r="134" s="12" customFormat="true" ht="15.75" hidden="false" customHeight="false" outlineLevel="0" collapsed="false">
      <c r="A134" s="42"/>
      <c r="B134" s="23" t="s">
        <v>236</v>
      </c>
      <c r="C134" s="16" t="s">
        <v>237</v>
      </c>
      <c r="D134" s="18" t="n">
        <f aca="false">13+2</f>
        <v>15</v>
      </c>
      <c r="E134" s="18" t="n">
        <f aca="false">'234 ARTMX 01 (098-10)'!C68</f>
        <v>5</v>
      </c>
      <c r="F134" s="17" t="n">
        <f aca="false">(D134+E134)-G134</f>
        <v>3</v>
      </c>
      <c r="G134" s="18" t="n">
        <f aca="false">SUM(H134:AM134)</f>
        <v>17</v>
      </c>
      <c r="H134" s="16" t="n">
        <v>4</v>
      </c>
      <c r="I134" s="16"/>
      <c r="J134" s="16"/>
      <c r="K134" s="16"/>
      <c r="L134" s="16"/>
      <c r="M134" s="16"/>
      <c r="N134" s="16"/>
      <c r="O134" s="16"/>
      <c r="P134" s="16"/>
      <c r="Q134" s="16"/>
      <c r="R134" s="16"/>
      <c r="S134" s="16" t="n">
        <v>10</v>
      </c>
      <c r="T134" s="16"/>
      <c r="U134" s="16" t="n">
        <v>3</v>
      </c>
      <c r="V134" s="16"/>
      <c r="W134" s="16"/>
      <c r="X134" s="16"/>
      <c r="Y134" s="16"/>
      <c r="Z134" s="16"/>
      <c r="AA134" s="16"/>
      <c r="AB134" s="16"/>
      <c r="AC134" s="16"/>
      <c r="AD134" s="16"/>
      <c r="AE134" s="16"/>
      <c r="AF134" s="16"/>
      <c r="AG134" s="16"/>
      <c r="AH134" s="16"/>
      <c r="AI134" s="16"/>
      <c r="AJ134" s="16"/>
      <c r="AK134" s="16"/>
      <c r="AL134" s="16"/>
      <c r="AM134" s="16"/>
    </row>
    <row r="135" s="12" customFormat="true" ht="15.75" hidden="false" customHeight="false" outlineLevel="0" collapsed="false">
      <c r="A135" s="42"/>
      <c r="B135" s="23" t="s">
        <v>238</v>
      </c>
      <c r="C135" s="16" t="s">
        <v>239</v>
      </c>
      <c r="D135" s="18" t="n">
        <f aca="false">7+2</f>
        <v>9</v>
      </c>
      <c r="E135" s="18" t="n">
        <f aca="false">'234 ARTMX 02(098-11)'!C69</f>
        <v>1</v>
      </c>
      <c r="F135" s="17" t="n">
        <f aca="false">(D135+E135)-G135</f>
        <v>1</v>
      </c>
      <c r="G135" s="18" t="n">
        <f aca="false">SUM(H135:AM135)</f>
        <v>9</v>
      </c>
      <c r="H135" s="16" t="n">
        <v>2</v>
      </c>
      <c r="I135" s="16"/>
      <c r="J135" s="16"/>
      <c r="K135" s="16"/>
      <c r="L135" s="16"/>
      <c r="M135" s="16"/>
      <c r="N135" s="16"/>
      <c r="O135" s="16" t="n">
        <v>7</v>
      </c>
      <c r="P135" s="16"/>
      <c r="Q135" s="16"/>
      <c r="R135" s="16"/>
      <c r="S135" s="16"/>
      <c r="T135" s="16"/>
      <c r="U135" s="16"/>
      <c r="V135" s="16"/>
      <c r="W135" s="16"/>
      <c r="X135" s="16"/>
      <c r="Y135" s="16"/>
      <c r="Z135" s="16"/>
      <c r="AA135" s="16"/>
      <c r="AB135" s="16"/>
      <c r="AC135" s="16"/>
      <c r="AD135" s="16"/>
      <c r="AE135" s="16"/>
      <c r="AF135" s="16"/>
      <c r="AG135" s="16"/>
      <c r="AH135" s="16"/>
      <c r="AI135" s="16"/>
      <c r="AJ135" s="16"/>
      <c r="AK135" s="16"/>
      <c r="AL135" s="16"/>
      <c r="AM135" s="16"/>
    </row>
    <row r="136" s="12" customFormat="true" ht="15.75" hidden="false" customHeight="false" outlineLevel="0" collapsed="false">
      <c r="A136" s="42"/>
      <c r="B136" s="23" t="s">
        <v>240</v>
      </c>
      <c r="C136" s="16" t="s">
        <v>241</v>
      </c>
      <c r="D136" s="18" t="n">
        <f aca="false">81+98+71+18</f>
        <v>268</v>
      </c>
      <c r="E136" s="18" t="n">
        <f aca="false">'234 ARTX 01(098-12) '!C69</f>
        <v>58</v>
      </c>
      <c r="F136" s="17" t="n">
        <f aca="false">(D136+E136)-G136</f>
        <v>3</v>
      </c>
      <c r="G136" s="18" t="n">
        <f aca="false">SUM(H136:AM136)</f>
        <v>323</v>
      </c>
      <c r="H136" s="16" t="n">
        <v>81</v>
      </c>
      <c r="I136" s="16" t="n">
        <v>98</v>
      </c>
      <c r="J136" s="16"/>
      <c r="K136" s="16"/>
      <c r="L136" s="16" t="n">
        <f aca="false">53+37</f>
        <v>90</v>
      </c>
      <c r="M136" s="16"/>
      <c r="N136" s="16"/>
      <c r="O136" s="16"/>
      <c r="P136" s="16"/>
      <c r="Q136" s="16"/>
      <c r="R136" s="16"/>
      <c r="S136" s="16"/>
      <c r="T136" s="16"/>
      <c r="U136" s="16"/>
      <c r="V136" s="16" t="n">
        <v>24</v>
      </c>
      <c r="W136" s="16"/>
      <c r="X136" s="16"/>
      <c r="Y136" s="16" t="n">
        <v>30</v>
      </c>
      <c r="Z136" s="16"/>
      <c r="AA136" s="16"/>
      <c r="AB136" s="16"/>
      <c r="AC136" s="16"/>
      <c r="AD136" s="16"/>
      <c r="AE136" s="16"/>
      <c r="AF136" s="16"/>
      <c r="AG136" s="16"/>
      <c r="AH136" s="16"/>
      <c r="AI136" s="16"/>
      <c r="AJ136" s="16"/>
      <c r="AK136" s="16"/>
      <c r="AL136" s="16"/>
      <c r="AM136" s="16"/>
    </row>
    <row r="137" s="12" customFormat="true" ht="15.75" hidden="false" customHeight="false" outlineLevel="0" collapsed="false">
      <c r="A137" s="42"/>
      <c r="B137" s="23" t="s">
        <v>242</v>
      </c>
      <c r="C137" s="16" t="s">
        <v>243</v>
      </c>
      <c r="D137" s="18" t="n">
        <v>0</v>
      </c>
      <c r="E137" s="18" t="n">
        <f aca="false">'234 ARTX 01 (98-15)'!C70</f>
        <v>110</v>
      </c>
      <c r="F137" s="17" t="n">
        <f aca="false">(D137+E137)-G137</f>
        <v>73</v>
      </c>
      <c r="G137" s="18" t="n">
        <f aca="false">SUM(H137:AM137)</f>
        <v>37</v>
      </c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16" t="n">
        <v>12</v>
      </c>
      <c r="AB137" s="16"/>
      <c r="AC137" s="16" t="n">
        <f aca="false">1+6+6+2</f>
        <v>15</v>
      </c>
      <c r="AD137" s="16"/>
      <c r="AE137" s="16"/>
      <c r="AF137" s="16"/>
      <c r="AG137" s="16"/>
      <c r="AH137" s="16"/>
      <c r="AI137" s="16"/>
      <c r="AJ137" s="16"/>
      <c r="AK137" s="16" t="n">
        <v>10</v>
      </c>
      <c r="AL137" s="16"/>
      <c r="AM137" s="16"/>
    </row>
    <row r="138" s="12" customFormat="true" ht="15.75" hidden="false" customHeight="false" outlineLevel="0" collapsed="false">
      <c r="A138" s="42"/>
      <c r="B138" s="23" t="s">
        <v>244</v>
      </c>
      <c r="C138" s="16" t="s">
        <v>245</v>
      </c>
      <c r="D138" s="18"/>
      <c r="E138" s="18" t="n">
        <f aca="false">'234 ARTX 01(98-16)'!C71</f>
        <v>1</v>
      </c>
      <c r="F138" s="17" t="n">
        <f aca="false">(D138+E138)-G138</f>
        <v>1</v>
      </c>
      <c r="G138" s="18" t="n">
        <f aca="false">SUM(H138:AM138)</f>
        <v>0</v>
      </c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16"/>
      <c r="AB138" s="16"/>
      <c r="AC138" s="16"/>
      <c r="AD138" s="16"/>
      <c r="AE138" s="16"/>
      <c r="AF138" s="16"/>
      <c r="AG138" s="16"/>
      <c r="AH138" s="16"/>
      <c r="AI138" s="16"/>
      <c r="AJ138" s="16"/>
      <c r="AK138" s="16"/>
      <c r="AL138" s="16"/>
      <c r="AM138" s="16"/>
    </row>
    <row r="139" s="12" customFormat="true" ht="15.75" hidden="false" customHeight="false" outlineLevel="0" collapsed="false">
      <c r="A139" s="42"/>
      <c r="B139" s="23" t="s">
        <v>246</v>
      </c>
      <c r="C139" s="16" t="s">
        <v>247</v>
      </c>
      <c r="D139" s="18" t="n">
        <v>22</v>
      </c>
      <c r="E139" s="18" t="n">
        <f aca="false">'234 ARTX 02(098-18)'!C68</f>
        <v>24</v>
      </c>
      <c r="F139" s="17" t="n">
        <f aca="false">(D139+E139)-G139</f>
        <v>15</v>
      </c>
      <c r="G139" s="18" t="n">
        <f aca="false">SUM(H139:AM139)</f>
        <v>31</v>
      </c>
      <c r="H139" s="16"/>
      <c r="I139" s="16" t="n">
        <f aca="false">4+12</f>
        <v>16</v>
      </c>
      <c r="J139" s="16"/>
      <c r="K139" s="16"/>
      <c r="L139" s="16"/>
      <c r="M139" s="16" t="n">
        <v>9</v>
      </c>
      <c r="N139" s="16"/>
      <c r="O139" s="16" t="n">
        <v>1</v>
      </c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16"/>
      <c r="AB139" s="16"/>
      <c r="AC139" s="16"/>
      <c r="AD139" s="16"/>
      <c r="AE139" s="16"/>
      <c r="AF139" s="16"/>
      <c r="AG139" s="16" t="n">
        <v>5</v>
      </c>
      <c r="AH139" s="16"/>
      <c r="AI139" s="16"/>
      <c r="AJ139" s="16"/>
      <c r="AK139" s="16"/>
      <c r="AL139" s="16"/>
      <c r="AM139" s="16"/>
    </row>
    <row r="140" s="12" customFormat="true" ht="15.75" hidden="false" customHeight="false" outlineLevel="0" collapsed="false">
      <c r="A140" s="42"/>
      <c r="B140" s="23" t="s">
        <v>248</v>
      </c>
      <c r="C140" s="16" t="s">
        <v>249</v>
      </c>
      <c r="D140" s="18"/>
      <c r="E140" s="18" t="n">
        <f aca="false">'М 234 (45-03)'!C69</f>
        <v>0</v>
      </c>
      <c r="F140" s="17" t="n">
        <f aca="false">(D140+E140)-G140</f>
        <v>0</v>
      </c>
      <c r="G140" s="18" t="n">
        <f aca="false">SUM(H140:AM140)</f>
        <v>0</v>
      </c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16"/>
      <c r="AB140" s="16"/>
      <c r="AC140" s="16"/>
      <c r="AD140" s="16"/>
      <c r="AE140" s="16"/>
      <c r="AF140" s="16"/>
      <c r="AG140" s="16"/>
      <c r="AH140" s="16"/>
      <c r="AI140" s="16"/>
      <c r="AJ140" s="16"/>
      <c r="AK140" s="16"/>
      <c r="AL140" s="16"/>
      <c r="AM140" s="16"/>
    </row>
    <row r="141" s="12" customFormat="true" ht="15.75" hidden="false" customHeight="false" outlineLevel="0" collapsed="false">
      <c r="A141" s="43"/>
      <c r="B141" s="23" t="s">
        <v>250</v>
      </c>
      <c r="C141" s="16" t="s">
        <v>251</v>
      </c>
      <c r="D141" s="18" t="n">
        <v>10</v>
      </c>
      <c r="E141" s="18" t="n">
        <f aca="false">'М 234 (45-03)'!C70</f>
        <v>26</v>
      </c>
      <c r="F141" s="17" t="n">
        <f aca="false">(D141+E141)-G141</f>
        <v>20</v>
      </c>
      <c r="G141" s="18" t="n">
        <f aca="false">SUM(H141:AM141)</f>
        <v>16</v>
      </c>
      <c r="H141" s="16"/>
      <c r="I141" s="16"/>
      <c r="J141" s="16"/>
      <c r="K141" s="16"/>
      <c r="L141" s="16"/>
      <c r="M141" s="16"/>
      <c r="N141" s="16" t="n">
        <v>10</v>
      </c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16"/>
      <c r="AB141" s="16"/>
      <c r="AC141" s="16"/>
      <c r="AD141" s="16"/>
      <c r="AE141" s="16"/>
      <c r="AF141" s="16"/>
      <c r="AG141" s="16" t="n">
        <v>6</v>
      </c>
      <c r="AH141" s="16"/>
      <c r="AI141" s="16"/>
      <c r="AJ141" s="16"/>
      <c r="AK141" s="16"/>
      <c r="AL141" s="16"/>
      <c r="AM141" s="16"/>
    </row>
    <row r="142" s="12" customFormat="true" ht="15" hidden="false" customHeight="true" outlineLevel="0" collapsed="false">
      <c r="A142" s="43"/>
      <c r="B142" s="23" t="s">
        <v>252</v>
      </c>
      <c r="C142" s="16" t="s">
        <v>253</v>
      </c>
      <c r="D142" s="18" t="n">
        <v>36</v>
      </c>
      <c r="E142" s="18" t="n">
        <f aca="false">'M 234 (45-06)'!C70</f>
        <v>91</v>
      </c>
      <c r="F142" s="17" t="n">
        <f aca="false">(D142+E142)-G142</f>
        <v>62</v>
      </c>
      <c r="G142" s="18" t="n">
        <f aca="false">SUM(H142:AM142)</f>
        <v>65</v>
      </c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 t="n">
        <v>4</v>
      </c>
      <c r="V142" s="16"/>
      <c r="W142" s="16"/>
      <c r="X142" s="16"/>
      <c r="Y142" s="16" t="n">
        <f aca="false">19+11</f>
        <v>30</v>
      </c>
      <c r="Z142" s="16"/>
      <c r="AA142" s="16" t="n">
        <v>9</v>
      </c>
      <c r="AB142" s="16"/>
      <c r="AC142" s="16" t="n">
        <f aca="false">3+11+2+1</f>
        <v>17</v>
      </c>
      <c r="AD142" s="16"/>
      <c r="AE142" s="16"/>
      <c r="AF142" s="16"/>
      <c r="AG142" s="16" t="n">
        <v>5</v>
      </c>
      <c r="AH142" s="16"/>
      <c r="AI142" s="16"/>
      <c r="AJ142" s="16"/>
      <c r="AK142" s="16"/>
      <c r="AL142" s="16"/>
      <c r="AM142" s="16"/>
    </row>
    <row r="143" s="12" customFormat="true" ht="15.75" hidden="true" customHeight="false" outlineLevel="0" collapsed="false">
      <c r="B143" s="23" t="s">
        <v>254</v>
      </c>
      <c r="C143" s="16" t="s">
        <v>255</v>
      </c>
      <c r="D143" s="18"/>
      <c r="E143" s="18" t="n">
        <f aca="false">'М 234 (45-12)'!C31</f>
        <v>0</v>
      </c>
      <c r="F143" s="17" t="n">
        <f aca="false">(D143+E143)-G143</f>
        <v>0</v>
      </c>
      <c r="G143" s="18" t="n">
        <f aca="false">SUM(H143:AM143)</f>
        <v>0</v>
      </c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16"/>
      <c r="AB143" s="16"/>
      <c r="AC143" s="16"/>
      <c r="AD143" s="16"/>
      <c r="AE143" s="16"/>
      <c r="AF143" s="16"/>
      <c r="AG143" s="16"/>
      <c r="AH143" s="16"/>
      <c r="AI143" s="16"/>
      <c r="AJ143" s="16"/>
      <c r="AK143" s="16"/>
      <c r="AL143" s="16"/>
      <c r="AM143" s="16"/>
    </row>
    <row r="144" s="12" customFormat="true" ht="15.75" hidden="true" customHeight="false" outlineLevel="0" collapsed="false">
      <c r="B144" s="23" t="s">
        <v>256</v>
      </c>
      <c r="C144" s="16" t="s">
        <v>257</v>
      </c>
      <c r="D144" s="18"/>
      <c r="E144" s="18" t="n">
        <f aca="false">'М 234 (45-13)'!C29</f>
        <v>0</v>
      </c>
      <c r="F144" s="17" t="n">
        <f aca="false">(D144+E144)-G144</f>
        <v>0</v>
      </c>
      <c r="G144" s="18" t="n">
        <f aca="false">SUM(H144:AM144)</f>
        <v>0</v>
      </c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16"/>
      <c r="AB144" s="16"/>
      <c r="AC144" s="16"/>
      <c r="AD144" s="16"/>
      <c r="AE144" s="16"/>
      <c r="AF144" s="16"/>
      <c r="AG144" s="16"/>
      <c r="AH144" s="16"/>
      <c r="AI144" s="16"/>
      <c r="AJ144" s="16"/>
      <c r="AK144" s="16"/>
      <c r="AL144" s="16"/>
      <c r="AM144" s="16"/>
    </row>
    <row r="145" s="46" customFormat="true" ht="15.75" hidden="false" customHeight="false" outlineLevel="0" collapsed="false">
      <c r="A145" s="44"/>
      <c r="B145" s="13" t="s">
        <v>258</v>
      </c>
      <c r="C145" s="14" t="s">
        <v>259</v>
      </c>
      <c r="D145" s="14" t="n">
        <v>7</v>
      </c>
      <c r="E145" s="14" t="n">
        <f aca="false">'M 234 (45-19)'!C69</f>
        <v>8</v>
      </c>
      <c r="F145" s="45" t="n">
        <f aca="false">(D145+E145)-G145</f>
        <v>15</v>
      </c>
      <c r="G145" s="18" t="n">
        <f aca="false">SUM(H145:AM145)</f>
        <v>0</v>
      </c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</row>
    <row r="146" s="46" customFormat="true" ht="15.75" hidden="true" customHeight="false" outlineLevel="0" collapsed="false">
      <c r="B146" s="23" t="s">
        <v>260</v>
      </c>
      <c r="C146" s="14"/>
      <c r="D146" s="14"/>
      <c r="E146" s="14" t="n">
        <f aca="false">'М 234 (46-05)'!C32</f>
        <v>0</v>
      </c>
      <c r="F146" s="17" t="n">
        <f aca="false">(D146+E146)-G146</f>
        <v>0</v>
      </c>
      <c r="G146" s="18" t="n">
        <f aca="false">SUM(H146:AM146)</f>
        <v>0</v>
      </c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</row>
    <row r="147" s="46" customFormat="true" ht="15.75" hidden="true" customHeight="false" outlineLevel="0" collapsed="false">
      <c r="B147" s="23" t="s">
        <v>261</v>
      </c>
      <c r="C147" s="14" t="s">
        <v>262</v>
      </c>
      <c r="D147" s="14"/>
      <c r="E147" s="14" t="n">
        <f aca="false">'М 234 (46-05)'!C33</f>
        <v>0</v>
      </c>
      <c r="F147" s="17" t="n">
        <f aca="false">(D147+E147)-G147</f>
        <v>0</v>
      </c>
      <c r="G147" s="18" t="n">
        <f aca="false">SUM(H147:AM147)</f>
        <v>0</v>
      </c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</row>
    <row r="148" s="46" customFormat="true" ht="15.75" hidden="true" customHeight="false" outlineLevel="0" collapsed="false">
      <c r="B148" s="23" t="s">
        <v>263</v>
      </c>
      <c r="C148" s="14" t="s">
        <v>264</v>
      </c>
      <c r="D148" s="14"/>
      <c r="E148" s="14" t="n">
        <f aca="false">'M 234 (46-10)'!C28</f>
        <v>0</v>
      </c>
      <c r="F148" s="17" t="n">
        <f aca="false">(D148+E148)-G148</f>
        <v>0</v>
      </c>
      <c r="G148" s="18" t="n">
        <f aca="false">SUM(H148:AM148)</f>
        <v>0</v>
      </c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</row>
    <row r="149" s="46" customFormat="true" ht="15.75" hidden="true" customHeight="false" outlineLevel="0" collapsed="false">
      <c r="B149" s="13" t="s">
        <v>265</v>
      </c>
      <c r="C149" s="14" t="s">
        <v>266</v>
      </c>
      <c r="D149" s="14"/>
      <c r="E149" s="14" t="n">
        <f aca="false">'М 234 (47-05)'!C30</f>
        <v>0</v>
      </c>
      <c r="F149" s="17" t="n">
        <f aca="false">(D149+E149)-G149</f>
        <v>0</v>
      </c>
      <c r="G149" s="18" t="n">
        <f aca="false">SUM(H149:AM149)</f>
        <v>0</v>
      </c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</row>
    <row r="150" s="46" customFormat="true" ht="15.75" hidden="true" customHeight="false" outlineLevel="0" collapsed="false">
      <c r="B150" s="13" t="s">
        <v>267</v>
      </c>
      <c r="C150" s="14" t="s">
        <v>268</v>
      </c>
      <c r="D150" s="14"/>
      <c r="E150" s="14" t="n">
        <f aca="false">'М 234 (47-10)'!C29</f>
        <v>0</v>
      </c>
      <c r="F150" s="17" t="n">
        <f aca="false">(D150+E150)-G150</f>
        <v>0</v>
      </c>
      <c r="G150" s="18" t="n">
        <f aca="false">SUM(H150:AM150)</f>
        <v>0</v>
      </c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</row>
    <row r="151" s="46" customFormat="true" ht="15.75" hidden="true" customHeight="false" outlineLevel="0" collapsed="false">
      <c r="B151" s="13" t="s">
        <v>269</v>
      </c>
      <c r="C151" s="14" t="s">
        <v>270</v>
      </c>
      <c r="D151" s="14"/>
      <c r="E151" s="14" t="n">
        <f aca="false">'М 234 (48-04)'!C30</f>
        <v>0</v>
      </c>
      <c r="F151" s="17" t="n">
        <f aca="false">(D151+E151)-G151</f>
        <v>0</v>
      </c>
      <c r="G151" s="18" t="n">
        <f aca="false">SUM(H151:AM151)</f>
        <v>0</v>
      </c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</row>
    <row r="152" s="46" customFormat="true" ht="15.75" hidden="true" customHeight="false" outlineLevel="0" collapsed="false">
      <c r="B152" s="13" t="s">
        <v>271</v>
      </c>
      <c r="C152" s="14" t="s">
        <v>272</v>
      </c>
      <c r="D152" s="14"/>
      <c r="E152" s="14" t="n">
        <f aca="false">'М 234 (48-09)'!C29</f>
        <v>0</v>
      </c>
      <c r="F152" s="45" t="n">
        <f aca="false">(D152+E152)-G152</f>
        <v>0</v>
      </c>
      <c r="G152" s="18" t="n">
        <f aca="false">SUM(H152:AM152)</f>
        <v>0</v>
      </c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</row>
    <row r="153" s="46" customFormat="true" ht="15.75" hidden="true" customHeight="false" outlineLevel="0" collapsed="false">
      <c r="B153" s="13" t="s">
        <v>273</v>
      </c>
      <c r="C153" s="14" t="s">
        <v>274</v>
      </c>
      <c r="D153" s="14"/>
      <c r="E153" s="14" t="n">
        <f aca="false">'М 234 (49-04)'!C34</f>
        <v>0</v>
      </c>
      <c r="F153" s="17" t="n">
        <f aca="false">(D153+E153)-G153</f>
        <v>0</v>
      </c>
      <c r="G153" s="18" t="n">
        <f aca="false">SUM(H153:AM153)</f>
        <v>0</v>
      </c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</row>
    <row r="154" s="46" customFormat="true" ht="15.75" hidden="true" customHeight="false" outlineLevel="0" collapsed="false">
      <c r="B154" s="13" t="s">
        <v>275</v>
      </c>
      <c r="C154" s="14" t="s">
        <v>276</v>
      </c>
      <c r="D154" s="14"/>
      <c r="E154" s="14" t="n">
        <f aca="false">'М 234 (49-10)'!C37</f>
        <v>0</v>
      </c>
      <c r="F154" s="17" t="n">
        <f aca="false">(D154+E154)-G154</f>
        <v>0</v>
      </c>
      <c r="G154" s="18" t="n">
        <f aca="false">SUM(H154:AM154)</f>
        <v>0</v>
      </c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</row>
    <row r="155" s="46" customFormat="true" ht="15.75" hidden="true" customHeight="false" outlineLevel="0" collapsed="false">
      <c r="B155" s="13" t="s">
        <v>277</v>
      </c>
      <c r="C155" s="14" t="s">
        <v>278</v>
      </c>
      <c r="D155" s="14"/>
      <c r="E155" s="14" t="n">
        <f aca="false">'М 234 (49-11)'!C28</f>
        <v>0</v>
      </c>
      <c r="F155" s="17" t="n">
        <f aca="false">(D155+E155)-G155</f>
        <v>0</v>
      </c>
      <c r="G155" s="18" t="n">
        <f aca="false">SUM(H155:AM155)</f>
        <v>0</v>
      </c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</row>
    <row r="156" s="46" customFormat="true" ht="31.5" hidden="false" customHeight="false" outlineLevel="0" collapsed="false">
      <c r="B156" s="13" t="s">
        <v>279</v>
      </c>
      <c r="C156" s="14"/>
      <c r="D156" s="14" t="n">
        <v>201</v>
      </c>
      <c r="E156" s="14" t="n">
        <f aca="false">'М 234 (49-11)'!C29</f>
        <v>0</v>
      </c>
      <c r="F156" s="17" t="n">
        <f aca="false">(D156+E156)-G156</f>
        <v>201</v>
      </c>
      <c r="G156" s="18" t="n">
        <f aca="false">SUM(H156:AM156)</f>
        <v>0</v>
      </c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</row>
    <row r="157" s="46" customFormat="true" ht="31.5" hidden="false" customHeight="false" outlineLevel="0" collapsed="false">
      <c r="B157" s="13" t="s">
        <v>280</v>
      </c>
      <c r="C157" s="14"/>
      <c r="D157" s="14" t="n">
        <v>301</v>
      </c>
      <c r="E157" s="14" t="n">
        <f aca="false">'М 234 (49-11)'!C30</f>
        <v>0</v>
      </c>
      <c r="F157" s="17" t="n">
        <f aca="false">(D157+E157)-G157</f>
        <v>301</v>
      </c>
      <c r="G157" s="18" t="n">
        <f aca="false">SUM(H157:AM157)</f>
        <v>0</v>
      </c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</row>
    <row r="158" s="46" customFormat="true" ht="25.5" hidden="false" customHeight="false" outlineLevel="0" collapsed="false">
      <c r="B158" s="47" t="s">
        <v>281</v>
      </c>
      <c r="C158" s="14"/>
      <c r="D158" s="14" t="n">
        <v>18</v>
      </c>
      <c r="E158" s="14" t="n">
        <f aca="false">'М 234 (49-11)'!C31</f>
        <v>0</v>
      </c>
      <c r="F158" s="17" t="n">
        <f aca="false">(D158+E158)-G158</f>
        <v>18</v>
      </c>
      <c r="G158" s="18" t="n">
        <f aca="false">SUM(H158:AM158)</f>
        <v>0</v>
      </c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</row>
    <row r="159" s="46" customFormat="true" ht="15.75" hidden="false" customHeight="false" outlineLevel="0" collapsed="false">
      <c r="B159" s="13"/>
      <c r="C159" s="14"/>
      <c r="D159" s="14"/>
      <c r="E159" s="14" t="n">
        <f aca="false">'М 234 (49-11)'!C32</f>
        <v>0</v>
      </c>
      <c r="F159" s="17" t="n">
        <f aca="false">(D159+E159)-G159</f>
        <v>0</v>
      </c>
      <c r="G159" s="18" t="n">
        <f aca="false">SUM(H159:AM159)</f>
        <v>0</v>
      </c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</row>
    <row r="160" s="46" customFormat="true" ht="15.75" hidden="false" customHeight="false" outlineLevel="0" collapsed="false">
      <c r="B160" s="13"/>
      <c r="C160" s="14"/>
      <c r="D160" s="14"/>
      <c r="E160" s="14" t="n">
        <f aca="false">'М 234 (49-11)'!C33</f>
        <v>0</v>
      </c>
      <c r="F160" s="17" t="n">
        <f aca="false">(D160+E160)-G160</f>
        <v>0</v>
      </c>
      <c r="G160" s="18" t="n">
        <f aca="false">SUM(H160:AM160)</f>
        <v>0</v>
      </c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</row>
    <row r="161" s="12" customFormat="true" ht="15.75" hidden="false" customHeight="false" outlineLevel="0" collapsed="false">
      <c r="B161" s="23"/>
      <c r="C161" s="16"/>
      <c r="D161" s="18"/>
      <c r="E161" s="14" t="n">
        <f aca="false">'М 234 (49-11)'!C34</f>
        <v>0</v>
      </c>
      <c r="F161" s="17" t="n">
        <f aca="false">(D161+E161)-G161</f>
        <v>0</v>
      </c>
      <c r="G161" s="18" t="n">
        <f aca="false">SUM(H161:AM161)</f>
        <v>0</v>
      </c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16"/>
      <c r="AB161" s="16"/>
      <c r="AC161" s="16"/>
      <c r="AD161" s="16"/>
      <c r="AE161" s="16"/>
      <c r="AF161" s="16"/>
      <c r="AG161" s="16"/>
      <c r="AH161" s="16"/>
      <c r="AI161" s="16"/>
      <c r="AJ161" s="16"/>
      <c r="AK161" s="16"/>
      <c r="AL161" s="16"/>
      <c r="AM161" s="16"/>
    </row>
    <row r="162" s="22" customFormat="true" ht="15.75" hidden="false" customHeight="false" outlineLevel="0" collapsed="false">
      <c r="B162" s="48" t="s">
        <v>282</v>
      </c>
      <c r="C162" s="49"/>
      <c r="D162" s="50" t="n">
        <f aca="false">SUM(D3:D161)</f>
        <v>24809</v>
      </c>
      <c r="E162" s="50" t="n">
        <f aca="false">SUM(E3:E161)</f>
        <v>7467</v>
      </c>
      <c r="F162" s="50" t="n">
        <f aca="false">SUM(F3:F161)</f>
        <v>20309</v>
      </c>
      <c r="G162" s="50" t="n">
        <f aca="false">SUM(G3:G161)</f>
        <v>11967</v>
      </c>
      <c r="H162" s="50" t="n">
        <f aca="false">SUM(H3:H161)</f>
        <v>617</v>
      </c>
      <c r="I162" s="50" t="n">
        <f aca="false">SUM(I3:I161)</f>
        <v>504</v>
      </c>
      <c r="J162" s="50" t="n">
        <f aca="false">SUM(J3:J161)</f>
        <v>0</v>
      </c>
      <c r="K162" s="50" t="n">
        <f aca="false">SUM(K3:K161)</f>
        <v>0</v>
      </c>
      <c r="L162" s="50" t="n">
        <f aca="false">SUM(L3:L161)</f>
        <v>759</v>
      </c>
      <c r="M162" s="50" t="n">
        <f aca="false">SUM(M3:M161)</f>
        <v>429</v>
      </c>
      <c r="N162" s="50" t="n">
        <f aca="false">SUM(N3:N161)</f>
        <v>456</v>
      </c>
      <c r="O162" s="50" t="n">
        <f aca="false">SUM(O3:O161)</f>
        <v>437</v>
      </c>
      <c r="P162" s="50" t="n">
        <f aca="false">SUM(P3:P161)</f>
        <v>0</v>
      </c>
      <c r="Q162" s="50" t="n">
        <f aca="false">SUM(Q3:Q161)</f>
        <v>0</v>
      </c>
      <c r="R162" s="50" t="n">
        <f aca="false">SUM(R3:R161)</f>
        <v>720</v>
      </c>
      <c r="S162" s="50" t="n">
        <f aca="false">SUM(S3:S161)</f>
        <v>309</v>
      </c>
      <c r="T162" s="50" t="n">
        <f aca="false">SUM(T3:T161)</f>
        <v>432</v>
      </c>
      <c r="U162" s="50" t="n">
        <f aca="false">SUM(U3:U161)</f>
        <v>985</v>
      </c>
      <c r="V162" s="50" t="n">
        <f aca="false">SUM(V3:V161)</f>
        <v>719</v>
      </c>
      <c r="W162" s="50" t="n">
        <f aca="false">SUM(W3:W161)</f>
        <v>0</v>
      </c>
      <c r="X162" s="50" t="n">
        <f aca="false">SUM(X3:X161)</f>
        <v>0</v>
      </c>
      <c r="Y162" s="50" t="n">
        <f aca="false">SUM(Y3:Y161)</f>
        <v>728</v>
      </c>
      <c r="Z162" s="50" t="n">
        <f aca="false">SUM(Z3:Z161)</f>
        <v>0</v>
      </c>
      <c r="AA162" s="50" t="n">
        <f aca="false">SUM(AA3:AA161)</f>
        <v>379</v>
      </c>
      <c r="AB162" s="50" t="n">
        <f aca="false">SUM(AB3:AB161)</f>
        <v>508</v>
      </c>
      <c r="AC162" s="50" t="n">
        <f aca="false">SUM(AC3:AC161)</f>
        <v>518</v>
      </c>
      <c r="AD162" s="50" t="n">
        <f aca="false">SUM(AD3:AD161)</f>
        <v>336</v>
      </c>
      <c r="AE162" s="50" t="n">
        <f aca="false">SUM(AE3:AE161)</f>
        <v>0</v>
      </c>
      <c r="AF162" s="50" t="n">
        <f aca="false">SUM(AF3:AF161)</f>
        <v>0</v>
      </c>
      <c r="AG162" s="50" t="n">
        <f aca="false">SUM(AG3:AG161)</f>
        <v>829</v>
      </c>
      <c r="AH162" s="50" t="n">
        <f aca="false">SUM(AH3:AH161)</f>
        <v>484</v>
      </c>
      <c r="AI162" s="50" t="n">
        <f aca="false">SUM(AI3:AI161)</f>
        <v>426</v>
      </c>
      <c r="AJ162" s="50" t="n">
        <f aca="false">SUM(AJ3:AJ161)</f>
        <v>669</v>
      </c>
      <c r="AK162" s="50" t="n">
        <f aca="false">SUM(AK3:AK161)</f>
        <v>723</v>
      </c>
      <c r="AL162" s="50" t="n">
        <f aca="false">SUM(AL3:AL161)</f>
        <v>0</v>
      </c>
      <c r="AM162" s="50" t="n">
        <f aca="false">SUM(AM3:AM161)</f>
        <v>0</v>
      </c>
    </row>
    <row r="163" s="12" customFormat="true" ht="15.75" hidden="false" customHeight="false" outlineLevel="0" collapsed="false">
      <c r="C163" s="51"/>
      <c r="D163" s="52"/>
      <c r="E163" s="52"/>
      <c r="F163" s="53"/>
      <c r="G163" s="51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  <c r="W163" s="51"/>
      <c r="X163" s="51"/>
      <c r="Y163" s="51"/>
      <c r="Z163" s="51"/>
      <c r="AA163" s="51"/>
      <c r="AB163" s="51"/>
      <c r="AC163" s="51"/>
      <c r="AD163" s="51"/>
      <c r="AE163" s="51"/>
      <c r="AF163" s="51"/>
      <c r="AG163" s="51"/>
      <c r="AH163" s="51"/>
      <c r="AI163" s="51"/>
      <c r="AJ163" s="51"/>
      <c r="AK163" s="51"/>
      <c r="AL163" s="51"/>
      <c r="AM163" s="51"/>
    </row>
    <row r="171" customFormat="false" ht="11.25" hidden="false" customHeight="false" outlineLevel="0" collapsed="false">
      <c r="C171" s="2" t="s">
        <v>283</v>
      </c>
      <c r="L171" s="2" t="s">
        <v>284</v>
      </c>
    </row>
  </sheetData>
  <mergeCells count="35">
    <mergeCell ref="B1:G1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  <mergeCell ref="AM1:AM2"/>
    <mergeCell ref="B63:B64"/>
    <mergeCell ref="C100:C10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W4" activePane="bottomRight" state="frozen"/>
      <selection pane="topLeft" activeCell="A1" activeCellId="0" sqref="A1"/>
      <selection pane="topRight" activeCell="W1" activeCellId="0" sqref="W1"/>
      <selection pane="bottomLeft" activeCell="A4" activeCellId="0" sqref="A4"/>
      <selection pane="bottomRight" activeCell="AC5" activeCellId="0" sqref="AC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498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49</v>
      </c>
      <c r="D4" s="18" t="n">
        <v>16</v>
      </c>
      <c r="E4" s="18"/>
      <c r="F4" s="18"/>
      <c r="G4" s="18"/>
      <c r="H4" s="18" t="n">
        <v>9</v>
      </c>
      <c r="I4" s="18"/>
      <c r="J4" s="18" t="n">
        <v>2</v>
      </c>
      <c r="K4" s="18"/>
      <c r="L4" s="18"/>
      <c r="M4" s="18"/>
      <c r="N4" s="18"/>
      <c r="O4" s="18"/>
      <c r="P4" s="18"/>
      <c r="Q4" s="18" t="n">
        <v>1</v>
      </c>
      <c r="R4" s="18"/>
      <c r="S4" s="18"/>
      <c r="T4" s="18"/>
      <c r="U4" s="18" t="n">
        <v>6</v>
      </c>
      <c r="V4" s="18"/>
      <c r="W4" s="18"/>
      <c r="X4" s="18"/>
      <c r="Y4" s="18"/>
      <c r="Z4" s="18"/>
      <c r="AA4" s="18"/>
      <c r="AB4" s="18" t="n">
        <v>7</v>
      </c>
      <c r="AC4" s="18" t="n">
        <v>8</v>
      </c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499</v>
      </c>
      <c r="B5" s="18"/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374</v>
      </c>
      <c r="B6" s="18" t="s">
        <v>375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500</v>
      </c>
      <c r="B7" s="18"/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501</v>
      </c>
      <c r="B8" s="18"/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377</v>
      </c>
      <c r="B9" s="18" t="s">
        <v>378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379</v>
      </c>
      <c r="B10" s="18" t="s">
        <v>380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381</v>
      </c>
      <c r="B11" s="18" t="s">
        <v>382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383</v>
      </c>
      <c r="B12" s="18" t="s">
        <v>384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385</v>
      </c>
      <c r="B13" s="18" t="s">
        <v>386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387</v>
      </c>
      <c r="B14" s="18" t="s">
        <v>388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389</v>
      </c>
      <c r="B15" s="18" t="s">
        <v>390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391</v>
      </c>
      <c r="B16" s="18" t="s">
        <v>392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393</v>
      </c>
      <c r="B17" s="18" t="s">
        <v>394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395</v>
      </c>
      <c r="B18" s="18" t="s">
        <v>396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397</v>
      </c>
      <c r="B19" s="18" t="s">
        <v>398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399</v>
      </c>
      <c r="B20" s="18" t="s">
        <v>400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401</v>
      </c>
      <c r="B21" s="18" t="s">
        <v>402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403</v>
      </c>
      <c r="B22" s="18" t="s">
        <v>404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405</v>
      </c>
      <c r="B23" s="18" t="s">
        <v>406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407</v>
      </c>
      <c r="B24" s="18" t="s">
        <v>408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409</v>
      </c>
      <c r="B25" s="18" t="s">
        <v>410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411</v>
      </c>
      <c r="B26" s="18" t="s">
        <v>412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413</v>
      </c>
      <c r="B27" s="18" t="s">
        <v>414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415</v>
      </c>
      <c r="B28" s="18" t="s">
        <v>416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417</v>
      </c>
      <c r="B29" s="18" t="s">
        <v>418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488</v>
      </c>
      <c r="B30" s="18" t="s">
        <v>489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427</v>
      </c>
      <c r="B32" s="18" t="s">
        <v>428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429</v>
      </c>
      <c r="B33" s="18" t="s">
        <v>430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431</v>
      </c>
      <c r="B34" s="18" t="s">
        <v>432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433</v>
      </c>
      <c r="B35" s="18" t="s">
        <v>434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435</v>
      </c>
      <c r="B36" s="18" t="s">
        <v>436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437</v>
      </c>
      <c r="B37" s="18" t="s">
        <v>438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439</v>
      </c>
      <c r="B38" s="18" t="s">
        <v>440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441</v>
      </c>
      <c r="B39" s="18" t="s">
        <v>442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443</v>
      </c>
      <c r="B40" s="18" t="s">
        <v>444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445</v>
      </c>
      <c r="B41" s="18" t="s">
        <v>446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447</v>
      </c>
      <c r="B42" s="18" t="s">
        <v>448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449</v>
      </c>
      <c r="B43" s="18" t="s">
        <v>450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451</v>
      </c>
      <c r="B44" s="18" t="s">
        <v>452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453</v>
      </c>
      <c r="B45" s="18" t="s">
        <v>454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455</v>
      </c>
      <c r="B46" s="18" t="s">
        <v>456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457</v>
      </c>
      <c r="B47" s="18" t="s">
        <v>458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459</v>
      </c>
      <c r="B48" s="18" t="s">
        <v>460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461</v>
      </c>
      <c r="B49" s="18" t="s">
        <v>462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463</v>
      </c>
      <c r="B50" s="18" t="s">
        <v>464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465</v>
      </c>
      <c r="B51" s="18" t="s">
        <v>466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467</v>
      </c>
      <c r="B52" s="18" t="s">
        <v>468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469</v>
      </c>
      <c r="B53" s="18" t="s">
        <v>470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471</v>
      </c>
      <c r="B54" s="18" t="s">
        <v>472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473</v>
      </c>
      <c r="B55" s="18" t="s">
        <v>474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475</v>
      </c>
      <c r="B56" s="18" t="s">
        <v>476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477</v>
      </c>
      <c r="B57" s="18" t="s">
        <v>478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479</v>
      </c>
      <c r="B58" s="18" t="s">
        <v>480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481</v>
      </c>
      <c r="B59" s="18" t="s">
        <v>482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483</v>
      </c>
      <c r="B60" s="18" t="s">
        <v>484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79" t="s">
        <v>282</v>
      </c>
      <c r="B61" s="79"/>
      <c r="C61" s="50" t="n">
        <f aca="false">SUM(C4:C60)</f>
        <v>49</v>
      </c>
      <c r="D61" s="50" t="n">
        <f aca="false">SUM(D4:D60)</f>
        <v>16</v>
      </c>
      <c r="E61" s="50" t="n">
        <f aca="false">SUM(E4:E60)</f>
        <v>0</v>
      </c>
      <c r="F61" s="50" t="n">
        <f aca="false">SUM(F4:F60)</f>
        <v>0</v>
      </c>
      <c r="G61" s="50" t="n">
        <f aca="false">SUM(G4:G60)</f>
        <v>0</v>
      </c>
      <c r="H61" s="50" t="n">
        <f aca="false">SUM(H4:H60)</f>
        <v>9</v>
      </c>
      <c r="I61" s="50" t="n">
        <f aca="false">SUM(I4:I60)</f>
        <v>0</v>
      </c>
      <c r="J61" s="50" t="n">
        <f aca="false">SUM(J4:J60)</f>
        <v>2</v>
      </c>
      <c r="K61" s="50" t="n">
        <f aca="false">SUM(K4:K60)</f>
        <v>0</v>
      </c>
      <c r="L61" s="50" t="n">
        <f aca="false">SUM(L4:L60)</f>
        <v>0</v>
      </c>
      <c r="M61" s="50" t="n">
        <f aca="false">SUM(M4:M60)</f>
        <v>0</v>
      </c>
      <c r="N61" s="50" t="n">
        <f aca="false">SUM(N4:N60)</f>
        <v>0</v>
      </c>
      <c r="O61" s="50" t="n">
        <f aca="false">SUM(O4:O60)</f>
        <v>0</v>
      </c>
      <c r="P61" s="50" t="n">
        <f aca="false">SUM(P4:P60)</f>
        <v>0</v>
      </c>
      <c r="Q61" s="50" t="n">
        <f aca="false">SUM(Q4:Q60)</f>
        <v>1</v>
      </c>
      <c r="R61" s="50" t="n">
        <f aca="false">SUM(R4:R60)</f>
        <v>0</v>
      </c>
      <c r="S61" s="50" t="n">
        <f aca="false">SUM(S4:S60)</f>
        <v>0</v>
      </c>
      <c r="T61" s="50" t="n">
        <f aca="false">SUM(T4:T60)</f>
        <v>0</v>
      </c>
      <c r="U61" s="50" t="n">
        <f aca="false">SUM(U4:U60)</f>
        <v>6</v>
      </c>
      <c r="V61" s="50" t="n">
        <f aca="false">SUM(V4:V60)</f>
        <v>0</v>
      </c>
      <c r="W61" s="50" t="n">
        <f aca="false">SUM(W4:W60)</f>
        <v>0</v>
      </c>
      <c r="X61" s="50" t="n">
        <f aca="false">SUM(X4:X60)</f>
        <v>0</v>
      </c>
      <c r="Y61" s="50" t="n">
        <f aca="false">SUM(Y4:Y60)</f>
        <v>0</v>
      </c>
      <c r="Z61" s="50" t="n">
        <f aca="false">SUM(Z4:Z60)</f>
        <v>0</v>
      </c>
      <c r="AA61" s="50" t="n">
        <f aca="false">SUM(AA4:AA60)</f>
        <v>0</v>
      </c>
      <c r="AB61" s="50" t="n">
        <f aca="false">SUM(AB4:AB60)</f>
        <v>7</v>
      </c>
      <c r="AC61" s="50" t="n">
        <f aca="false">SUM(AC4:AC60)</f>
        <v>8</v>
      </c>
      <c r="AD61" s="50" t="n">
        <f aca="false">SUM(AD4:AD60)</f>
        <v>0</v>
      </c>
      <c r="AE61" s="50" t="n">
        <f aca="false">SUM(AE4:AE60)</f>
        <v>0</v>
      </c>
      <c r="AF61" s="50" t="n">
        <f aca="false">SUM(AF4:AF60)</f>
        <v>0</v>
      </c>
      <c r="AG61" s="50" t="n">
        <f aca="false">SUM(AG4:AG60)</f>
        <v>0</v>
      </c>
      <c r="AH61" s="50" t="n">
        <f aca="false">SUM(AH4:AH60)</f>
        <v>0</v>
      </c>
    </row>
  </sheetData>
  <mergeCells count="1">
    <mergeCell ref="A61:B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W5" activeCellId="0" sqref="W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748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5</v>
      </c>
      <c r="D4" s="18"/>
      <c r="E4" s="18"/>
      <c r="F4" s="18"/>
      <c r="G4" s="18"/>
      <c r="H4" s="18" t="n">
        <v>2</v>
      </c>
      <c r="I4" s="18"/>
      <c r="J4" s="18"/>
      <c r="K4" s="18"/>
      <c r="L4" s="18"/>
      <c r="M4" s="18"/>
      <c r="N4" s="18"/>
      <c r="O4" s="18"/>
      <c r="P4" s="18"/>
      <c r="Q4" s="18"/>
      <c r="R4" s="18" t="n">
        <v>2</v>
      </c>
      <c r="S4" s="18"/>
      <c r="T4" s="18"/>
      <c r="U4" s="18"/>
      <c r="V4" s="18"/>
      <c r="W4" s="18" t="n">
        <v>1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733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422</v>
      </c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419</v>
      </c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737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738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734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503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425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 t="s">
        <v>699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741</v>
      </c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427</v>
      </c>
      <c r="B39" s="18" t="s">
        <v>428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429</v>
      </c>
      <c r="B40" s="18" t="s">
        <v>430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431</v>
      </c>
      <c r="B41" s="18" t="s">
        <v>432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433</v>
      </c>
      <c r="B42" s="18" t="s">
        <v>434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435</v>
      </c>
      <c r="B43" s="18" t="s">
        <v>436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437</v>
      </c>
      <c r="B44" s="18" t="s">
        <v>438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439</v>
      </c>
      <c r="B45" s="18" t="s">
        <v>440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441</v>
      </c>
      <c r="B46" s="18" t="s">
        <v>442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443</v>
      </c>
      <c r="B47" s="18" t="s">
        <v>444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445</v>
      </c>
      <c r="B48" s="18" t="s">
        <v>446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447</v>
      </c>
      <c r="B49" s="18" t="s">
        <v>448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449</v>
      </c>
      <c r="B50" s="18" t="s">
        <v>450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451</v>
      </c>
      <c r="B51" s="18" t="s">
        <v>452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453</v>
      </c>
      <c r="B52" s="18" t="s">
        <v>454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455</v>
      </c>
      <c r="B53" s="18" t="s">
        <v>456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457</v>
      </c>
      <c r="B54" s="18" t="s">
        <v>458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459</v>
      </c>
      <c r="B55" s="18" t="s">
        <v>460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461</v>
      </c>
      <c r="B56" s="18" t="s">
        <v>462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463</v>
      </c>
      <c r="B57" s="18" t="s">
        <v>464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465</v>
      </c>
      <c r="B58" s="18" t="s">
        <v>466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467</v>
      </c>
      <c r="B59" s="18" t="s">
        <v>468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469</v>
      </c>
      <c r="B60" s="18" t="s">
        <v>470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471</v>
      </c>
      <c r="B61" s="18" t="s">
        <v>472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473</v>
      </c>
      <c r="B62" s="18" t="s">
        <v>474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475</v>
      </c>
      <c r="B63" s="18" t="s">
        <v>476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477</v>
      </c>
      <c r="B64" s="18" t="s">
        <v>478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479</v>
      </c>
      <c r="B65" s="18" t="s">
        <v>480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481</v>
      </c>
      <c r="B66" s="18" t="s">
        <v>482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483</v>
      </c>
      <c r="B67" s="18" t="s">
        <v>484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79" t="s">
        <v>282</v>
      </c>
      <c r="B68" s="79"/>
      <c r="C68" s="50" t="n">
        <f aca="false">SUM(C4:C67)</f>
        <v>5</v>
      </c>
      <c r="D68" s="50" t="n">
        <f aca="false">SUM(D4:D67)</f>
        <v>0</v>
      </c>
      <c r="E68" s="50" t="n">
        <f aca="false">SUM(E4:E67)</f>
        <v>0</v>
      </c>
      <c r="F68" s="50" t="n">
        <f aca="false">SUM(F4:F67)</f>
        <v>0</v>
      </c>
      <c r="G68" s="50" t="n">
        <f aca="false">SUM(G4:G67)</f>
        <v>0</v>
      </c>
      <c r="H68" s="50" t="n">
        <f aca="false">SUM(H4:H67)</f>
        <v>2</v>
      </c>
      <c r="I68" s="50" t="n">
        <f aca="false">SUM(I4:I67)</f>
        <v>0</v>
      </c>
      <c r="J68" s="50" t="n">
        <f aca="false">SUM(J4:J67)</f>
        <v>0</v>
      </c>
      <c r="K68" s="50" t="n">
        <f aca="false">SUM(K4:K67)</f>
        <v>0</v>
      </c>
      <c r="L68" s="50" t="n">
        <f aca="false">SUM(L4:L67)</f>
        <v>0</v>
      </c>
      <c r="M68" s="50" t="n">
        <f aca="false">SUM(M4:M67)</f>
        <v>0</v>
      </c>
      <c r="N68" s="50" t="n">
        <f aca="false">SUM(N4:N67)</f>
        <v>0</v>
      </c>
      <c r="O68" s="50" t="n">
        <f aca="false">SUM(O4:O67)</f>
        <v>0</v>
      </c>
      <c r="P68" s="50" t="n">
        <f aca="false">SUM(P4:P67)</f>
        <v>0</v>
      </c>
      <c r="Q68" s="50" t="n">
        <f aca="false">SUM(Q4:Q67)</f>
        <v>0</v>
      </c>
      <c r="R68" s="50" t="n">
        <f aca="false">SUM(R4:R67)</f>
        <v>2</v>
      </c>
      <c r="S68" s="50" t="n">
        <f aca="false">SUM(S4:S67)</f>
        <v>0</v>
      </c>
      <c r="T68" s="50" t="n">
        <f aca="false">SUM(T4:T67)</f>
        <v>0</v>
      </c>
      <c r="U68" s="50" t="n">
        <f aca="false">SUM(U4:U67)</f>
        <v>0</v>
      </c>
      <c r="V68" s="50" t="n">
        <f aca="false">SUM(V4:V67)</f>
        <v>0</v>
      </c>
      <c r="W68" s="50" t="n">
        <f aca="false">SUM(W4:W67)</f>
        <v>1</v>
      </c>
      <c r="X68" s="50" t="n">
        <f aca="false">SUM(X4:X67)</f>
        <v>0</v>
      </c>
      <c r="Y68" s="50" t="n">
        <f aca="false">SUM(Y4:Y67)</f>
        <v>0</v>
      </c>
      <c r="Z68" s="50" t="n">
        <f aca="false">SUM(Z4:Z67)</f>
        <v>0</v>
      </c>
      <c r="AA68" s="50" t="n">
        <f aca="false">SUM(AA4:AA67)</f>
        <v>0</v>
      </c>
      <c r="AB68" s="50" t="n">
        <f aca="false">SUM(AB4:AB67)</f>
        <v>0</v>
      </c>
      <c r="AC68" s="50" t="n">
        <f aca="false">SUM(AC4:AC67)</f>
        <v>0</v>
      </c>
      <c r="AD68" s="50" t="n">
        <f aca="false">SUM(AD4:AD67)</f>
        <v>0</v>
      </c>
      <c r="AE68" s="50" t="n">
        <f aca="false">SUM(AE4:AE67)</f>
        <v>0</v>
      </c>
      <c r="AF68" s="50" t="n">
        <f aca="false">SUM(AF4:AF67)</f>
        <v>0</v>
      </c>
      <c r="AG68" s="50" t="n">
        <f aca="false">SUM(AG4:AG67)</f>
        <v>0</v>
      </c>
      <c r="AH68" s="50" t="n">
        <f aca="false">SUM(AH4:AH67)</f>
        <v>0</v>
      </c>
    </row>
  </sheetData>
  <mergeCells count="1">
    <mergeCell ref="A68:B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V4" activePane="bottomRight" state="frozen"/>
      <selection pane="topLeft" activeCell="A1" activeCellId="0" sqref="A1"/>
      <selection pane="topRight" activeCell="V1" activeCellId="0" sqref="V1"/>
      <selection pane="bottomLeft" activeCell="A4" activeCellId="0" sqref="A4"/>
      <selection pane="bottomRight" activeCell="AB5" activeCellId="0" sqref="AB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749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 t="n">
        <v>1</v>
      </c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733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422</v>
      </c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419</v>
      </c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737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738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734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503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425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 t="s">
        <v>699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546</v>
      </c>
      <c r="B38" s="18" t="s">
        <v>547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741</v>
      </c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427</v>
      </c>
      <c r="B40" s="18" t="s">
        <v>428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429</v>
      </c>
      <c r="B41" s="18" t="s">
        <v>430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431</v>
      </c>
      <c r="B42" s="18" t="s">
        <v>432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433</v>
      </c>
      <c r="B43" s="18" t="s">
        <v>434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435</v>
      </c>
      <c r="B44" s="18" t="s">
        <v>436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437</v>
      </c>
      <c r="B45" s="18" t="s">
        <v>438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439</v>
      </c>
      <c r="B46" s="18" t="s">
        <v>440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441</v>
      </c>
      <c r="B47" s="18" t="s">
        <v>442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443</v>
      </c>
      <c r="B48" s="18" t="s">
        <v>444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445</v>
      </c>
      <c r="B49" s="18" t="s">
        <v>446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447</v>
      </c>
      <c r="B50" s="18" t="s">
        <v>448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449</v>
      </c>
      <c r="B51" s="18" t="s">
        <v>450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451</v>
      </c>
      <c r="B52" s="18" t="s">
        <v>452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453</v>
      </c>
      <c r="B53" s="18" t="s">
        <v>454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455</v>
      </c>
      <c r="B54" s="18" t="s">
        <v>456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457</v>
      </c>
      <c r="B55" s="18" t="s">
        <v>458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459</v>
      </c>
      <c r="B56" s="18" t="s">
        <v>460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461</v>
      </c>
      <c r="B57" s="18" t="s">
        <v>462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463</v>
      </c>
      <c r="B58" s="18" t="s">
        <v>464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465</v>
      </c>
      <c r="B59" s="18" t="s">
        <v>466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467</v>
      </c>
      <c r="B60" s="18" t="s">
        <v>468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469</v>
      </c>
      <c r="B61" s="18" t="s">
        <v>470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471</v>
      </c>
      <c r="B62" s="18" t="s">
        <v>472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473</v>
      </c>
      <c r="B63" s="18" t="s">
        <v>474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475</v>
      </c>
      <c r="B64" s="18" t="s">
        <v>476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477</v>
      </c>
      <c r="B65" s="18" t="s">
        <v>478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479</v>
      </c>
      <c r="B66" s="18" t="s">
        <v>480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481</v>
      </c>
      <c r="B67" s="18" t="s">
        <v>482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483</v>
      </c>
      <c r="B68" s="18" t="s">
        <v>484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79" t="s">
        <v>282</v>
      </c>
      <c r="B69" s="79"/>
      <c r="C69" s="50" t="n">
        <f aca="false">SUM(C4:C68)</f>
        <v>1</v>
      </c>
      <c r="D69" s="50" t="n">
        <f aca="false">SUM(D4:D68)</f>
        <v>0</v>
      </c>
      <c r="E69" s="50" t="n">
        <f aca="false">SUM(E4:E68)</f>
        <v>0</v>
      </c>
      <c r="F69" s="50" t="n">
        <f aca="false">SUM(F4:F68)</f>
        <v>0</v>
      </c>
      <c r="G69" s="50" t="n">
        <f aca="false">SUM(G4:G68)</f>
        <v>0</v>
      </c>
      <c r="H69" s="50" t="n">
        <f aca="false">SUM(H4:H68)</f>
        <v>0</v>
      </c>
      <c r="I69" s="50" t="n">
        <f aca="false">SUM(I4:I68)</f>
        <v>0</v>
      </c>
      <c r="J69" s="50" t="n">
        <f aca="false">SUM(J4:J68)</f>
        <v>0</v>
      </c>
      <c r="K69" s="50" t="n">
        <f aca="false">SUM(K4:K68)</f>
        <v>0</v>
      </c>
      <c r="L69" s="50" t="n">
        <f aca="false">SUM(L4:L68)</f>
        <v>0</v>
      </c>
      <c r="M69" s="50" t="n">
        <f aca="false">SUM(M4:M68)</f>
        <v>0</v>
      </c>
      <c r="N69" s="50" t="n">
        <f aca="false">SUM(N4:N68)</f>
        <v>0</v>
      </c>
      <c r="O69" s="50" t="n">
        <f aca="false">SUM(O4:O68)</f>
        <v>0</v>
      </c>
      <c r="P69" s="50" t="n">
        <f aca="false">SUM(P4:P68)</f>
        <v>0</v>
      </c>
      <c r="Q69" s="50" t="n">
        <f aca="false">SUM(Q4:Q68)</f>
        <v>0</v>
      </c>
      <c r="R69" s="50" t="n">
        <f aca="false">SUM(R4:R68)</f>
        <v>0</v>
      </c>
      <c r="S69" s="50" t="n">
        <f aca="false">SUM(S4:S68)</f>
        <v>0</v>
      </c>
      <c r="T69" s="50" t="n">
        <f aca="false">SUM(T4:T68)</f>
        <v>0</v>
      </c>
      <c r="U69" s="50" t="n">
        <f aca="false">SUM(U4:U68)</f>
        <v>0</v>
      </c>
      <c r="V69" s="50" t="n">
        <f aca="false">SUM(V4:V68)</f>
        <v>0</v>
      </c>
      <c r="W69" s="50" t="n">
        <f aca="false">SUM(W4:W68)</f>
        <v>0</v>
      </c>
      <c r="X69" s="50" t="n">
        <f aca="false">SUM(X4:X68)</f>
        <v>0</v>
      </c>
      <c r="Y69" s="50" t="n">
        <f aca="false">SUM(Y4:Y68)</f>
        <v>0</v>
      </c>
      <c r="Z69" s="50" t="n">
        <f aca="false">SUM(Z4:Z68)</f>
        <v>0</v>
      </c>
      <c r="AA69" s="50" t="n">
        <f aca="false">SUM(AA4:AA68)</f>
        <v>0</v>
      </c>
      <c r="AB69" s="50" t="n">
        <f aca="false">SUM(AB4:AB68)</f>
        <v>1</v>
      </c>
      <c r="AC69" s="50" t="n">
        <f aca="false">SUM(AC4:AC68)</f>
        <v>0</v>
      </c>
      <c r="AD69" s="50" t="n">
        <f aca="false">SUM(AD4:AD68)</f>
        <v>0</v>
      </c>
      <c r="AE69" s="50" t="n">
        <f aca="false">SUM(AE4:AE68)</f>
        <v>0</v>
      </c>
      <c r="AF69" s="50" t="n">
        <f aca="false">SUM(AF4:AF68)</f>
        <v>0</v>
      </c>
      <c r="AG69" s="50" t="n">
        <f aca="false">SUM(AG4:AG68)</f>
        <v>0</v>
      </c>
      <c r="AH69" s="50" t="n">
        <f aca="false">SUM(AH4:AH68)</f>
        <v>0</v>
      </c>
    </row>
  </sheetData>
  <mergeCells count="1">
    <mergeCell ref="A69:B6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AB5" activeCellId="0" sqref="AB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750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58</v>
      </c>
      <c r="D4" s="18"/>
      <c r="E4" s="18"/>
      <c r="F4" s="18"/>
      <c r="G4" s="18"/>
      <c r="H4" s="18" t="n">
        <f aca="false">4+3+11+1</f>
        <v>19</v>
      </c>
      <c r="I4" s="18"/>
      <c r="J4" s="18"/>
      <c r="K4" s="18"/>
      <c r="L4" s="18"/>
      <c r="M4" s="18"/>
      <c r="N4" s="18"/>
      <c r="O4" s="18" t="n">
        <v>10</v>
      </c>
      <c r="P4" s="18"/>
      <c r="Q4" s="18" t="n">
        <v>13</v>
      </c>
      <c r="R4" s="18" t="n">
        <v>3</v>
      </c>
      <c r="S4" s="18"/>
      <c r="T4" s="18"/>
      <c r="U4" s="18" t="n">
        <v>10</v>
      </c>
      <c r="V4" s="18"/>
      <c r="W4" s="18"/>
      <c r="X4" s="18"/>
      <c r="Y4" s="18" t="n">
        <v>1</v>
      </c>
      <c r="Z4" s="18"/>
      <c r="AA4" s="18"/>
      <c r="AB4" s="18" t="n">
        <v>2</v>
      </c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733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422</v>
      </c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419</v>
      </c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737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738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734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503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425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 t="s">
        <v>699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637</v>
      </c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741</v>
      </c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427</v>
      </c>
      <c r="B40" s="18" t="s">
        <v>428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429</v>
      </c>
      <c r="B41" s="18" t="s">
        <v>430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431</v>
      </c>
      <c r="B42" s="18" t="s">
        <v>432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433</v>
      </c>
      <c r="B43" s="18" t="s">
        <v>434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435</v>
      </c>
      <c r="B44" s="18" t="s">
        <v>436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437</v>
      </c>
      <c r="B45" s="18" t="s">
        <v>438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439</v>
      </c>
      <c r="B46" s="18" t="s">
        <v>440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441</v>
      </c>
      <c r="B47" s="18" t="s">
        <v>442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443</v>
      </c>
      <c r="B48" s="18" t="s">
        <v>444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445</v>
      </c>
      <c r="B49" s="18" t="s">
        <v>446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447</v>
      </c>
      <c r="B50" s="18" t="s">
        <v>448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449</v>
      </c>
      <c r="B51" s="18" t="s">
        <v>450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451</v>
      </c>
      <c r="B52" s="18" t="s">
        <v>452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453</v>
      </c>
      <c r="B53" s="18" t="s">
        <v>454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455</v>
      </c>
      <c r="B54" s="18" t="s">
        <v>456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457</v>
      </c>
      <c r="B55" s="18" t="s">
        <v>458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459</v>
      </c>
      <c r="B56" s="18" t="s">
        <v>460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461</v>
      </c>
      <c r="B57" s="18" t="s">
        <v>462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463</v>
      </c>
      <c r="B58" s="18" t="s">
        <v>464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465</v>
      </c>
      <c r="B59" s="18" t="s">
        <v>466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467</v>
      </c>
      <c r="B60" s="18" t="s">
        <v>468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469</v>
      </c>
      <c r="B61" s="18" t="s">
        <v>470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471</v>
      </c>
      <c r="B62" s="18" t="s">
        <v>472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473</v>
      </c>
      <c r="B63" s="18" t="s">
        <v>474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475</v>
      </c>
      <c r="B64" s="18" t="s">
        <v>476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477</v>
      </c>
      <c r="B65" s="18" t="s">
        <v>478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479</v>
      </c>
      <c r="B66" s="18" t="s">
        <v>480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481</v>
      </c>
      <c r="B67" s="18" t="s">
        <v>482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483</v>
      </c>
      <c r="B68" s="18" t="s">
        <v>484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79" t="s">
        <v>282</v>
      </c>
      <c r="B69" s="79"/>
      <c r="C69" s="50" t="n">
        <f aca="false">SUM(C4:C68)</f>
        <v>58</v>
      </c>
      <c r="D69" s="50" t="n">
        <f aca="false">SUM(D4:D68)</f>
        <v>0</v>
      </c>
      <c r="E69" s="50" t="n">
        <f aca="false">SUM(E4:E68)</f>
        <v>0</v>
      </c>
      <c r="F69" s="50" t="n">
        <f aca="false">SUM(F4:F68)</f>
        <v>0</v>
      </c>
      <c r="G69" s="50" t="n">
        <f aca="false">SUM(G4:G68)</f>
        <v>0</v>
      </c>
      <c r="H69" s="50" t="n">
        <f aca="false">SUM(H4:H68)</f>
        <v>19</v>
      </c>
      <c r="I69" s="50" t="n">
        <f aca="false">SUM(I4:I68)</f>
        <v>0</v>
      </c>
      <c r="J69" s="50" t="n">
        <f aca="false">SUM(J4:J68)</f>
        <v>0</v>
      </c>
      <c r="K69" s="50" t="n">
        <f aca="false">SUM(K4:K68)</f>
        <v>0</v>
      </c>
      <c r="L69" s="50" t="n">
        <f aca="false">SUM(L4:L68)</f>
        <v>0</v>
      </c>
      <c r="M69" s="50" t="n">
        <f aca="false">SUM(M4:M68)</f>
        <v>0</v>
      </c>
      <c r="N69" s="50" t="n">
        <f aca="false">SUM(N4:N68)</f>
        <v>0</v>
      </c>
      <c r="O69" s="50" t="n">
        <f aca="false">SUM(O4:O68)</f>
        <v>10</v>
      </c>
      <c r="P69" s="50" t="n">
        <f aca="false">SUM(P4:P68)</f>
        <v>0</v>
      </c>
      <c r="Q69" s="50" t="n">
        <f aca="false">SUM(Q4:Q68)</f>
        <v>13</v>
      </c>
      <c r="R69" s="50" t="n">
        <f aca="false">SUM(R4:R68)</f>
        <v>3</v>
      </c>
      <c r="S69" s="50" t="n">
        <f aca="false">SUM(S4:S68)</f>
        <v>0</v>
      </c>
      <c r="T69" s="50" t="n">
        <f aca="false">SUM(T4:T68)</f>
        <v>0</v>
      </c>
      <c r="U69" s="50" t="n">
        <f aca="false">SUM(U4:U68)</f>
        <v>10</v>
      </c>
      <c r="V69" s="50" t="n">
        <f aca="false">SUM(V4:V68)</f>
        <v>0</v>
      </c>
      <c r="W69" s="50" t="n">
        <f aca="false">SUM(W4:W68)</f>
        <v>0</v>
      </c>
      <c r="X69" s="50" t="n">
        <f aca="false">SUM(X4:X68)</f>
        <v>0</v>
      </c>
      <c r="Y69" s="50" t="n">
        <f aca="false">SUM(Y4:Y68)</f>
        <v>1</v>
      </c>
      <c r="Z69" s="50" t="n">
        <f aca="false">SUM(Z4:Z68)</f>
        <v>0</v>
      </c>
      <c r="AA69" s="50" t="n">
        <f aca="false">SUM(AA4:AA68)</f>
        <v>0</v>
      </c>
      <c r="AB69" s="50" t="n">
        <f aca="false">SUM(AB4:AB68)</f>
        <v>2</v>
      </c>
      <c r="AC69" s="50" t="n">
        <f aca="false">SUM(AC4:AC68)</f>
        <v>0</v>
      </c>
      <c r="AD69" s="50" t="n">
        <f aca="false">SUM(AD4:AD68)</f>
        <v>0</v>
      </c>
      <c r="AE69" s="50" t="n">
        <f aca="false">SUM(AE4:AE68)</f>
        <v>0</v>
      </c>
      <c r="AF69" s="50" t="n">
        <f aca="false">SUM(AF4:AF68)</f>
        <v>0</v>
      </c>
      <c r="AG69" s="50" t="n">
        <f aca="false">SUM(AG4:AG68)</f>
        <v>0</v>
      </c>
      <c r="AH69" s="50" t="n">
        <f aca="false">SUM(AH4:AH68)</f>
        <v>0</v>
      </c>
    </row>
  </sheetData>
  <mergeCells count="1">
    <mergeCell ref="A69:B6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P4" activePane="bottomRight" state="frozen"/>
      <selection pane="topLeft" activeCell="A1" activeCellId="0" sqref="A1"/>
      <selection pane="topRight" activeCell="P1" activeCellId="0" sqref="P1"/>
      <selection pane="bottomLeft" activeCell="A4" activeCellId="0" sqref="A4"/>
      <selection pane="bottomRight" activeCell="W5" activeCellId="0" sqref="W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751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110</v>
      </c>
      <c r="D4" s="18" t="n">
        <v>8</v>
      </c>
      <c r="E4" s="18"/>
      <c r="F4" s="18"/>
      <c r="G4" s="18"/>
      <c r="H4" s="18" t="n">
        <v>36</v>
      </c>
      <c r="I4" s="18"/>
      <c r="J4" s="18"/>
      <c r="K4" s="18"/>
      <c r="L4" s="18"/>
      <c r="M4" s="18"/>
      <c r="N4" s="18"/>
      <c r="O4" s="18"/>
      <c r="P4" s="18"/>
      <c r="Q4" s="18" t="n">
        <v>8</v>
      </c>
      <c r="R4" s="18" t="n">
        <v>2</v>
      </c>
      <c r="S4" s="18"/>
      <c r="T4" s="18"/>
      <c r="U4" s="18" t="n">
        <f aca="false">23+6+3+2</f>
        <v>34</v>
      </c>
      <c r="V4" s="18" t="n">
        <v>16</v>
      </c>
      <c r="W4" s="18" t="n">
        <v>6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733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422</v>
      </c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419</v>
      </c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737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738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734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503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425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 t="s">
        <v>699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752</v>
      </c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741</v>
      </c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546</v>
      </c>
      <c r="B40" s="18" t="s">
        <v>547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427</v>
      </c>
      <c r="B41" s="18" t="s">
        <v>428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429</v>
      </c>
      <c r="B42" s="18" t="s">
        <v>430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431</v>
      </c>
      <c r="B43" s="18" t="s">
        <v>432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433</v>
      </c>
      <c r="B44" s="18" t="s">
        <v>434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435</v>
      </c>
      <c r="B45" s="18" t="s">
        <v>436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437</v>
      </c>
      <c r="B46" s="18" t="s">
        <v>438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439</v>
      </c>
      <c r="B47" s="18" t="s">
        <v>440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441</v>
      </c>
      <c r="B48" s="18" t="s">
        <v>442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443</v>
      </c>
      <c r="B49" s="18" t="s">
        <v>444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445</v>
      </c>
      <c r="B50" s="18" t="s">
        <v>446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447</v>
      </c>
      <c r="B51" s="18" t="s">
        <v>448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449</v>
      </c>
      <c r="B52" s="18" t="s">
        <v>450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451</v>
      </c>
      <c r="B53" s="18" t="s">
        <v>452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453</v>
      </c>
      <c r="B54" s="18" t="s">
        <v>454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455</v>
      </c>
      <c r="B55" s="18" t="s">
        <v>456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457</v>
      </c>
      <c r="B56" s="18" t="s">
        <v>458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459</v>
      </c>
      <c r="B57" s="18" t="s">
        <v>460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461</v>
      </c>
      <c r="B58" s="18" t="s">
        <v>462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463</v>
      </c>
      <c r="B59" s="18" t="s">
        <v>464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465</v>
      </c>
      <c r="B60" s="18" t="s">
        <v>466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467</v>
      </c>
      <c r="B61" s="18" t="s">
        <v>468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469</v>
      </c>
      <c r="B62" s="18" t="s">
        <v>470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471</v>
      </c>
      <c r="B63" s="18" t="s">
        <v>472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473</v>
      </c>
      <c r="B64" s="18" t="s">
        <v>474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475</v>
      </c>
      <c r="B65" s="18" t="s">
        <v>476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477</v>
      </c>
      <c r="B66" s="18" t="s">
        <v>478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479</v>
      </c>
      <c r="B67" s="18" t="s">
        <v>480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481</v>
      </c>
      <c r="B68" s="18" t="s">
        <v>482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30" t="s">
        <v>483</v>
      </c>
      <c r="B69" s="18" t="s">
        <v>484</v>
      </c>
      <c r="C69" s="18" t="n">
        <f aca="false">SUM(D69:AH69)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="19" customFormat="true" ht="15.75" hidden="false" customHeight="false" outlineLevel="0" collapsed="false">
      <c r="A70" s="79" t="s">
        <v>282</v>
      </c>
      <c r="B70" s="79"/>
      <c r="C70" s="50" t="n">
        <f aca="false">SUM(C4:C69)</f>
        <v>110</v>
      </c>
      <c r="D70" s="50" t="n">
        <f aca="false">SUM(D4:D69)</f>
        <v>8</v>
      </c>
      <c r="E70" s="50" t="n">
        <f aca="false">SUM(E4:E69)</f>
        <v>0</v>
      </c>
      <c r="F70" s="50" t="n">
        <f aca="false">SUM(F4:F69)</f>
        <v>0</v>
      </c>
      <c r="G70" s="50" t="n">
        <f aca="false">SUM(G4:G69)</f>
        <v>0</v>
      </c>
      <c r="H70" s="50" t="n">
        <f aca="false">SUM(H4:H69)</f>
        <v>36</v>
      </c>
      <c r="I70" s="50" t="n">
        <f aca="false">SUM(I4:I69)</f>
        <v>0</v>
      </c>
      <c r="J70" s="50" t="n">
        <f aca="false">SUM(J4:J69)</f>
        <v>0</v>
      </c>
      <c r="K70" s="50" t="n">
        <f aca="false">SUM(K4:K69)</f>
        <v>0</v>
      </c>
      <c r="L70" s="50" t="n">
        <f aca="false">SUM(L4:L69)</f>
        <v>0</v>
      </c>
      <c r="M70" s="50" t="n">
        <f aca="false">SUM(M4:M69)</f>
        <v>0</v>
      </c>
      <c r="N70" s="50" t="n">
        <f aca="false">SUM(N4:N69)</f>
        <v>0</v>
      </c>
      <c r="O70" s="50" t="n">
        <f aca="false">SUM(O4:O69)</f>
        <v>0</v>
      </c>
      <c r="P70" s="50" t="n">
        <f aca="false">SUM(P4:P69)</f>
        <v>0</v>
      </c>
      <c r="Q70" s="50" t="n">
        <f aca="false">SUM(Q4:Q69)</f>
        <v>8</v>
      </c>
      <c r="R70" s="50" t="n">
        <f aca="false">SUM(R4:R69)</f>
        <v>2</v>
      </c>
      <c r="S70" s="50" t="n">
        <f aca="false">SUM(S4:S69)</f>
        <v>0</v>
      </c>
      <c r="T70" s="50" t="n">
        <f aca="false">SUM(T4:T69)</f>
        <v>0</v>
      </c>
      <c r="U70" s="50" t="n">
        <f aca="false">SUM(U4:U69)</f>
        <v>34</v>
      </c>
      <c r="V70" s="50" t="n">
        <f aca="false">SUM(V4:V69)</f>
        <v>16</v>
      </c>
      <c r="W70" s="50" t="n">
        <f aca="false">SUM(W4:W69)</f>
        <v>6</v>
      </c>
      <c r="X70" s="50" t="n">
        <f aca="false">SUM(X4:X69)</f>
        <v>0</v>
      </c>
      <c r="Y70" s="50" t="n">
        <f aca="false">SUM(Y4:Y69)</f>
        <v>0</v>
      </c>
      <c r="Z70" s="50" t="n">
        <f aca="false">SUM(Z4:Z69)</f>
        <v>0</v>
      </c>
      <c r="AA70" s="50" t="n">
        <f aca="false">SUM(AA4:AA69)</f>
        <v>0</v>
      </c>
      <c r="AB70" s="50" t="n">
        <f aca="false">SUM(AB4:AB69)</f>
        <v>0</v>
      </c>
      <c r="AC70" s="50" t="n">
        <f aca="false">SUM(AC4:AC69)</f>
        <v>0</v>
      </c>
      <c r="AD70" s="50" t="n">
        <f aca="false">SUM(AD4:AD69)</f>
        <v>0</v>
      </c>
      <c r="AE70" s="50" t="n">
        <f aca="false">SUM(AE4:AE69)</f>
        <v>0</v>
      </c>
      <c r="AF70" s="50" t="n">
        <f aca="false">SUM(AF4:AF69)</f>
        <v>0</v>
      </c>
      <c r="AG70" s="50" t="n">
        <f aca="false">SUM(AG4:AG69)</f>
        <v>0</v>
      </c>
      <c r="AH70" s="50" t="n">
        <f aca="false">SUM(AH4:AH69)</f>
        <v>0</v>
      </c>
    </row>
  </sheetData>
  <mergeCells count="1">
    <mergeCell ref="A70:B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Q4" activePane="bottomRight" state="frozen"/>
      <selection pane="topLeft" activeCell="A1" activeCellId="0" sqref="A1"/>
      <selection pane="topRight" activeCell="Q1" activeCellId="0" sqref="Q1"/>
      <selection pane="bottomLeft" activeCell="A4" activeCellId="0" sqref="A4"/>
      <selection pane="bottomRight" activeCell="AB5" activeCellId="0" sqref="AB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753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 t="n">
        <v>1</v>
      </c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655</v>
      </c>
      <c r="B28" s="18" t="s">
        <v>523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733</v>
      </c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422</v>
      </c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419</v>
      </c>
      <c r="B31" s="18" t="s">
        <v>419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490</v>
      </c>
      <c r="B32" s="18" t="s">
        <v>491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737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738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734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503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425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 t="s">
        <v>699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752</v>
      </c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741</v>
      </c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546</v>
      </c>
      <c r="B41" s="18" t="s">
        <v>547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427</v>
      </c>
      <c r="B42" s="18" t="s">
        <v>428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429</v>
      </c>
      <c r="B43" s="18" t="s">
        <v>430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431</v>
      </c>
      <c r="B44" s="18" t="s">
        <v>432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433</v>
      </c>
      <c r="B45" s="18" t="s">
        <v>434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435</v>
      </c>
      <c r="B46" s="18" t="s">
        <v>436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437</v>
      </c>
      <c r="B47" s="18" t="s">
        <v>438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439</v>
      </c>
      <c r="B48" s="18" t="s">
        <v>440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441</v>
      </c>
      <c r="B49" s="18" t="s">
        <v>442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443</v>
      </c>
      <c r="B50" s="18" t="s">
        <v>444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445</v>
      </c>
      <c r="B51" s="18" t="s">
        <v>446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447</v>
      </c>
      <c r="B52" s="18" t="s">
        <v>448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449</v>
      </c>
      <c r="B53" s="18" t="s">
        <v>450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451</v>
      </c>
      <c r="B54" s="18" t="s">
        <v>452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453</v>
      </c>
      <c r="B55" s="18" t="s">
        <v>454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455</v>
      </c>
      <c r="B56" s="18" t="s">
        <v>456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457</v>
      </c>
      <c r="B57" s="18" t="s">
        <v>458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459</v>
      </c>
      <c r="B58" s="18" t="s">
        <v>460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461</v>
      </c>
      <c r="B59" s="18" t="s">
        <v>462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463</v>
      </c>
      <c r="B60" s="18" t="s">
        <v>464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465</v>
      </c>
      <c r="B61" s="18" t="s">
        <v>466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467</v>
      </c>
      <c r="B62" s="18" t="s">
        <v>468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469</v>
      </c>
      <c r="B63" s="18" t="s">
        <v>470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471</v>
      </c>
      <c r="B64" s="18" t="s">
        <v>472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473</v>
      </c>
      <c r="B65" s="18" t="s">
        <v>474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475</v>
      </c>
      <c r="B66" s="18" t="s">
        <v>476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477</v>
      </c>
      <c r="B67" s="18" t="s">
        <v>478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479</v>
      </c>
      <c r="B68" s="18" t="s">
        <v>480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30" t="s">
        <v>481</v>
      </c>
      <c r="B69" s="18" t="s">
        <v>482</v>
      </c>
      <c r="C69" s="18" t="n">
        <f aca="false">SUM(D69:AH69)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="19" customFormat="true" ht="15.75" hidden="false" customHeight="false" outlineLevel="0" collapsed="false">
      <c r="A70" s="30" t="s">
        <v>483</v>
      </c>
      <c r="B70" s="18" t="s">
        <v>484</v>
      </c>
      <c r="C70" s="18" t="n">
        <f aca="false">SUM(D70:AH70)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="19" customFormat="true" ht="15.75" hidden="false" customHeight="false" outlineLevel="0" collapsed="false">
      <c r="A71" s="79" t="s">
        <v>282</v>
      </c>
      <c r="B71" s="79"/>
      <c r="C71" s="50" t="n">
        <f aca="false">SUM(C4:C70)</f>
        <v>1</v>
      </c>
      <c r="D71" s="50" t="n">
        <f aca="false">SUM(D4:D70)</f>
        <v>0</v>
      </c>
      <c r="E71" s="50" t="n">
        <f aca="false">SUM(E4:E70)</f>
        <v>0</v>
      </c>
      <c r="F71" s="50" t="n">
        <f aca="false">SUM(F4:F70)</f>
        <v>0</v>
      </c>
      <c r="G71" s="50" t="n">
        <f aca="false">SUM(G4:G70)</f>
        <v>0</v>
      </c>
      <c r="H71" s="50" t="n">
        <f aca="false">SUM(H4:H70)</f>
        <v>0</v>
      </c>
      <c r="I71" s="50" t="n">
        <f aca="false">SUM(I4:I70)</f>
        <v>0</v>
      </c>
      <c r="J71" s="50" t="n">
        <f aca="false">SUM(J4:J70)</f>
        <v>0</v>
      </c>
      <c r="K71" s="50" t="n">
        <f aca="false">SUM(K4:K70)</f>
        <v>0</v>
      </c>
      <c r="L71" s="50" t="n">
        <f aca="false">SUM(L4:L70)</f>
        <v>0</v>
      </c>
      <c r="M71" s="50" t="n">
        <f aca="false">SUM(M4:M70)</f>
        <v>0</v>
      </c>
      <c r="N71" s="50" t="n">
        <f aca="false">SUM(N4:N70)</f>
        <v>0</v>
      </c>
      <c r="O71" s="50" t="n">
        <f aca="false">SUM(O4:O70)</f>
        <v>0</v>
      </c>
      <c r="P71" s="50" t="n">
        <f aca="false">SUM(P4:P70)</f>
        <v>0</v>
      </c>
      <c r="Q71" s="50" t="n">
        <f aca="false">SUM(Q4:Q70)</f>
        <v>0</v>
      </c>
      <c r="R71" s="50" t="n">
        <f aca="false">SUM(R4:R70)</f>
        <v>0</v>
      </c>
      <c r="S71" s="50" t="n">
        <f aca="false">SUM(S4:S70)</f>
        <v>0</v>
      </c>
      <c r="T71" s="50" t="n">
        <f aca="false">SUM(T4:T70)</f>
        <v>0</v>
      </c>
      <c r="U71" s="50" t="n">
        <f aca="false">SUM(U4:U70)</f>
        <v>0</v>
      </c>
      <c r="V71" s="50" t="n">
        <f aca="false">SUM(V4:V70)</f>
        <v>0</v>
      </c>
      <c r="W71" s="50" t="n">
        <f aca="false">SUM(W4:W70)</f>
        <v>0</v>
      </c>
      <c r="X71" s="50" t="n">
        <f aca="false">SUM(X4:X70)</f>
        <v>0</v>
      </c>
      <c r="Y71" s="50" t="n">
        <f aca="false">SUM(Y4:Y70)</f>
        <v>0</v>
      </c>
      <c r="Z71" s="50" t="n">
        <f aca="false">SUM(Z4:Z70)</f>
        <v>0</v>
      </c>
      <c r="AA71" s="50" t="n">
        <f aca="false">SUM(AA4:AA70)</f>
        <v>0</v>
      </c>
      <c r="AB71" s="50" t="n">
        <f aca="false">SUM(AB4:AB70)</f>
        <v>1</v>
      </c>
      <c r="AC71" s="50" t="n">
        <f aca="false">SUM(AC4:AC70)</f>
        <v>0</v>
      </c>
      <c r="AD71" s="50" t="n">
        <f aca="false">SUM(AD4:AD70)</f>
        <v>0</v>
      </c>
      <c r="AE71" s="50" t="n">
        <f aca="false">SUM(AE4:AE70)</f>
        <v>0</v>
      </c>
      <c r="AF71" s="50" t="n">
        <f aca="false">SUM(AF4:AF70)</f>
        <v>0</v>
      </c>
      <c r="AG71" s="50" t="n">
        <f aca="false">SUM(AG4:AG70)</f>
        <v>0</v>
      </c>
      <c r="AH71" s="50" t="n">
        <f aca="false">SUM(AH4:AH70)</f>
        <v>0</v>
      </c>
    </row>
  </sheetData>
  <mergeCells count="1">
    <mergeCell ref="A71:B7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P4" activePane="bottomRight" state="frozen"/>
      <selection pane="topLeft" activeCell="A1" activeCellId="0" sqref="A1"/>
      <selection pane="topRight" activeCell="P1" activeCellId="0" sqref="P1"/>
      <selection pane="bottomLeft" activeCell="A4" activeCellId="0" sqref="A4"/>
      <selection pane="bottomRight" activeCell="AB5" activeCellId="0" sqref="AB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754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24</v>
      </c>
      <c r="D4" s="18"/>
      <c r="E4" s="18"/>
      <c r="F4" s="18"/>
      <c r="G4" s="18"/>
      <c r="H4" s="18" t="n">
        <v>10</v>
      </c>
      <c r="I4" s="18"/>
      <c r="J4" s="18" t="n">
        <v>2</v>
      </c>
      <c r="K4" s="18"/>
      <c r="L4" s="18"/>
      <c r="M4" s="18"/>
      <c r="N4" s="18"/>
      <c r="O4" s="18" t="n">
        <v>4</v>
      </c>
      <c r="P4" s="18"/>
      <c r="Q4" s="18" t="n">
        <v>4</v>
      </c>
      <c r="R4" s="18"/>
      <c r="S4" s="18"/>
      <c r="T4" s="18"/>
      <c r="U4" s="18" t="n">
        <v>1</v>
      </c>
      <c r="V4" s="18" t="n">
        <v>1</v>
      </c>
      <c r="W4" s="18"/>
      <c r="X4" s="18"/>
      <c r="Y4" s="18"/>
      <c r="Z4" s="18"/>
      <c r="AA4" s="18"/>
      <c r="AB4" s="18" t="n">
        <v>2</v>
      </c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755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422</v>
      </c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419</v>
      </c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737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738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734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503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425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 t="s">
        <v>699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741</v>
      </c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427</v>
      </c>
      <c r="B39" s="18" t="s">
        <v>428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429</v>
      </c>
      <c r="B40" s="18" t="s">
        <v>430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431</v>
      </c>
      <c r="B41" s="18" t="s">
        <v>432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433</v>
      </c>
      <c r="B42" s="18" t="s">
        <v>434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435</v>
      </c>
      <c r="B43" s="18" t="s">
        <v>436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437</v>
      </c>
      <c r="B44" s="18" t="s">
        <v>438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439</v>
      </c>
      <c r="B45" s="18" t="s">
        <v>440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441</v>
      </c>
      <c r="B46" s="18" t="s">
        <v>442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443</v>
      </c>
      <c r="B47" s="18" t="s">
        <v>444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445</v>
      </c>
      <c r="B48" s="18" t="s">
        <v>446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447</v>
      </c>
      <c r="B49" s="18" t="s">
        <v>448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449</v>
      </c>
      <c r="B50" s="18" t="s">
        <v>450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451</v>
      </c>
      <c r="B51" s="18" t="s">
        <v>452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453</v>
      </c>
      <c r="B52" s="18" t="s">
        <v>454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455</v>
      </c>
      <c r="B53" s="18" t="s">
        <v>456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457</v>
      </c>
      <c r="B54" s="18" t="s">
        <v>458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459</v>
      </c>
      <c r="B55" s="18" t="s">
        <v>460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461</v>
      </c>
      <c r="B56" s="18" t="s">
        <v>462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463</v>
      </c>
      <c r="B57" s="18" t="s">
        <v>464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465</v>
      </c>
      <c r="B58" s="18" t="s">
        <v>466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467</v>
      </c>
      <c r="B59" s="18" t="s">
        <v>468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469</v>
      </c>
      <c r="B60" s="18" t="s">
        <v>470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471</v>
      </c>
      <c r="B61" s="18" t="s">
        <v>472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473</v>
      </c>
      <c r="B62" s="18" t="s">
        <v>474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475</v>
      </c>
      <c r="B63" s="18" t="s">
        <v>476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477</v>
      </c>
      <c r="B64" s="18" t="s">
        <v>478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479</v>
      </c>
      <c r="B65" s="18" t="s">
        <v>480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481</v>
      </c>
      <c r="B66" s="18" t="s">
        <v>482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483</v>
      </c>
      <c r="B67" s="18" t="s">
        <v>484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79" t="s">
        <v>282</v>
      </c>
      <c r="B68" s="79"/>
      <c r="C68" s="50" t="n">
        <f aca="false">SUM(C4:C67)</f>
        <v>24</v>
      </c>
      <c r="D68" s="50" t="n">
        <f aca="false">SUM(D4:D67)</f>
        <v>0</v>
      </c>
      <c r="E68" s="50" t="n">
        <f aca="false">SUM(E4:E67)</f>
        <v>0</v>
      </c>
      <c r="F68" s="50" t="n">
        <f aca="false">SUM(F4:F67)</f>
        <v>0</v>
      </c>
      <c r="G68" s="50" t="n">
        <f aca="false">SUM(G4:G67)</f>
        <v>0</v>
      </c>
      <c r="H68" s="50" t="n">
        <f aca="false">SUM(H4:H67)</f>
        <v>10</v>
      </c>
      <c r="I68" s="50" t="n">
        <f aca="false">SUM(I4:I67)</f>
        <v>0</v>
      </c>
      <c r="J68" s="50" t="n">
        <f aca="false">SUM(J4:J67)</f>
        <v>2</v>
      </c>
      <c r="K68" s="50" t="n">
        <f aca="false">SUM(K4:K67)</f>
        <v>0</v>
      </c>
      <c r="L68" s="50" t="n">
        <f aca="false">SUM(L4:L67)</f>
        <v>0</v>
      </c>
      <c r="M68" s="50" t="n">
        <f aca="false">SUM(M4:M67)</f>
        <v>0</v>
      </c>
      <c r="N68" s="50" t="n">
        <f aca="false">SUM(N4:N67)</f>
        <v>0</v>
      </c>
      <c r="O68" s="50" t="n">
        <f aca="false">SUM(O4:O67)</f>
        <v>4</v>
      </c>
      <c r="P68" s="50" t="n">
        <f aca="false">SUM(P4:P67)</f>
        <v>0</v>
      </c>
      <c r="Q68" s="50" t="n">
        <f aca="false">SUM(Q4:Q67)</f>
        <v>4</v>
      </c>
      <c r="R68" s="50" t="n">
        <f aca="false">SUM(R4:R67)</f>
        <v>0</v>
      </c>
      <c r="S68" s="50" t="n">
        <f aca="false">SUM(S4:S67)</f>
        <v>0</v>
      </c>
      <c r="T68" s="50" t="n">
        <f aca="false">SUM(T4:T67)</f>
        <v>0</v>
      </c>
      <c r="U68" s="50" t="n">
        <f aca="false">SUM(U4:U67)</f>
        <v>1</v>
      </c>
      <c r="V68" s="50" t="n">
        <f aca="false">SUM(V4:V67)</f>
        <v>1</v>
      </c>
      <c r="W68" s="50" t="n">
        <f aca="false">SUM(W4:W67)</f>
        <v>0</v>
      </c>
      <c r="X68" s="50" t="n">
        <f aca="false">SUM(X4:X67)</f>
        <v>0</v>
      </c>
      <c r="Y68" s="50" t="n">
        <f aca="false">SUM(Y4:Y67)</f>
        <v>0</v>
      </c>
      <c r="Z68" s="50" t="n">
        <f aca="false">SUM(Z4:Z67)</f>
        <v>0</v>
      </c>
      <c r="AA68" s="50" t="n">
        <f aca="false">SUM(AA4:AA67)</f>
        <v>0</v>
      </c>
      <c r="AB68" s="50" t="n">
        <f aca="false">SUM(AB4:AB67)</f>
        <v>2</v>
      </c>
      <c r="AC68" s="50" t="n">
        <f aca="false">SUM(AC4:AC67)</f>
        <v>0</v>
      </c>
      <c r="AD68" s="50" t="n">
        <f aca="false">SUM(AD4:AD67)</f>
        <v>0</v>
      </c>
      <c r="AE68" s="50" t="n">
        <f aca="false">SUM(AE4:AE67)</f>
        <v>0</v>
      </c>
      <c r="AF68" s="50" t="n">
        <f aca="false">SUM(AF4:AF67)</f>
        <v>0</v>
      </c>
      <c r="AG68" s="50" t="n">
        <f aca="false">SUM(AG4:AG67)</f>
        <v>0</v>
      </c>
      <c r="AH68" s="50" t="n">
        <f aca="false">SUM(AH4:AH67)</f>
        <v>0</v>
      </c>
    </row>
  </sheetData>
  <mergeCells count="1">
    <mergeCell ref="A68:B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X9" activePane="bottomRight" state="frozen"/>
      <selection pane="topLeft" activeCell="A1" activeCellId="0" sqref="A1"/>
      <selection pane="topRight" activeCell="X1" activeCellId="0" sqref="X1"/>
      <selection pane="bottomLeft" activeCell="A9" activeCellId="0" sqref="A9"/>
      <selection pane="bottomRight" activeCell="AA40" activeCellId="0" sqref="AA40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756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699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528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421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594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535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557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419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373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400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416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394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518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532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534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380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723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546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573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757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538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758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s="82" customFormat="true" ht="15" hidden="false" customHeight="false" outlineLevel="0" collapsed="false">
      <c r="B29" s="83" t="s">
        <v>282</v>
      </c>
      <c r="C29" s="84" t="n">
        <f aca="false">SUM(C3:C28)</f>
        <v>0</v>
      </c>
      <c r="D29" s="84" t="n">
        <f aca="false">SUM(D3:D28)</f>
        <v>0</v>
      </c>
      <c r="E29" s="84" t="n">
        <f aca="false">SUM(E3:E28)</f>
        <v>0</v>
      </c>
      <c r="F29" s="84" t="n">
        <f aca="false">SUM(F3:F28)</f>
        <v>0</v>
      </c>
      <c r="G29" s="84" t="n">
        <f aca="false">SUM(G3:G28)</f>
        <v>0</v>
      </c>
      <c r="H29" s="84" t="n">
        <f aca="false">SUM(H3:H28)</f>
        <v>0</v>
      </c>
      <c r="I29" s="84" t="n">
        <f aca="false">SUM(I3:I28)</f>
        <v>0</v>
      </c>
      <c r="J29" s="84" t="n">
        <f aca="false">SUM(J3:J28)</f>
        <v>0</v>
      </c>
      <c r="K29" s="84" t="n">
        <f aca="false">SUM(K3:K28)</f>
        <v>0</v>
      </c>
      <c r="L29" s="84" t="n">
        <f aca="false">SUM(L3:L28)</f>
        <v>0</v>
      </c>
      <c r="M29" s="84" t="n">
        <f aca="false">SUM(M3:M28)</f>
        <v>0</v>
      </c>
      <c r="N29" s="84" t="n">
        <f aca="false">SUM(N3:N28)</f>
        <v>0</v>
      </c>
      <c r="O29" s="84" t="n">
        <f aca="false">SUM(O3:O28)</f>
        <v>0</v>
      </c>
      <c r="P29" s="84" t="n">
        <f aca="false">SUM(P3:P28)</f>
        <v>0</v>
      </c>
      <c r="Q29" s="84" t="n">
        <f aca="false">SUM(Q3:Q28)</f>
        <v>0</v>
      </c>
      <c r="R29" s="84" t="n">
        <f aca="false">SUM(R3:R28)</f>
        <v>0</v>
      </c>
      <c r="S29" s="84" t="n">
        <f aca="false">SUM(S3:S28)</f>
        <v>0</v>
      </c>
      <c r="T29" s="84" t="n">
        <f aca="false">SUM(T3:T28)</f>
        <v>0</v>
      </c>
      <c r="U29" s="84" t="n">
        <f aca="false">SUM(U3:U28)</f>
        <v>0</v>
      </c>
      <c r="V29" s="84" t="n">
        <f aca="false">SUM(V3:V28)</f>
        <v>0</v>
      </c>
      <c r="W29" s="84" t="n">
        <f aca="false">SUM(W3:W28)</f>
        <v>0</v>
      </c>
      <c r="X29" s="84" t="n">
        <f aca="false">SUM(X3:X28)</f>
        <v>0</v>
      </c>
      <c r="Y29" s="84" t="n">
        <f aca="false">SUM(Y3:Y28)</f>
        <v>0</v>
      </c>
      <c r="Z29" s="84" t="n">
        <f aca="false">SUM(Z3:Z28)</f>
        <v>0</v>
      </c>
      <c r="AA29" s="84" t="n">
        <f aca="false">SUM(AA3:AA28)</f>
        <v>0</v>
      </c>
      <c r="AB29" s="84" t="n">
        <f aca="false">SUM(AB3:AB28)</f>
        <v>0</v>
      </c>
      <c r="AC29" s="84" t="n">
        <f aca="false">SUM(AC3:AC28)</f>
        <v>0</v>
      </c>
      <c r="AD29" s="84" t="n">
        <f aca="false">SUM(AD3:AD28)</f>
        <v>0</v>
      </c>
      <c r="AE29" s="84" t="n">
        <f aca="false">SUM(AE3:AE28)</f>
        <v>0</v>
      </c>
      <c r="AF29" s="84" t="n">
        <f aca="false">SUM(AF3:AF28)</f>
        <v>0</v>
      </c>
      <c r="AG29" s="84" t="n">
        <f aca="false">SUM(AG3:AG28)</f>
        <v>0</v>
      </c>
      <c r="AH29" s="84" t="n">
        <f aca="false">SUM(AH3:AH28)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B37" activeCellId="0" sqref="B37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759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699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528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421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594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535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557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419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373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400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416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394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518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532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534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380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723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546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573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757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538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758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s="82" customFormat="true" ht="15" hidden="false" customHeight="false" outlineLevel="0" collapsed="false">
      <c r="B29" s="83" t="s">
        <v>282</v>
      </c>
      <c r="C29" s="84" t="n">
        <f aca="false">SUM(C3:C28)</f>
        <v>0</v>
      </c>
      <c r="D29" s="84" t="n">
        <f aca="false">SUM(D3:D28)</f>
        <v>0</v>
      </c>
      <c r="E29" s="84" t="n">
        <f aca="false">SUM(E3:E28)</f>
        <v>0</v>
      </c>
      <c r="F29" s="84" t="n">
        <f aca="false">SUM(F3:F28)</f>
        <v>0</v>
      </c>
      <c r="G29" s="84" t="n">
        <f aca="false">SUM(G3:G28)</f>
        <v>0</v>
      </c>
      <c r="H29" s="84" t="n">
        <f aca="false">SUM(H3:H28)</f>
        <v>0</v>
      </c>
      <c r="I29" s="84" t="n">
        <f aca="false">SUM(I3:I28)</f>
        <v>0</v>
      </c>
      <c r="J29" s="84" t="n">
        <f aca="false">SUM(J3:J28)</f>
        <v>0</v>
      </c>
      <c r="K29" s="84" t="n">
        <f aca="false">SUM(K3:K28)</f>
        <v>0</v>
      </c>
      <c r="L29" s="84" t="n">
        <f aca="false">SUM(L3:L28)</f>
        <v>0</v>
      </c>
      <c r="M29" s="84" t="n">
        <f aca="false">SUM(M3:M28)</f>
        <v>0</v>
      </c>
      <c r="N29" s="84" t="n">
        <f aca="false">SUM(N3:N28)</f>
        <v>0</v>
      </c>
      <c r="O29" s="84" t="n">
        <f aca="false">SUM(O3:O28)</f>
        <v>0</v>
      </c>
      <c r="P29" s="84" t="n">
        <f aca="false">SUM(P3:P28)</f>
        <v>0</v>
      </c>
      <c r="Q29" s="84" t="n">
        <f aca="false">SUM(Q3:Q28)</f>
        <v>0</v>
      </c>
      <c r="R29" s="84" t="n">
        <f aca="false">SUM(R3:R28)</f>
        <v>0</v>
      </c>
      <c r="S29" s="84" t="n">
        <f aca="false">SUM(S3:S28)</f>
        <v>0</v>
      </c>
      <c r="T29" s="84" t="n">
        <f aca="false">SUM(T3:T28)</f>
        <v>0</v>
      </c>
      <c r="U29" s="84" t="n">
        <f aca="false">SUM(U3:U28)</f>
        <v>0</v>
      </c>
      <c r="V29" s="84" t="n">
        <f aca="false">SUM(V3:V28)</f>
        <v>0</v>
      </c>
      <c r="W29" s="84" t="n">
        <f aca="false">SUM(W3:W28)</f>
        <v>0</v>
      </c>
      <c r="X29" s="84" t="n">
        <f aca="false">SUM(X3:X28)</f>
        <v>0</v>
      </c>
      <c r="Y29" s="84" t="n">
        <f aca="false">SUM(Y3:Y28)</f>
        <v>0</v>
      </c>
      <c r="Z29" s="84" t="n">
        <f aca="false">SUM(Z3:Z28)</f>
        <v>0</v>
      </c>
      <c r="AA29" s="84" t="n">
        <f aca="false">SUM(AA3:AA28)</f>
        <v>0</v>
      </c>
      <c r="AB29" s="84" t="n">
        <f aca="false">SUM(AB3:AB28)</f>
        <v>0</v>
      </c>
      <c r="AC29" s="84" t="n">
        <f aca="false">SUM(AC3:AC28)</f>
        <v>0</v>
      </c>
      <c r="AD29" s="84" t="n">
        <f aca="false">SUM(AD3:AD28)</f>
        <v>0</v>
      </c>
      <c r="AE29" s="84" t="n">
        <f aca="false">SUM(AE3:AE28)</f>
        <v>0</v>
      </c>
      <c r="AF29" s="84" t="n">
        <f aca="false">SUM(AF3:AF28)</f>
        <v>0</v>
      </c>
      <c r="AG29" s="84" t="n">
        <f aca="false">SUM(AG3:AG28)</f>
        <v>0</v>
      </c>
      <c r="AH29" s="84" t="n">
        <f aca="false">SUM(AH3:AH28)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B40" activeCellId="0" sqref="B40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760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699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528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421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594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535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557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419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373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400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416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394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518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532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534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380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723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546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573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757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538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758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s="82" customFormat="true" ht="15" hidden="false" customHeight="false" outlineLevel="0" collapsed="false">
      <c r="B29" s="83" t="s">
        <v>282</v>
      </c>
      <c r="C29" s="84" t="n">
        <f aca="false">SUM(C3:C28)</f>
        <v>0</v>
      </c>
      <c r="D29" s="84" t="n">
        <f aca="false">SUM(D3:D28)</f>
        <v>0</v>
      </c>
      <c r="E29" s="84" t="n">
        <f aca="false">SUM(E3:E28)</f>
        <v>0</v>
      </c>
      <c r="F29" s="84" t="n">
        <f aca="false">SUM(F3:F28)</f>
        <v>0</v>
      </c>
      <c r="G29" s="84" t="n">
        <f aca="false">SUM(G3:G28)</f>
        <v>0</v>
      </c>
      <c r="H29" s="84" t="n">
        <f aca="false">SUM(H3:H28)</f>
        <v>0</v>
      </c>
      <c r="I29" s="84" t="n">
        <f aca="false">SUM(I3:I28)</f>
        <v>0</v>
      </c>
      <c r="J29" s="84" t="n">
        <f aca="false">SUM(J3:J28)</f>
        <v>0</v>
      </c>
      <c r="K29" s="84" t="n">
        <f aca="false">SUM(K3:K28)</f>
        <v>0</v>
      </c>
      <c r="L29" s="84" t="n">
        <f aca="false">SUM(L3:L28)</f>
        <v>0</v>
      </c>
      <c r="M29" s="84" t="n">
        <f aca="false">SUM(M3:M28)</f>
        <v>0</v>
      </c>
      <c r="N29" s="84" t="n">
        <f aca="false">SUM(N3:N28)</f>
        <v>0</v>
      </c>
      <c r="O29" s="84" t="n">
        <f aca="false">SUM(O3:O28)</f>
        <v>0</v>
      </c>
      <c r="P29" s="84" t="n">
        <f aca="false">SUM(P3:P28)</f>
        <v>0</v>
      </c>
      <c r="Q29" s="84" t="n">
        <f aca="false">SUM(Q3:Q28)</f>
        <v>0</v>
      </c>
      <c r="R29" s="84" t="n">
        <f aca="false">SUM(R3:R28)</f>
        <v>0</v>
      </c>
      <c r="S29" s="84" t="n">
        <f aca="false">SUM(S3:S28)</f>
        <v>0</v>
      </c>
      <c r="T29" s="84" t="n">
        <f aca="false">SUM(T3:T28)</f>
        <v>0</v>
      </c>
      <c r="U29" s="84" t="n">
        <f aca="false">SUM(U3:U28)</f>
        <v>0</v>
      </c>
      <c r="V29" s="84" t="n">
        <f aca="false">SUM(V3:V28)</f>
        <v>0</v>
      </c>
      <c r="W29" s="84" t="n">
        <f aca="false">SUM(W3:W28)</f>
        <v>0</v>
      </c>
      <c r="X29" s="84" t="n">
        <f aca="false">SUM(X3:X28)</f>
        <v>0</v>
      </c>
      <c r="Y29" s="84" t="n">
        <f aca="false">SUM(Y3:Y28)</f>
        <v>0</v>
      </c>
      <c r="Z29" s="84" t="n">
        <f aca="false">SUM(Z3:Z28)</f>
        <v>0</v>
      </c>
      <c r="AA29" s="84" t="n">
        <f aca="false">SUM(AA3:AA28)</f>
        <v>0</v>
      </c>
      <c r="AB29" s="84" t="n">
        <f aca="false">SUM(AB3:AB28)</f>
        <v>0</v>
      </c>
      <c r="AC29" s="84" t="n">
        <f aca="false">SUM(AC3:AC28)</f>
        <v>0</v>
      </c>
      <c r="AD29" s="84" t="n">
        <f aca="false">SUM(AD3:AD28)</f>
        <v>0</v>
      </c>
      <c r="AE29" s="84" t="n">
        <f aca="false">SUM(AE3:AE28)</f>
        <v>0</v>
      </c>
      <c r="AF29" s="84" t="n">
        <f aca="false">SUM(AF3:AF28)</f>
        <v>0</v>
      </c>
      <c r="AG29" s="84" t="n">
        <f aca="false">SUM(AG3:AG28)</f>
        <v>0</v>
      </c>
      <c r="AH29" s="84" t="n">
        <f aca="false">SUM(AH3:AH28)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O12" activePane="bottomRight" state="frozen"/>
      <selection pane="topLeft" activeCell="A1" activeCellId="0" sqref="A1"/>
      <selection pane="topRight" activeCell="O1" activeCellId="0" sqref="O1"/>
      <selection pane="bottomLeft" activeCell="A12" activeCellId="0" sqref="A12"/>
      <selection pane="bottomRight" activeCell="B50" activeCellId="0" sqref="B50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761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762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574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763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576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699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519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528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421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490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594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535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557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n">
        <v>0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419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373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400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416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394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518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764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532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534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380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723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customFormat="false" ht="15" hidden="false" customHeight="false" outlineLevel="0" collapsed="false">
      <c r="B29" s="77" t="s">
        <v>546</v>
      </c>
      <c r="C29" s="78" t="n">
        <f aca="false">SUM(D29:AH29)</f>
        <v>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customFormat="false" ht="15" hidden="false" customHeight="false" outlineLevel="0" collapsed="false">
      <c r="B30" s="77" t="s">
        <v>573</v>
      </c>
      <c r="C30" s="78" t="n">
        <f aca="false">SUM(D30:AH30)</f>
        <v>0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</row>
    <row r="31" customFormat="false" ht="15" hidden="false" customHeight="false" outlineLevel="0" collapsed="false">
      <c r="B31" s="77" t="s">
        <v>757</v>
      </c>
      <c r="C31" s="78" t="n">
        <f aca="false">SUM(D31:AH31)</f>
        <v>0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</row>
    <row r="32" customFormat="false" ht="15" hidden="false" customHeight="false" outlineLevel="0" collapsed="false">
      <c r="B32" s="77" t="s">
        <v>589</v>
      </c>
      <c r="C32" s="78" t="n">
        <f aca="false">SUM(D32:AH32)</f>
        <v>0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</row>
    <row r="33" customFormat="false" ht="15" hidden="false" customHeight="false" outlineLevel="0" collapsed="false">
      <c r="B33" s="77" t="s">
        <v>765</v>
      </c>
      <c r="C33" s="78" t="n">
        <f aca="false">SUM(D33:AH33)</f>
        <v>0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</row>
    <row r="34" customFormat="false" ht="15" hidden="false" customHeight="false" outlineLevel="0" collapsed="false">
      <c r="B34" s="77" t="s">
        <v>766</v>
      </c>
      <c r="C34" s="78" t="n">
        <f aca="false">SUM(D34:AH34)</f>
        <v>0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</row>
    <row r="35" customFormat="false" ht="15" hidden="false" customHeight="false" outlineLevel="0" collapsed="false">
      <c r="B35" s="77" t="s">
        <v>538</v>
      </c>
      <c r="C35" s="78" t="n">
        <f aca="false">SUM(D35:AH35)</f>
        <v>0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customFormat="false" ht="15" hidden="false" customHeight="false" outlineLevel="0" collapsed="false">
      <c r="B36" s="77" t="s">
        <v>758</v>
      </c>
      <c r="C36" s="78" t="n">
        <f aca="false">SUM(D36:AH36)</f>
        <v>0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</row>
    <row r="37" s="82" customFormat="true" ht="15" hidden="false" customHeight="false" outlineLevel="0" collapsed="false">
      <c r="B37" s="83" t="s">
        <v>282</v>
      </c>
      <c r="C37" s="84" t="n">
        <f aca="false">SUM(C3:C36)</f>
        <v>0</v>
      </c>
      <c r="D37" s="84" t="n">
        <f aca="false">SUM(D3:D36)</f>
        <v>0</v>
      </c>
      <c r="E37" s="84" t="n">
        <f aca="false">SUM(E3:E36)</f>
        <v>0</v>
      </c>
      <c r="F37" s="84" t="n">
        <f aca="false">SUM(F3:F36)</f>
        <v>0</v>
      </c>
      <c r="G37" s="84" t="n">
        <f aca="false">SUM(G3:G36)</f>
        <v>0</v>
      </c>
      <c r="H37" s="84" t="n">
        <f aca="false">SUM(H3:H36)</f>
        <v>0</v>
      </c>
      <c r="I37" s="84" t="n">
        <f aca="false">SUM(I3:I36)</f>
        <v>0</v>
      </c>
      <c r="J37" s="84" t="n">
        <f aca="false">SUM(J3:J36)</f>
        <v>0</v>
      </c>
      <c r="K37" s="84" t="n">
        <f aca="false">SUM(K3:K36)</f>
        <v>0</v>
      </c>
      <c r="L37" s="84" t="n">
        <f aca="false">SUM(L3:L36)</f>
        <v>0</v>
      </c>
      <c r="M37" s="84" t="n">
        <f aca="false">SUM(M3:M36)</f>
        <v>0</v>
      </c>
      <c r="N37" s="84" t="n">
        <f aca="false">SUM(N3:N36)</f>
        <v>0</v>
      </c>
      <c r="O37" s="84" t="n">
        <f aca="false">SUM(O3:O36)</f>
        <v>0</v>
      </c>
      <c r="P37" s="84" t="n">
        <f aca="false">SUM(P3:P36)</f>
        <v>0</v>
      </c>
      <c r="Q37" s="84" t="n">
        <f aca="false">SUM(Q3:Q36)</f>
        <v>0</v>
      </c>
      <c r="R37" s="84" t="n">
        <f aca="false">SUM(R3:R36)</f>
        <v>0</v>
      </c>
      <c r="S37" s="84" t="n">
        <f aca="false">SUM(S3:S36)</f>
        <v>0</v>
      </c>
      <c r="T37" s="84" t="n">
        <f aca="false">SUM(T3:T36)</f>
        <v>0</v>
      </c>
      <c r="U37" s="84" t="n">
        <f aca="false">SUM(U3:U36)</f>
        <v>0</v>
      </c>
      <c r="V37" s="84" t="n">
        <f aca="false">SUM(V3:V36)</f>
        <v>0</v>
      </c>
      <c r="W37" s="84" t="n">
        <f aca="false">SUM(W3:W36)</f>
        <v>0</v>
      </c>
      <c r="X37" s="84" t="n">
        <f aca="false">SUM(X3:X36)</f>
        <v>0</v>
      </c>
      <c r="Y37" s="84" t="n">
        <f aca="false">SUM(Y3:Y36)</f>
        <v>0</v>
      </c>
      <c r="Z37" s="84" t="n">
        <f aca="false">SUM(Z3:Z36)</f>
        <v>0</v>
      </c>
      <c r="AA37" s="84" t="n">
        <f aca="false">SUM(AA3:AA36)</f>
        <v>0</v>
      </c>
      <c r="AB37" s="84" t="n">
        <f aca="false">SUM(AB3:AB36)</f>
        <v>0</v>
      </c>
      <c r="AC37" s="84" t="n">
        <f aca="false">SUM(AC3:AC36)</f>
        <v>0</v>
      </c>
      <c r="AD37" s="84" t="n">
        <f aca="false">SUM(AD3:AD36)</f>
        <v>0</v>
      </c>
      <c r="AE37" s="84" t="n">
        <f aca="false">SUM(AE3:AE36)</f>
        <v>0</v>
      </c>
      <c r="AF37" s="84" t="n">
        <f aca="false">SUM(AF3:AF36)</f>
        <v>0</v>
      </c>
      <c r="AG37" s="84" t="n">
        <f aca="false">SUM(AG3:AG36)</f>
        <v>0</v>
      </c>
      <c r="AH37" s="84" t="n">
        <f aca="false">SUM(AH3:AH36)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X5" activeCellId="0" sqref="X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85" t="s">
        <v>502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 t="n">
        <v>1</v>
      </c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n">
        <v>0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426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503</v>
      </c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504</v>
      </c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505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421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433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503</v>
      </c>
      <c r="B63" s="18"/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79" t="s">
        <v>282</v>
      </c>
      <c r="B64" s="79"/>
      <c r="C64" s="50" t="n">
        <f aca="false">SUM(C4:C63)</f>
        <v>1</v>
      </c>
      <c r="D64" s="50" t="n">
        <f aca="false">SUM(D4:D63)</f>
        <v>0</v>
      </c>
      <c r="E64" s="50" t="n">
        <f aca="false">SUM(E4:E63)</f>
        <v>0</v>
      </c>
      <c r="F64" s="50" t="n">
        <f aca="false">SUM(F4:F63)</f>
        <v>0</v>
      </c>
      <c r="G64" s="50" t="n">
        <f aca="false">SUM(G4:G63)</f>
        <v>0</v>
      </c>
      <c r="H64" s="50" t="n">
        <f aca="false">SUM(H4:H63)</f>
        <v>0</v>
      </c>
      <c r="I64" s="50" t="n">
        <f aca="false">SUM(I4:I63)</f>
        <v>0</v>
      </c>
      <c r="J64" s="50" t="n">
        <f aca="false">SUM(J4:J63)</f>
        <v>0</v>
      </c>
      <c r="K64" s="50" t="n">
        <f aca="false">SUM(K4:K63)</f>
        <v>0</v>
      </c>
      <c r="L64" s="50" t="n">
        <f aca="false">SUM(L4:L63)</f>
        <v>0</v>
      </c>
      <c r="M64" s="50" t="n">
        <f aca="false">SUM(M4:M63)</f>
        <v>0</v>
      </c>
      <c r="N64" s="50" t="n">
        <f aca="false">SUM(N4:N63)</f>
        <v>0</v>
      </c>
      <c r="O64" s="50" t="n">
        <f aca="false">SUM(O4:O63)</f>
        <v>0</v>
      </c>
      <c r="P64" s="50" t="n">
        <f aca="false">SUM(P4:P63)</f>
        <v>0</v>
      </c>
      <c r="Q64" s="50" t="n">
        <f aca="false">SUM(Q4:Q63)</f>
        <v>0</v>
      </c>
      <c r="R64" s="50" t="n">
        <f aca="false">SUM(R4:R63)</f>
        <v>0</v>
      </c>
      <c r="S64" s="50" t="n">
        <f aca="false">SUM(S4:S63)</f>
        <v>0</v>
      </c>
      <c r="T64" s="50" t="n">
        <f aca="false">SUM(T4:T63)</f>
        <v>0</v>
      </c>
      <c r="U64" s="50" t="n">
        <f aca="false">SUM(U4:U63)</f>
        <v>0</v>
      </c>
      <c r="V64" s="50" t="n">
        <f aca="false">SUM(V4:V63)</f>
        <v>0</v>
      </c>
      <c r="W64" s="50" t="n">
        <f aca="false">SUM(W4:W63)</f>
        <v>0</v>
      </c>
      <c r="X64" s="50" t="n">
        <f aca="false">SUM(X4:X63)</f>
        <v>1</v>
      </c>
      <c r="Y64" s="50" t="n">
        <f aca="false">SUM(Y4:Y63)</f>
        <v>0</v>
      </c>
      <c r="Z64" s="50" t="n">
        <f aca="false">SUM(Z4:Z63)</f>
        <v>0</v>
      </c>
      <c r="AA64" s="50" t="n">
        <f aca="false">SUM(AA4:AA63)</f>
        <v>0</v>
      </c>
      <c r="AB64" s="50" t="n">
        <f aca="false">SUM(AB4:AB63)</f>
        <v>0</v>
      </c>
      <c r="AC64" s="50" t="n">
        <f aca="false">SUM(AC4:AC63)</f>
        <v>0</v>
      </c>
      <c r="AD64" s="50" t="n">
        <f aca="false">SUM(AD4:AD63)</f>
        <v>0</v>
      </c>
      <c r="AE64" s="50" t="n">
        <f aca="false">SUM(AE4:AE63)</f>
        <v>0</v>
      </c>
      <c r="AF64" s="50" t="n">
        <f aca="false">SUM(AF4:AF63)</f>
        <v>0</v>
      </c>
      <c r="AG64" s="50" t="n">
        <f aca="false">SUM(AG4:AG63)</f>
        <v>0</v>
      </c>
      <c r="AH64" s="50" t="n">
        <f aca="false">SUM(AH4:AH63)</f>
        <v>0</v>
      </c>
    </row>
  </sheetData>
  <mergeCells count="1">
    <mergeCell ref="A64:B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AM47" activeCellId="0" sqref="AM47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767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762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574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763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576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699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519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528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421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490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594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535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557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n">
        <v>0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419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373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400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416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394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518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764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532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534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380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723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customFormat="false" ht="15" hidden="false" customHeight="false" outlineLevel="0" collapsed="false">
      <c r="B29" s="77" t="s">
        <v>546</v>
      </c>
      <c r="C29" s="78" t="n">
        <f aca="false">SUM(D29:AH29)</f>
        <v>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customFormat="false" ht="15" hidden="false" customHeight="false" outlineLevel="0" collapsed="false">
      <c r="B30" s="77" t="s">
        <v>573</v>
      </c>
      <c r="C30" s="78" t="n">
        <f aca="false">SUM(D30:AH30)</f>
        <v>0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</row>
    <row r="31" customFormat="false" ht="15" hidden="false" customHeight="false" outlineLevel="0" collapsed="false">
      <c r="B31" s="77" t="s">
        <v>757</v>
      </c>
      <c r="C31" s="78" t="n">
        <f aca="false">SUM(D31:AH31)</f>
        <v>0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</row>
    <row r="32" customFormat="false" ht="15" hidden="false" customHeight="false" outlineLevel="0" collapsed="false">
      <c r="B32" s="77" t="s">
        <v>589</v>
      </c>
      <c r="C32" s="78" t="n">
        <f aca="false">SUM(D32:AH32)</f>
        <v>0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</row>
    <row r="33" customFormat="false" ht="15" hidden="false" customHeight="false" outlineLevel="0" collapsed="false">
      <c r="B33" s="77" t="s">
        <v>765</v>
      </c>
      <c r="C33" s="78" t="n">
        <f aca="false">SUM(D33:AH33)</f>
        <v>0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</row>
    <row r="34" customFormat="false" ht="15" hidden="false" customHeight="false" outlineLevel="0" collapsed="false">
      <c r="B34" s="77" t="s">
        <v>766</v>
      </c>
      <c r="C34" s="78" t="n">
        <f aca="false">SUM(D34:AH34)</f>
        <v>0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</row>
    <row r="35" customFormat="false" ht="15" hidden="false" customHeight="false" outlineLevel="0" collapsed="false">
      <c r="B35" s="77" t="s">
        <v>538</v>
      </c>
      <c r="C35" s="78" t="n">
        <f aca="false">SUM(D35:AH35)</f>
        <v>0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customFormat="false" ht="15" hidden="false" customHeight="false" outlineLevel="0" collapsed="false">
      <c r="B36" s="77" t="s">
        <v>758</v>
      </c>
      <c r="C36" s="78" t="n">
        <f aca="false">SUM(D36:AH36)</f>
        <v>0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</row>
    <row r="37" s="82" customFormat="true" ht="15" hidden="false" customHeight="false" outlineLevel="0" collapsed="false">
      <c r="B37" s="83" t="s">
        <v>282</v>
      </c>
      <c r="C37" s="84" t="n">
        <f aca="false">SUM(C3:C36)</f>
        <v>0</v>
      </c>
      <c r="D37" s="84" t="n">
        <f aca="false">SUM(D3:D36)</f>
        <v>0</v>
      </c>
      <c r="E37" s="84" t="n">
        <f aca="false">SUM(E3:E36)</f>
        <v>0</v>
      </c>
      <c r="F37" s="84" t="n">
        <f aca="false">SUM(F3:F36)</f>
        <v>0</v>
      </c>
      <c r="G37" s="84" t="n">
        <f aca="false">SUM(G3:G36)</f>
        <v>0</v>
      </c>
      <c r="H37" s="84" t="n">
        <f aca="false">SUM(H3:H36)</f>
        <v>0</v>
      </c>
      <c r="I37" s="84" t="n">
        <f aca="false">SUM(I3:I36)</f>
        <v>0</v>
      </c>
      <c r="J37" s="84" t="n">
        <f aca="false">SUM(J3:J36)</f>
        <v>0</v>
      </c>
      <c r="K37" s="84" t="n">
        <f aca="false">SUM(K3:K36)</f>
        <v>0</v>
      </c>
      <c r="L37" s="84" t="n">
        <f aca="false">SUM(L3:L36)</f>
        <v>0</v>
      </c>
      <c r="M37" s="84" t="n">
        <f aca="false">SUM(M3:M36)</f>
        <v>0</v>
      </c>
      <c r="N37" s="84" t="n">
        <f aca="false">SUM(N3:N36)</f>
        <v>0</v>
      </c>
      <c r="O37" s="84" t="n">
        <f aca="false">SUM(O3:O36)</f>
        <v>0</v>
      </c>
      <c r="P37" s="84" t="n">
        <f aca="false">SUM(P3:P36)</f>
        <v>0</v>
      </c>
      <c r="Q37" s="84" t="n">
        <f aca="false">SUM(Q3:Q36)</f>
        <v>0</v>
      </c>
      <c r="R37" s="84" t="n">
        <f aca="false">SUM(R3:R36)</f>
        <v>0</v>
      </c>
      <c r="S37" s="84" t="n">
        <f aca="false">SUM(S3:S36)</f>
        <v>0</v>
      </c>
      <c r="T37" s="84" t="n">
        <f aca="false">SUM(T3:T36)</f>
        <v>0</v>
      </c>
      <c r="U37" s="84" t="n">
        <f aca="false">SUM(U3:U36)</f>
        <v>0</v>
      </c>
      <c r="V37" s="84" t="n">
        <f aca="false">SUM(V3:V36)</f>
        <v>0</v>
      </c>
      <c r="W37" s="84" t="n">
        <f aca="false">SUM(W3:W36)</f>
        <v>0</v>
      </c>
      <c r="X37" s="84" t="n">
        <f aca="false">SUM(X3:X36)</f>
        <v>0</v>
      </c>
      <c r="Y37" s="84" t="n">
        <f aca="false">SUM(Y3:Y36)</f>
        <v>0</v>
      </c>
      <c r="Z37" s="84" t="n">
        <f aca="false">SUM(Z3:Z36)</f>
        <v>0</v>
      </c>
      <c r="AA37" s="84" t="n">
        <f aca="false">SUM(AA3:AA36)</f>
        <v>0</v>
      </c>
      <c r="AB37" s="84" t="n">
        <f aca="false">SUM(AB3:AB36)</f>
        <v>0</v>
      </c>
      <c r="AC37" s="84" t="n">
        <f aca="false">SUM(AC3:AC36)</f>
        <v>0</v>
      </c>
      <c r="AD37" s="84" t="n">
        <f aca="false">SUM(AD3:AD36)</f>
        <v>0</v>
      </c>
      <c r="AE37" s="84" t="n">
        <f aca="false">SUM(AE3:AE36)</f>
        <v>0</v>
      </c>
      <c r="AF37" s="84" t="n">
        <f aca="false">SUM(AF3:AF36)</f>
        <v>0</v>
      </c>
      <c r="AG37" s="84" t="n">
        <f aca="false">SUM(AG3:AG36)</f>
        <v>0</v>
      </c>
      <c r="AH37" s="84" t="n">
        <f aca="false">SUM(AH3:AH36)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2:AH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P4" activePane="bottomRight" state="frozen"/>
      <selection pane="topLeft" activeCell="A1" activeCellId="0" sqref="A1"/>
      <selection pane="topRight" activeCell="P1" activeCellId="0" sqref="P1"/>
      <selection pane="bottomLeft" activeCell="A4" activeCellId="0" sqref="A4"/>
      <selection pane="bottomRight" activeCell="AB5" activeCellId="0" sqref="AB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768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26</v>
      </c>
      <c r="D4" s="18"/>
      <c r="E4" s="18"/>
      <c r="F4" s="18"/>
      <c r="G4" s="18"/>
      <c r="H4" s="18" t="n">
        <v>15</v>
      </c>
      <c r="I4" s="18"/>
      <c r="J4" s="18"/>
      <c r="K4" s="18"/>
      <c r="L4" s="18"/>
      <c r="M4" s="18"/>
      <c r="N4" s="18"/>
      <c r="O4" s="18" t="n">
        <v>1</v>
      </c>
      <c r="P4" s="18"/>
      <c r="Q4" s="18"/>
      <c r="R4" s="18"/>
      <c r="S4" s="18"/>
      <c r="T4" s="18"/>
      <c r="U4" s="18" t="n">
        <v>2</v>
      </c>
      <c r="V4" s="18"/>
      <c r="W4" s="18"/>
      <c r="X4" s="18"/>
      <c r="Y4" s="18" t="n">
        <v>5</v>
      </c>
      <c r="Z4" s="18"/>
      <c r="AA4" s="18"/>
      <c r="AB4" s="18" t="n">
        <v>3</v>
      </c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755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507</v>
      </c>
      <c r="B29" s="18" t="s">
        <v>421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422</v>
      </c>
      <c r="B30" s="18" t="s">
        <v>422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419</v>
      </c>
      <c r="B31" s="18" t="s">
        <v>419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490</v>
      </c>
      <c r="B32" s="18" t="s">
        <v>491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737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738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734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503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425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 t="s">
        <v>699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546</v>
      </c>
      <c r="B39" s="18" t="s">
        <v>547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741</v>
      </c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427</v>
      </c>
      <c r="B41" s="18" t="s">
        <v>428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429</v>
      </c>
      <c r="B42" s="18" t="s">
        <v>430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431</v>
      </c>
      <c r="B43" s="18" t="s">
        <v>432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433</v>
      </c>
      <c r="B44" s="18" t="s">
        <v>434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435</v>
      </c>
      <c r="B45" s="18" t="s">
        <v>436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437</v>
      </c>
      <c r="B46" s="18" t="s">
        <v>438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439</v>
      </c>
      <c r="B47" s="18" t="s">
        <v>440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441</v>
      </c>
      <c r="B48" s="18" t="s">
        <v>442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443</v>
      </c>
      <c r="B49" s="18" t="s">
        <v>444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445</v>
      </c>
      <c r="B50" s="18" t="s">
        <v>446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447</v>
      </c>
      <c r="B51" s="18" t="s">
        <v>448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449</v>
      </c>
      <c r="B52" s="18" t="s">
        <v>450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451</v>
      </c>
      <c r="B53" s="18" t="s">
        <v>452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453</v>
      </c>
      <c r="B54" s="18" t="s">
        <v>454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455</v>
      </c>
      <c r="B55" s="18" t="s">
        <v>456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457</v>
      </c>
      <c r="B56" s="18" t="s">
        <v>458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459</v>
      </c>
      <c r="B57" s="18" t="s">
        <v>460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461</v>
      </c>
      <c r="B58" s="18" t="s">
        <v>462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463</v>
      </c>
      <c r="B59" s="18" t="s">
        <v>464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465</v>
      </c>
      <c r="B60" s="18" t="s">
        <v>466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467</v>
      </c>
      <c r="B61" s="18" t="s">
        <v>468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469</v>
      </c>
      <c r="B62" s="18" t="s">
        <v>470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471</v>
      </c>
      <c r="B63" s="18" t="s">
        <v>472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473</v>
      </c>
      <c r="B64" s="18" t="s">
        <v>474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475</v>
      </c>
      <c r="B65" s="18" t="s">
        <v>476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477</v>
      </c>
      <c r="B66" s="18" t="s">
        <v>478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479</v>
      </c>
      <c r="B67" s="18" t="s">
        <v>480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481</v>
      </c>
      <c r="B68" s="18" t="s">
        <v>482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30" t="s">
        <v>483</v>
      </c>
      <c r="B69" s="18" t="s">
        <v>484</v>
      </c>
      <c r="C69" s="18" t="n">
        <f aca="false">SUM(D69:AH69)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="19" customFormat="true" ht="15.75" hidden="false" customHeight="false" outlineLevel="0" collapsed="false">
      <c r="A70" s="79" t="s">
        <v>282</v>
      </c>
      <c r="B70" s="79"/>
      <c r="C70" s="50" t="n">
        <f aca="false">SUM(C4:C69)</f>
        <v>26</v>
      </c>
      <c r="D70" s="50" t="n">
        <f aca="false">SUM(D4:D69)</f>
        <v>0</v>
      </c>
      <c r="E70" s="50" t="n">
        <f aca="false">SUM(E4:E69)</f>
        <v>0</v>
      </c>
      <c r="F70" s="50" t="n">
        <f aca="false">SUM(F4:F69)</f>
        <v>0</v>
      </c>
      <c r="G70" s="50" t="n">
        <f aca="false">SUM(G4:G69)</f>
        <v>0</v>
      </c>
      <c r="H70" s="50" t="n">
        <f aca="false">SUM(H4:H69)</f>
        <v>15</v>
      </c>
      <c r="I70" s="50" t="n">
        <f aca="false">SUM(I4:I69)</f>
        <v>0</v>
      </c>
      <c r="J70" s="50" t="n">
        <f aca="false">SUM(J4:J69)</f>
        <v>0</v>
      </c>
      <c r="K70" s="50" t="n">
        <f aca="false">SUM(K4:K69)</f>
        <v>0</v>
      </c>
      <c r="L70" s="50" t="n">
        <f aca="false">SUM(L4:L69)</f>
        <v>0</v>
      </c>
      <c r="M70" s="50" t="n">
        <f aca="false">SUM(M4:M69)</f>
        <v>0</v>
      </c>
      <c r="N70" s="50" t="n">
        <f aca="false">SUM(N4:N69)</f>
        <v>0</v>
      </c>
      <c r="O70" s="50" t="n">
        <f aca="false">SUM(O4:O69)</f>
        <v>1</v>
      </c>
      <c r="P70" s="50" t="n">
        <f aca="false">SUM(P4:P69)</f>
        <v>0</v>
      </c>
      <c r="Q70" s="50" t="n">
        <f aca="false">SUM(Q4:Q69)</f>
        <v>0</v>
      </c>
      <c r="R70" s="50" t="n">
        <f aca="false">SUM(R4:R69)</f>
        <v>0</v>
      </c>
      <c r="S70" s="50" t="n">
        <f aca="false">SUM(S4:S69)</f>
        <v>0</v>
      </c>
      <c r="T70" s="50" t="n">
        <f aca="false">SUM(T4:T69)</f>
        <v>0</v>
      </c>
      <c r="U70" s="50" t="n">
        <f aca="false">SUM(U4:U69)</f>
        <v>2</v>
      </c>
      <c r="V70" s="50" t="n">
        <f aca="false">SUM(V4:V69)</f>
        <v>0</v>
      </c>
      <c r="W70" s="50" t="n">
        <f aca="false">SUM(W4:W69)</f>
        <v>0</v>
      </c>
      <c r="X70" s="50" t="n">
        <f aca="false">SUM(X4:X69)</f>
        <v>0</v>
      </c>
      <c r="Y70" s="50" t="n">
        <f aca="false">SUM(Y4:Y69)</f>
        <v>5</v>
      </c>
      <c r="Z70" s="50" t="n">
        <f aca="false">SUM(Z4:Z69)</f>
        <v>0</v>
      </c>
      <c r="AA70" s="50" t="n">
        <f aca="false">SUM(AA4:AA69)</f>
        <v>0</v>
      </c>
      <c r="AB70" s="50" t="n">
        <f aca="false">SUM(AB4:AB69)</f>
        <v>3</v>
      </c>
      <c r="AC70" s="50" t="n">
        <f aca="false">SUM(AC4:AC69)</f>
        <v>0</v>
      </c>
      <c r="AD70" s="50" t="n">
        <f aca="false">SUM(AD4:AD69)</f>
        <v>0</v>
      </c>
      <c r="AE70" s="50" t="n">
        <f aca="false">SUM(AE4:AE69)</f>
        <v>0</v>
      </c>
      <c r="AF70" s="50" t="n">
        <f aca="false">SUM(AF4:AF69)</f>
        <v>0</v>
      </c>
      <c r="AG70" s="50" t="n">
        <f aca="false">SUM(AG4:AG69)</f>
        <v>0</v>
      </c>
      <c r="AH70" s="50" t="n">
        <f aca="false">SUM(AH4:AH69)</f>
        <v>0</v>
      </c>
    </row>
  </sheetData>
  <mergeCells count="1">
    <mergeCell ref="A70:B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2D050"/>
    <pageSetUpPr fitToPage="false"/>
  </sheetPr>
  <dimension ref="A2:AH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S4" activePane="bottomRight" state="frozen"/>
      <selection pane="topLeft" activeCell="A1" activeCellId="0" sqref="A1"/>
      <selection pane="topRight" activeCell="S1" activeCellId="0" sqref="S1"/>
      <selection pane="bottomLeft" activeCell="A4" activeCellId="0" sqref="A4"/>
      <selection pane="bottomRight" activeCell="AB5" activeCellId="0" sqref="AB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768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91</v>
      </c>
      <c r="D4" s="18"/>
      <c r="E4" s="18"/>
      <c r="F4" s="18"/>
      <c r="G4" s="18"/>
      <c r="H4" s="18" t="n">
        <v>5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 t="n">
        <v>42</v>
      </c>
      <c r="V4" s="18" t="n">
        <v>11</v>
      </c>
      <c r="W4" s="18" t="n">
        <v>16</v>
      </c>
      <c r="X4" s="18"/>
      <c r="Y4" s="18" t="n">
        <v>15</v>
      </c>
      <c r="Z4" s="18"/>
      <c r="AA4" s="18"/>
      <c r="AB4" s="18" t="n">
        <v>2</v>
      </c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755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507</v>
      </c>
      <c r="B29" s="18" t="s">
        <v>421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422</v>
      </c>
      <c r="B30" s="18" t="s">
        <v>422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419</v>
      </c>
      <c r="B31" s="18" t="s">
        <v>419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490</v>
      </c>
      <c r="B32" s="18" t="s">
        <v>491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737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738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734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503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425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 t="s">
        <v>699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546</v>
      </c>
      <c r="B39" s="18" t="s">
        <v>547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741</v>
      </c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427</v>
      </c>
      <c r="B41" s="18" t="s">
        <v>428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429</v>
      </c>
      <c r="B42" s="18" t="s">
        <v>430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431</v>
      </c>
      <c r="B43" s="18" t="s">
        <v>432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433</v>
      </c>
      <c r="B44" s="18" t="s">
        <v>434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435</v>
      </c>
      <c r="B45" s="18" t="s">
        <v>436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437</v>
      </c>
      <c r="B46" s="18" t="s">
        <v>438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439</v>
      </c>
      <c r="B47" s="18" t="s">
        <v>440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441</v>
      </c>
      <c r="B48" s="18" t="s">
        <v>442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443</v>
      </c>
      <c r="B49" s="18" t="s">
        <v>444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445</v>
      </c>
      <c r="B50" s="18" t="s">
        <v>446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447</v>
      </c>
      <c r="B51" s="18" t="s">
        <v>448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449</v>
      </c>
      <c r="B52" s="18" t="s">
        <v>450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451</v>
      </c>
      <c r="B53" s="18" t="s">
        <v>452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453</v>
      </c>
      <c r="B54" s="18" t="s">
        <v>454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455</v>
      </c>
      <c r="B55" s="18" t="s">
        <v>456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457</v>
      </c>
      <c r="B56" s="18" t="s">
        <v>458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459</v>
      </c>
      <c r="B57" s="18" t="s">
        <v>460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461</v>
      </c>
      <c r="B58" s="18" t="s">
        <v>462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463</v>
      </c>
      <c r="B59" s="18" t="s">
        <v>464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465</v>
      </c>
      <c r="B60" s="18" t="s">
        <v>466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467</v>
      </c>
      <c r="B61" s="18" t="s">
        <v>468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469</v>
      </c>
      <c r="B62" s="18" t="s">
        <v>470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471</v>
      </c>
      <c r="B63" s="18" t="s">
        <v>472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473</v>
      </c>
      <c r="B64" s="18" t="s">
        <v>474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475</v>
      </c>
      <c r="B65" s="18" t="s">
        <v>476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477</v>
      </c>
      <c r="B66" s="18" t="s">
        <v>478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479</v>
      </c>
      <c r="B67" s="18" t="s">
        <v>480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481</v>
      </c>
      <c r="B68" s="18" t="s">
        <v>482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30" t="s">
        <v>483</v>
      </c>
      <c r="B69" s="18" t="s">
        <v>484</v>
      </c>
      <c r="C69" s="18" t="n">
        <f aca="false">SUM(D69:AH69)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="19" customFormat="true" ht="15.75" hidden="false" customHeight="false" outlineLevel="0" collapsed="false">
      <c r="A70" s="79" t="s">
        <v>282</v>
      </c>
      <c r="B70" s="79"/>
      <c r="C70" s="50" t="n">
        <f aca="false">SUM(C4:C69)</f>
        <v>91</v>
      </c>
      <c r="D70" s="50" t="n">
        <f aca="false">SUM(D4:D69)</f>
        <v>0</v>
      </c>
      <c r="E70" s="50" t="n">
        <f aca="false">SUM(E4:E69)</f>
        <v>0</v>
      </c>
      <c r="F70" s="50" t="n">
        <f aca="false">SUM(F4:F69)</f>
        <v>0</v>
      </c>
      <c r="G70" s="50" t="n">
        <f aca="false">SUM(G4:G69)</f>
        <v>0</v>
      </c>
      <c r="H70" s="50" t="n">
        <f aca="false">SUM(H4:H69)</f>
        <v>5</v>
      </c>
      <c r="I70" s="50" t="n">
        <f aca="false">SUM(I4:I69)</f>
        <v>0</v>
      </c>
      <c r="J70" s="50" t="n">
        <f aca="false">SUM(J4:J69)</f>
        <v>0</v>
      </c>
      <c r="K70" s="50" t="n">
        <f aca="false">SUM(K4:K69)</f>
        <v>0</v>
      </c>
      <c r="L70" s="50" t="n">
        <f aca="false">SUM(L4:L69)</f>
        <v>0</v>
      </c>
      <c r="M70" s="50" t="n">
        <f aca="false">SUM(M4:M69)</f>
        <v>0</v>
      </c>
      <c r="N70" s="50" t="n">
        <f aca="false">SUM(N4:N69)</f>
        <v>0</v>
      </c>
      <c r="O70" s="50" t="n">
        <f aca="false">SUM(O4:O69)</f>
        <v>0</v>
      </c>
      <c r="P70" s="50" t="n">
        <f aca="false">SUM(P4:P69)</f>
        <v>0</v>
      </c>
      <c r="Q70" s="50" t="n">
        <f aca="false">SUM(Q4:Q69)</f>
        <v>0</v>
      </c>
      <c r="R70" s="50" t="n">
        <f aca="false">SUM(R4:R69)</f>
        <v>0</v>
      </c>
      <c r="S70" s="50" t="n">
        <f aca="false">SUM(S4:S69)</f>
        <v>0</v>
      </c>
      <c r="T70" s="50" t="n">
        <f aca="false">SUM(T4:T69)</f>
        <v>0</v>
      </c>
      <c r="U70" s="50" t="n">
        <f aca="false">SUM(U4:U69)</f>
        <v>42</v>
      </c>
      <c r="V70" s="50" t="n">
        <f aca="false">SUM(V4:V69)</f>
        <v>11</v>
      </c>
      <c r="W70" s="50" t="n">
        <f aca="false">SUM(W4:W69)</f>
        <v>16</v>
      </c>
      <c r="X70" s="50" t="n">
        <f aca="false">SUM(X4:X69)</f>
        <v>0</v>
      </c>
      <c r="Y70" s="50" t="n">
        <f aca="false">SUM(Y4:Y69)</f>
        <v>15</v>
      </c>
      <c r="Z70" s="50" t="n">
        <f aca="false">SUM(Z4:Z69)</f>
        <v>0</v>
      </c>
      <c r="AA70" s="50" t="n">
        <f aca="false">SUM(AA4:AA69)</f>
        <v>0</v>
      </c>
      <c r="AB70" s="50" t="n">
        <f aca="false">SUM(AB4:AB69)</f>
        <v>2</v>
      </c>
      <c r="AC70" s="50" t="n">
        <f aca="false">SUM(AC4:AC69)</f>
        <v>0</v>
      </c>
      <c r="AD70" s="50" t="n">
        <f aca="false">SUM(AD4:AD69)</f>
        <v>0</v>
      </c>
      <c r="AE70" s="50" t="n">
        <f aca="false">SUM(AE4:AE69)</f>
        <v>0</v>
      </c>
      <c r="AF70" s="50" t="n">
        <f aca="false">SUM(AF4:AF69)</f>
        <v>0</v>
      </c>
      <c r="AG70" s="50" t="n">
        <f aca="false">SUM(AG4:AG69)</f>
        <v>0</v>
      </c>
      <c r="AH70" s="50" t="n">
        <f aca="false">SUM(AH4:AH69)</f>
        <v>0</v>
      </c>
    </row>
  </sheetData>
  <mergeCells count="1">
    <mergeCell ref="A70:B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2" activePane="bottomRight" state="frozen"/>
      <selection pane="topLeft" activeCell="A1" activeCellId="0" sqref="A1"/>
      <selection pane="topRight" activeCell="D1" activeCellId="0" sqref="D1"/>
      <selection pane="bottomLeft" activeCell="A12" activeCellId="0" sqref="A12"/>
      <selection pane="bottomRight" activeCell="B39" activeCellId="0" sqref="B39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769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577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576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699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519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528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421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422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490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424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594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535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770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419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373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400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518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532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566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380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723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546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573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771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772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customFormat="false" ht="15" hidden="false" customHeight="false" outlineLevel="0" collapsed="false">
      <c r="B29" s="77" t="s">
        <v>538</v>
      </c>
      <c r="C29" s="78" t="n">
        <f aca="false">SUM(D29:AH29)</f>
        <v>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customFormat="false" ht="15" hidden="false" customHeight="false" outlineLevel="0" collapsed="false">
      <c r="B30" s="77"/>
      <c r="C30" s="78" t="n">
        <f aca="false">SUM(D30:AH30)</f>
        <v>0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</row>
    <row r="31" s="82" customFormat="true" ht="15" hidden="false" customHeight="false" outlineLevel="0" collapsed="false">
      <c r="B31" s="83" t="s">
        <v>282</v>
      </c>
      <c r="C31" s="84" t="n">
        <f aca="false">SUM(C3:C30)</f>
        <v>0</v>
      </c>
      <c r="D31" s="84" t="n">
        <f aca="false">SUM(D3:D30)</f>
        <v>0</v>
      </c>
      <c r="E31" s="84" t="n">
        <f aca="false">SUM(E3:E30)</f>
        <v>0</v>
      </c>
      <c r="F31" s="84" t="n">
        <f aca="false">SUM(F3:F30)</f>
        <v>0</v>
      </c>
      <c r="G31" s="84" t="n">
        <f aca="false">SUM(G3:G30)</f>
        <v>0</v>
      </c>
      <c r="H31" s="84" t="n">
        <f aca="false">SUM(H3:H30)</f>
        <v>0</v>
      </c>
      <c r="I31" s="84" t="n">
        <f aca="false">SUM(I3:I30)</f>
        <v>0</v>
      </c>
      <c r="J31" s="84" t="n">
        <f aca="false">SUM(J3:J30)</f>
        <v>0</v>
      </c>
      <c r="K31" s="84" t="n">
        <f aca="false">SUM(K3:K30)</f>
        <v>0</v>
      </c>
      <c r="L31" s="84" t="n">
        <f aca="false">SUM(L3:L30)</f>
        <v>0</v>
      </c>
      <c r="M31" s="84" t="n">
        <f aca="false">SUM(M3:M30)</f>
        <v>0</v>
      </c>
      <c r="N31" s="84" t="n">
        <f aca="false">SUM(N3:N30)</f>
        <v>0</v>
      </c>
      <c r="O31" s="84" t="n">
        <f aca="false">SUM(O3:O30)</f>
        <v>0</v>
      </c>
      <c r="P31" s="84" t="n">
        <f aca="false">SUM(P3:P30)</f>
        <v>0</v>
      </c>
      <c r="Q31" s="84" t="n">
        <f aca="false">SUM(Q3:Q30)</f>
        <v>0</v>
      </c>
      <c r="R31" s="84" t="n">
        <f aca="false">SUM(R3:R30)</f>
        <v>0</v>
      </c>
      <c r="S31" s="84" t="n">
        <f aca="false">SUM(S3:S30)</f>
        <v>0</v>
      </c>
      <c r="T31" s="84" t="n">
        <f aca="false">SUM(T3:T30)</f>
        <v>0</v>
      </c>
      <c r="U31" s="84" t="n">
        <f aca="false">SUM(U3:U30)</f>
        <v>0</v>
      </c>
      <c r="V31" s="84" t="n">
        <f aca="false">SUM(V3:V30)</f>
        <v>0</v>
      </c>
      <c r="W31" s="84" t="n">
        <f aca="false">SUM(W3:W30)</f>
        <v>0</v>
      </c>
      <c r="X31" s="84" t="n">
        <f aca="false">SUM(X3:X30)</f>
        <v>0</v>
      </c>
      <c r="Y31" s="84" t="n">
        <f aca="false">SUM(Y3:Y30)</f>
        <v>0</v>
      </c>
      <c r="Z31" s="84" t="n">
        <f aca="false">SUM(Z3:Z30)</f>
        <v>0</v>
      </c>
      <c r="AA31" s="84" t="n">
        <f aca="false">SUM(AA3:AA30)</f>
        <v>0</v>
      </c>
      <c r="AB31" s="84" t="n">
        <f aca="false">SUM(AB3:AB30)</f>
        <v>0</v>
      </c>
      <c r="AC31" s="84" t="n">
        <f aca="false">SUM(AC3:AC30)</f>
        <v>0</v>
      </c>
      <c r="AD31" s="84" t="n">
        <f aca="false">SUM(AD3:AD30)</f>
        <v>0</v>
      </c>
      <c r="AE31" s="84" t="n">
        <f aca="false">SUM(AE3:AE30)</f>
        <v>0</v>
      </c>
      <c r="AF31" s="84" t="n">
        <f aca="false">SUM(AF3:AF30)</f>
        <v>0</v>
      </c>
      <c r="AG31" s="84" t="n">
        <f aca="false">SUM(AG3:AG30)</f>
        <v>0</v>
      </c>
      <c r="AH31" s="84" t="n">
        <f aca="false">SUM(AH3:AH30)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X38" activeCellId="0" sqref="X38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773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699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528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421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422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490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424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594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535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557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419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373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400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518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532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534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380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723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546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573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538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/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s="82" customFormat="true" ht="15" hidden="false" customHeight="false" outlineLevel="0" collapsed="false">
      <c r="B29" s="83" t="s">
        <v>282</v>
      </c>
      <c r="C29" s="84" t="n">
        <f aca="false">SUM(C3:C28)</f>
        <v>0</v>
      </c>
      <c r="D29" s="84" t="n">
        <f aca="false">SUM(D3:D28)</f>
        <v>0</v>
      </c>
      <c r="E29" s="84" t="n">
        <f aca="false">SUM(E3:E28)</f>
        <v>0</v>
      </c>
      <c r="F29" s="84" t="n">
        <f aca="false">SUM(F3:F28)</f>
        <v>0</v>
      </c>
      <c r="G29" s="84" t="n">
        <f aca="false">SUM(G3:G28)</f>
        <v>0</v>
      </c>
      <c r="H29" s="84" t="n">
        <f aca="false">SUM(H3:H28)</f>
        <v>0</v>
      </c>
      <c r="I29" s="84" t="n">
        <f aca="false">SUM(I3:I28)</f>
        <v>0</v>
      </c>
      <c r="J29" s="84" t="n">
        <f aca="false">SUM(J3:J28)</f>
        <v>0</v>
      </c>
      <c r="K29" s="84" t="n">
        <f aca="false">SUM(K3:K28)</f>
        <v>0</v>
      </c>
      <c r="L29" s="84" t="n">
        <f aca="false">SUM(L3:L28)</f>
        <v>0</v>
      </c>
      <c r="M29" s="84" t="n">
        <f aca="false">SUM(M3:M28)</f>
        <v>0</v>
      </c>
      <c r="N29" s="84" t="n">
        <f aca="false">SUM(N3:N28)</f>
        <v>0</v>
      </c>
      <c r="O29" s="84" t="n">
        <f aca="false">SUM(O3:O28)</f>
        <v>0</v>
      </c>
      <c r="P29" s="84" t="n">
        <f aca="false">SUM(P3:P28)</f>
        <v>0</v>
      </c>
      <c r="Q29" s="84" t="n">
        <f aca="false">SUM(Q3:Q28)</f>
        <v>0</v>
      </c>
      <c r="R29" s="84" t="n">
        <f aca="false">SUM(R3:R28)</f>
        <v>0</v>
      </c>
      <c r="S29" s="84" t="n">
        <f aca="false">SUM(S3:S28)</f>
        <v>0</v>
      </c>
      <c r="T29" s="84" t="n">
        <f aca="false">SUM(T3:T28)</f>
        <v>0</v>
      </c>
      <c r="U29" s="84" t="n">
        <f aca="false">SUM(U3:U28)</f>
        <v>0</v>
      </c>
      <c r="V29" s="84" t="n">
        <f aca="false">SUM(V3:V28)</f>
        <v>0</v>
      </c>
      <c r="W29" s="84" t="n">
        <f aca="false">SUM(W3:W28)</f>
        <v>0</v>
      </c>
      <c r="X29" s="84" t="n">
        <f aca="false">SUM(X3:X28)</f>
        <v>0</v>
      </c>
      <c r="Y29" s="84" t="n">
        <f aca="false">SUM(Y3:Y28)</f>
        <v>0</v>
      </c>
      <c r="Z29" s="84" t="n">
        <f aca="false">SUM(Z3:Z28)</f>
        <v>0</v>
      </c>
      <c r="AA29" s="84" t="n">
        <f aca="false">SUM(AA3:AA28)</f>
        <v>0</v>
      </c>
      <c r="AB29" s="84" t="n">
        <f aca="false">SUM(AB3:AB28)</f>
        <v>0</v>
      </c>
      <c r="AC29" s="84" t="n">
        <f aca="false">SUM(AC3:AC28)</f>
        <v>0</v>
      </c>
      <c r="AD29" s="84" t="n">
        <f aca="false">SUM(AD3:AD28)</f>
        <v>0</v>
      </c>
      <c r="AE29" s="84" t="n">
        <f aca="false">SUM(AE3:AE28)</f>
        <v>0</v>
      </c>
      <c r="AF29" s="84" t="n">
        <f aca="false">SUM(AF3:AF28)</f>
        <v>0</v>
      </c>
      <c r="AG29" s="84" t="n">
        <f aca="false">SUM(AG3:AG28)</f>
        <v>0</v>
      </c>
      <c r="AH29" s="84" t="n">
        <f aca="false">SUM(AH3:AH28)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9BBB59"/>
    <pageSetUpPr fitToPage="false"/>
  </sheetPr>
  <dimension ref="A2:AH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AC5" activeCellId="0" sqref="AC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768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8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 t="n">
        <v>2</v>
      </c>
      <c r="AC4" s="18" t="n">
        <v>6</v>
      </c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755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507</v>
      </c>
      <c r="B29" s="18" t="s">
        <v>421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422</v>
      </c>
      <c r="B30" s="18" t="s">
        <v>422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419</v>
      </c>
      <c r="B31" s="18" t="s">
        <v>419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490</v>
      </c>
      <c r="B32" s="18" t="s">
        <v>491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737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738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734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503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425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 t="s">
        <v>699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741</v>
      </c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427</v>
      </c>
      <c r="B40" s="18" t="s">
        <v>428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429</v>
      </c>
      <c r="B41" s="18" t="s">
        <v>430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431</v>
      </c>
      <c r="B42" s="18" t="s">
        <v>432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433</v>
      </c>
      <c r="B43" s="18" t="s">
        <v>434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435</v>
      </c>
      <c r="B44" s="18" t="s">
        <v>436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437</v>
      </c>
      <c r="B45" s="18" t="s">
        <v>438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439</v>
      </c>
      <c r="B46" s="18" t="s">
        <v>440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441</v>
      </c>
      <c r="B47" s="18" t="s">
        <v>442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443</v>
      </c>
      <c r="B48" s="18" t="s">
        <v>444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445</v>
      </c>
      <c r="B49" s="18" t="s">
        <v>446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447</v>
      </c>
      <c r="B50" s="18" t="s">
        <v>448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449</v>
      </c>
      <c r="B51" s="18" t="s">
        <v>450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451</v>
      </c>
      <c r="B52" s="18" t="s">
        <v>452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453</v>
      </c>
      <c r="B53" s="18" t="s">
        <v>454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455</v>
      </c>
      <c r="B54" s="18" t="s">
        <v>456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457</v>
      </c>
      <c r="B55" s="18" t="s">
        <v>458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459</v>
      </c>
      <c r="B56" s="18" t="s">
        <v>460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461</v>
      </c>
      <c r="B57" s="18" t="s">
        <v>462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463</v>
      </c>
      <c r="B58" s="18" t="s">
        <v>464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465</v>
      </c>
      <c r="B59" s="18" t="s">
        <v>466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467</v>
      </c>
      <c r="B60" s="18" t="s">
        <v>468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469</v>
      </c>
      <c r="B61" s="18" t="s">
        <v>470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471</v>
      </c>
      <c r="B62" s="18" t="s">
        <v>472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473</v>
      </c>
      <c r="B63" s="18" t="s">
        <v>474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475</v>
      </c>
      <c r="B64" s="18" t="s">
        <v>476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477</v>
      </c>
      <c r="B65" s="18" t="s">
        <v>478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479</v>
      </c>
      <c r="B66" s="18" t="s">
        <v>480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481</v>
      </c>
      <c r="B67" s="18" t="s">
        <v>482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483</v>
      </c>
      <c r="B68" s="18" t="s">
        <v>484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79" t="s">
        <v>282</v>
      </c>
      <c r="B69" s="79"/>
      <c r="C69" s="50" t="n">
        <f aca="false">SUM(C4:C68)</f>
        <v>8</v>
      </c>
      <c r="D69" s="50" t="n">
        <f aca="false">SUM(D4:D68)</f>
        <v>0</v>
      </c>
      <c r="E69" s="50" t="n">
        <f aca="false">SUM(E4:E68)</f>
        <v>0</v>
      </c>
      <c r="F69" s="50" t="n">
        <f aca="false">SUM(F4:F68)</f>
        <v>0</v>
      </c>
      <c r="G69" s="50" t="n">
        <f aca="false">SUM(G4:G68)</f>
        <v>0</v>
      </c>
      <c r="H69" s="50" t="n">
        <f aca="false">SUM(H4:H68)</f>
        <v>0</v>
      </c>
      <c r="I69" s="50" t="n">
        <f aca="false">SUM(I4:I68)</f>
        <v>0</v>
      </c>
      <c r="J69" s="50" t="n">
        <f aca="false">SUM(J4:J68)</f>
        <v>0</v>
      </c>
      <c r="K69" s="50" t="n">
        <f aca="false">SUM(K4:K68)</f>
        <v>0</v>
      </c>
      <c r="L69" s="50" t="n">
        <f aca="false">SUM(L4:L68)</f>
        <v>0</v>
      </c>
      <c r="M69" s="50" t="n">
        <f aca="false">SUM(M4:M68)</f>
        <v>0</v>
      </c>
      <c r="N69" s="50" t="n">
        <f aca="false">SUM(N4:N68)</f>
        <v>0</v>
      </c>
      <c r="O69" s="50" t="n">
        <f aca="false">SUM(O4:O68)</f>
        <v>0</v>
      </c>
      <c r="P69" s="50" t="n">
        <f aca="false">SUM(P4:P68)</f>
        <v>0</v>
      </c>
      <c r="Q69" s="50" t="n">
        <f aca="false">SUM(Q4:Q68)</f>
        <v>0</v>
      </c>
      <c r="R69" s="50" t="n">
        <f aca="false">SUM(R4:R68)</f>
        <v>0</v>
      </c>
      <c r="S69" s="50" t="n">
        <f aca="false">SUM(S4:S68)</f>
        <v>0</v>
      </c>
      <c r="T69" s="50" t="n">
        <f aca="false">SUM(T4:T68)</f>
        <v>0</v>
      </c>
      <c r="U69" s="50" t="n">
        <f aca="false">SUM(U4:U68)</f>
        <v>0</v>
      </c>
      <c r="V69" s="50" t="n">
        <f aca="false">SUM(V4:V68)</f>
        <v>0</v>
      </c>
      <c r="W69" s="50" t="n">
        <f aca="false">SUM(W4:W68)</f>
        <v>0</v>
      </c>
      <c r="X69" s="50" t="n">
        <f aca="false">SUM(X4:X68)</f>
        <v>0</v>
      </c>
      <c r="Y69" s="50" t="n">
        <f aca="false">SUM(Y4:Y68)</f>
        <v>0</v>
      </c>
      <c r="Z69" s="50" t="n">
        <f aca="false">SUM(Z4:Z68)</f>
        <v>0</v>
      </c>
      <c r="AA69" s="50" t="n">
        <f aca="false">SUM(AA4:AA68)</f>
        <v>0</v>
      </c>
      <c r="AB69" s="50" t="n">
        <f aca="false">SUM(AB4:AB68)</f>
        <v>2</v>
      </c>
      <c r="AC69" s="50" t="n">
        <f aca="false">SUM(AC4:AC68)</f>
        <v>6</v>
      </c>
      <c r="AD69" s="50" t="n">
        <f aca="false">SUM(AD4:AD68)</f>
        <v>0</v>
      </c>
      <c r="AE69" s="50" t="n">
        <f aca="false">SUM(AE4:AE68)</f>
        <v>0</v>
      </c>
      <c r="AF69" s="50" t="n">
        <f aca="false">SUM(AF4:AF68)</f>
        <v>0</v>
      </c>
      <c r="AG69" s="50" t="n">
        <f aca="false">SUM(AG4:AG68)</f>
        <v>0</v>
      </c>
      <c r="AH69" s="50" t="n">
        <f aca="false">SUM(AH4:AH68)</f>
        <v>0</v>
      </c>
    </row>
  </sheetData>
  <mergeCells count="1">
    <mergeCell ref="A69:B6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3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2" activePane="bottomRight" state="frozen"/>
      <selection pane="topLeft" activeCell="A1" activeCellId="0" sqref="A1"/>
      <selection pane="topRight" activeCell="D1" activeCellId="0" sqref="D1"/>
      <selection pane="bottomLeft" activeCell="A12" activeCellId="0" sqref="A12"/>
      <selection pane="bottomRight" activeCell="T42" activeCellId="0" sqref="T42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774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775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577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576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699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519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567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528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421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490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594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535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557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n">
        <v>0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419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373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400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394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518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404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532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566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380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723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546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573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customFormat="false" ht="15" hidden="false" customHeight="false" outlineLevel="0" collapsed="false">
      <c r="B29" s="77" t="s">
        <v>757</v>
      </c>
      <c r="C29" s="78" t="n">
        <f aca="false">SUM(D29:AH29)</f>
        <v>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customFormat="false" ht="15" hidden="false" customHeight="false" outlineLevel="0" collapsed="false">
      <c r="B30" s="77" t="s">
        <v>776</v>
      </c>
      <c r="C30" s="78" t="n">
        <f aca="false">SUM(D30:AH30)</f>
        <v>0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</row>
    <row r="31" customFormat="false" ht="15" hidden="false" customHeight="false" outlineLevel="0" collapsed="false">
      <c r="B31" s="77" t="s">
        <v>538</v>
      </c>
      <c r="C31" s="78" t="n">
        <f aca="false">SUM(D31:AH31)</f>
        <v>0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</row>
    <row r="32" customFormat="false" ht="15" hidden="false" customHeight="false" outlineLevel="0" collapsed="false">
      <c r="B32" s="77"/>
      <c r="C32" s="78" t="n">
        <f aca="false">SUM(D32:AH32)</f>
        <v>0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</row>
    <row r="33" s="82" customFormat="true" ht="15" hidden="false" customHeight="false" outlineLevel="0" collapsed="false">
      <c r="B33" s="83" t="s">
        <v>282</v>
      </c>
      <c r="C33" s="84" t="n">
        <f aca="false">SUM(C3:C32)</f>
        <v>0</v>
      </c>
      <c r="D33" s="84" t="n">
        <f aca="false">SUM(D3:D32)</f>
        <v>0</v>
      </c>
      <c r="E33" s="84" t="n">
        <f aca="false">SUM(E3:E32)</f>
        <v>0</v>
      </c>
      <c r="F33" s="84" t="n">
        <f aca="false">SUM(F3:F32)</f>
        <v>0</v>
      </c>
      <c r="G33" s="84" t="n">
        <f aca="false">SUM(G3:G32)</f>
        <v>0</v>
      </c>
      <c r="H33" s="84" t="n">
        <f aca="false">SUM(H3:H32)</f>
        <v>0</v>
      </c>
      <c r="I33" s="84" t="n">
        <f aca="false">SUM(I3:I32)</f>
        <v>0</v>
      </c>
      <c r="J33" s="84" t="n">
        <f aca="false">SUM(J3:J32)</f>
        <v>0</v>
      </c>
      <c r="K33" s="84" t="n">
        <f aca="false">SUM(K3:K32)</f>
        <v>0</v>
      </c>
      <c r="L33" s="84" t="n">
        <f aca="false">SUM(L3:L32)</f>
        <v>0</v>
      </c>
      <c r="M33" s="84" t="n">
        <f aca="false">SUM(M3:M32)</f>
        <v>0</v>
      </c>
      <c r="N33" s="84" t="n">
        <f aca="false">SUM(N3:N32)</f>
        <v>0</v>
      </c>
      <c r="O33" s="84" t="n">
        <f aca="false">SUM(O3:O32)</f>
        <v>0</v>
      </c>
      <c r="P33" s="84" t="n">
        <f aca="false">SUM(P3:P32)</f>
        <v>0</v>
      </c>
      <c r="Q33" s="84" t="n">
        <f aca="false">SUM(Q3:Q32)</f>
        <v>0</v>
      </c>
      <c r="R33" s="84" t="n">
        <f aca="false">SUM(R3:R32)</f>
        <v>0</v>
      </c>
      <c r="S33" s="84" t="n">
        <f aca="false">SUM(S3:S32)</f>
        <v>0</v>
      </c>
      <c r="T33" s="84" t="n">
        <f aca="false">SUM(T3:T32)</f>
        <v>0</v>
      </c>
      <c r="U33" s="84" t="n">
        <f aca="false">SUM(U3:U32)</f>
        <v>0</v>
      </c>
      <c r="V33" s="84" t="n">
        <f aca="false">SUM(V3:V32)</f>
        <v>0</v>
      </c>
      <c r="W33" s="84" t="n">
        <f aca="false">SUM(W3:W32)</f>
        <v>0</v>
      </c>
      <c r="X33" s="84" t="n">
        <f aca="false">SUM(X3:X32)</f>
        <v>0</v>
      </c>
      <c r="Y33" s="84" t="n">
        <f aca="false">SUM(Y3:Y32)</f>
        <v>0</v>
      </c>
      <c r="Z33" s="84" t="n">
        <f aca="false">SUM(Z3:Z32)</f>
        <v>0</v>
      </c>
      <c r="AA33" s="84" t="n">
        <f aca="false">SUM(AA3:AA32)</f>
        <v>0</v>
      </c>
      <c r="AB33" s="84" t="n">
        <f aca="false">SUM(AB3:AB32)</f>
        <v>0</v>
      </c>
      <c r="AC33" s="84" t="n">
        <f aca="false">SUM(AC3:AC32)</f>
        <v>0</v>
      </c>
      <c r="AD33" s="84" t="n">
        <f aca="false">SUM(AD3:AD32)</f>
        <v>0</v>
      </c>
      <c r="AE33" s="84" t="n">
        <f aca="false">SUM(AE3:AE32)</f>
        <v>0</v>
      </c>
      <c r="AF33" s="84" t="n">
        <f aca="false">SUM(AF3:AF32)</f>
        <v>0</v>
      </c>
      <c r="AG33" s="84" t="n">
        <f aca="false">SUM(AG3:AG32)</f>
        <v>0</v>
      </c>
      <c r="AH33" s="84" t="n">
        <f aca="false">SUM(AH3:AH32)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9" activePane="bottomRight" state="frozen"/>
      <selection pane="topLeft" activeCell="A1" activeCellId="0" sqref="A1"/>
      <selection pane="topRight" activeCell="D1" activeCellId="0" sqref="D1"/>
      <selection pane="bottomLeft" activeCell="A9" activeCellId="0" sqref="A9"/>
      <selection pane="bottomRight" activeCell="B36" activeCellId="0" sqref="B3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777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699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528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421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594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535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557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419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373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400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394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518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532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534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380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723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546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573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757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538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="82" customFormat="true" ht="15" hidden="false" customHeight="false" outlineLevel="0" collapsed="false">
      <c r="B28" s="83" t="s">
        <v>282</v>
      </c>
      <c r="C28" s="84" t="n">
        <f aca="false">SUM(C3:C27)</f>
        <v>0</v>
      </c>
      <c r="D28" s="84" t="n">
        <f aca="false">SUM(D3:D27)</f>
        <v>0</v>
      </c>
      <c r="E28" s="84" t="n">
        <f aca="false">SUM(E3:E27)</f>
        <v>0</v>
      </c>
      <c r="F28" s="84" t="n">
        <f aca="false">SUM(F3:F27)</f>
        <v>0</v>
      </c>
      <c r="G28" s="84" t="n">
        <f aca="false">SUM(G3:G27)</f>
        <v>0</v>
      </c>
      <c r="H28" s="84" t="n">
        <f aca="false">SUM(H3:H27)</f>
        <v>0</v>
      </c>
      <c r="I28" s="84" t="n">
        <f aca="false">SUM(I3:I27)</f>
        <v>0</v>
      </c>
      <c r="J28" s="84" t="n">
        <f aca="false">SUM(J3:J27)</f>
        <v>0</v>
      </c>
      <c r="K28" s="84" t="n">
        <f aca="false">SUM(K3:K27)</f>
        <v>0</v>
      </c>
      <c r="L28" s="84" t="n">
        <f aca="false">SUM(L3:L27)</f>
        <v>0</v>
      </c>
      <c r="M28" s="84" t="n">
        <f aca="false">SUM(M3:M27)</f>
        <v>0</v>
      </c>
      <c r="N28" s="84" t="n">
        <f aca="false">SUM(N3:N27)</f>
        <v>0</v>
      </c>
      <c r="O28" s="84" t="n">
        <f aca="false">SUM(O3:O27)</f>
        <v>0</v>
      </c>
      <c r="P28" s="84" t="n">
        <f aca="false">SUM(P3:P27)</f>
        <v>0</v>
      </c>
      <c r="Q28" s="84" t="n">
        <f aca="false">SUM(Q3:Q27)</f>
        <v>0</v>
      </c>
      <c r="R28" s="84" t="n">
        <f aca="false">SUM(R3:R27)</f>
        <v>0</v>
      </c>
      <c r="S28" s="84" t="n">
        <f aca="false">SUM(S3:S27)</f>
        <v>0</v>
      </c>
      <c r="T28" s="84" t="n">
        <f aca="false">SUM(T3:T27)</f>
        <v>0</v>
      </c>
      <c r="U28" s="84" t="n">
        <f aca="false">SUM(U3:U27)</f>
        <v>0</v>
      </c>
      <c r="V28" s="84" t="n">
        <f aca="false">SUM(V3:V27)</f>
        <v>0</v>
      </c>
      <c r="W28" s="84" t="n">
        <f aca="false">SUM(W3:W27)</f>
        <v>0</v>
      </c>
      <c r="X28" s="84" t="n">
        <f aca="false">SUM(X3:X27)</f>
        <v>0</v>
      </c>
      <c r="Y28" s="84" t="n">
        <f aca="false">SUM(Y3:Y27)</f>
        <v>0</v>
      </c>
      <c r="Z28" s="84" t="n">
        <f aca="false">SUM(Z3:Z27)</f>
        <v>0</v>
      </c>
      <c r="AA28" s="84" t="n">
        <f aca="false">SUM(AA3:AA27)</f>
        <v>0</v>
      </c>
      <c r="AB28" s="84" t="n">
        <f aca="false">SUM(AB3:AB27)</f>
        <v>0</v>
      </c>
      <c r="AC28" s="84" t="n">
        <f aca="false">SUM(AC3:AC27)</f>
        <v>0</v>
      </c>
      <c r="AD28" s="84" t="n">
        <f aca="false">SUM(AD3:AD27)</f>
        <v>0</v>
      </c>
      <c r="AE28" s="84" t="n">
        <f aca="false">SUM(AE3:AE27)</f>
        <v>0</v>
      </c>
      <c r="AF28" s="84" t="n">
        <f aca="false">SUM(AF3:AF27)</f>
        <v>0</v>
      </c>
      <c r="AG28" s="84" t="n">
        <f aca="false">SUM(AG3:AG27)</f>
        <v>0</v>
      </c>
      <c r="AH28" s="84" t="n">
        <f aca="false">SUM(AH3:AH27)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2" activePane="bottomRight" state="frozen"/>
      <selection pane="topLeft" activeCell="A1" activeCellId="0" sqref="A1"/>
      <selection pane="topRight" activeCell="D1" activeCellId="0" sqref="D1"/>
      <selection pane="bottomLeft" activeCell="A12" activeCellId="0" sqref="A12"/>
      <selection pane="bottomRight" activeCell="B38" activeCellId="0" sqref="B38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774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699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528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421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424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594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535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557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419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373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400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394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518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547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532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534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380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723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546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573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757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538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customFormat="false" ht="15" hidden="false" customHeight="false" outlineLevel="0" collapsed="false">
      <c r="B29" s="77"/>
      <c r="C29" s="78" t="n">
        <f aca="false">SUM(D29:AH29)</f>
        <v>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s="82" customFormat="true" ht="15" hidden="false" customHeight="false" outlineLevel="0" collapsed="false">
      <c r="B30" s="83" t="s">
        <v>282</v>
      </c>
      <c r="C30" s="84" t="n">
        <f aca="false">SUM(C3:C29)</f>
        <v>0</v>
      </c>
      <c r="D30" s="84" t="n">
        <f aca="false">SUM(D3:D29)</f>
        <v>0</v>
      </c>
      <c r="E30" s="84" t="n">
        <f aca="false">SUM(E3:E29)</f>
        <v>0</v>
      </c>
      <c r="F30" s="84" t="n">
        <f aca="false">SUM(F3:F29)</f>
        <v>0</v>
      </c>
      <c r="G30" s="84" t="n">
        <f aca="false">SUM(G3:G29)</f>
        <v>0</v>
      </c>
      <c r="H30" s="84" t="n">
        <f aca="false">SUM(H3:H29)</f>
        <v>0</v>
      </c>
      <c r="I30" s="84" t="n">
        <f aca="false">SUM(I3:I29)</f>
        <v>0</v>
      </c>
      <c r="J30" s="84" t="n">
        <f aca="false">SUM(J3:J29)</f>
        <v>0</v>
      </c>
      <c r="K30" s="84" t="n">
        <f aca="false">SUM(K3:K29)</f>
        <v>0</v>
      </c>
      <c r="L30" s="84" t="n">
        <f aca="false">SUM(L3:L29)</f>
        <v>0</v>
      </c>
      <c r="M30" s="84" t="n">
        <f aca="false">SUM(M3:M29)</f>
        <v>0</v>
      </c>
      <c r="N30" s="84" t="n">
        <f aca="false">SUM(N3:N29)</f>
        <v>0</v>
      </c>
      <c r="O30" s="84" t="n">
        <f aca="false">SUM(O3:O29)</f>
        <v>0</v>
      </c>
      <c r="P30" s="84" t="n">
        <f aca="false">SUM(P3:P29)</f>
        <v>0</v>
      </c>
      <c r="Q30" s="84" t="n">
        <f aca="false">SUM(Q3:Q29)</f>
        <v>0</v>
      </c>
      <c r="R30" s="84" t="n">
        <f aca="false">SUM(R3:R29)</f>
        <v>0</v>
      </c>
      <c r="S30" s="84" t="n">
        <f aca="false">SUM(S3:S29)</f>
        <v>0</v>
      </c>
      <c r="T30" s="84" t="n">
        <f aca="false">SUM(T3:T29)</f>
        <v>0</v>
      </c>
      <c r="U30" s="84" t="n">
        <f aca="false">SUM(U3:U29)</f>
        <v>0</v>
      </c>
      <c r="V30" s="84" t="n">
        <f aca="false">SUM(V3:V29)</f>
        <v>0</v>
      </c>
      <c r="W30" s="84" t="n">
        <f aca="false">SUM(W3:W29)</f>
        <v>0</v>
      </c>
      <c r="X30" s="84" t="n">
        <f aca="false">SUM(X3:X29)</f>
        <v>0</v>
      </c>
      <c r="Y30" s="84" t="n">
        <f aca="false">SUM(Y3:Y29)</f>
        <v>0</v>
      </c>
      <c r="Z30" s="84" t="n">
        <f aca="false">SUM(Z3:Z29)</f>
        <v>0</v>
      </c>
      <c r="AA30" s="84" t="n">
        <f aca="false">SUM(AA3:AA29)</f>
        <v>0</v>
      </c>
      <c r="AB30" s="84" t="n">
        <f aca="false">SUM(AB3:AB29)</f>
        <v>0</v>
      </c>
      <c r="AC30" s="84" t="n">
        <f aca="false">SUM(AC3:AC29)</f>
        <v>0</v>
      </c>
      <c r="AD30" s="84" t="n">
        <f aca="false">SUM(AD3:AD29)</f>
        <v>0</v>
      </c>
      <c r="AE30" s="84" t="n">
        <f aca="false">SUM(AE3:AE29)</f>
        <v>0</v>
      </c>
      <c r="AF30" s="84" t="n">
        <f aca="false">SUM(AF3:AF29)</f>
        <v>0</v>
      </c>
      <c r="AG30" s="84" t="n">
        <f aca="false">SUM(AG3:AG29)</f>
        <v>0</v>
      </c>
      <c r="AH30" s="84" t="n">
        <f aca="false">SUM(AH3:AH29)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9" activePane="bottomRight" state="frozen"/>
      <selection pane="topLeft" activeCell="A1" activeCellId="0" sqref="A1"/>
      <selection pane="topRight" activeCell="D1" activeCellId="0" sqref="D1"/>
      <selection pane="bottomLeft" activeCell="A9" activeCellId="0" sqref="A9"/>
      <selection pane="bottomRight" activeCell="B35" activeCellId="0" sqref="B3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778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699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528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421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594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535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557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419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373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400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394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518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547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532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534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380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723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546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573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757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538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/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s="82" customFormat="true" ht="15" hidden="false" customHeight="false" outlineLevel="0" collapsed="false">
      <c r="B29" s="83" t="s">
        <v>282</v>
      </c>
      <c r="C29" s="84" t="n">
        <f aca="false">SUM(C3:C28)</f>
        <v>0</v>
      </c>
      <c r="D29" s="84" t="n">
        <f aca="false">SUM(D3:D28)</f>
        <v>0</v>
      </c>
      <c r="E29" s="84" t="n">
        <f aca="false">SUM(E3:E28)</f>
        <v>0</v>
      </c>
      <c r="F29" s="84" t="n">
        <f aca="false">SUM(F3:F28)</f>
        <v>0</v>
      </c>
      <c r="G29" s="84" t="n">
        <f aca="false">SUM(G3:G28)</f>
        <v>0</v>
      </c>
      <c r="H29" s="84" t="n">
        <f aca="false">SUM(H3:H28)</f>
        <v>0</v>
      </c>
      <c r="I29" s="84" t="n">
        <f aca="false">SUM(I3:I28)</f>
        <v>0</v>
      </c>
      <c r="J29" s="84" t="n">
        <f aca="false">SUM(J3:J28)</f>
        <v>0</v>
      </c>
      <c r="K29" s="84" t="n">
        <f aca="false">SUM(K3:K28)</f>
        <v>0</v>
      </c>
      <c r="L29" s="84" t="n">
        <f aca="false">SUM(L3:L28)</f>
        <v>0</v>
      </c>
      <c r="M29" s="84" t="n">
        <f aca="false">SUM(M3:M28)</f>
        <v>0</v>
      </c>
      <c r="N29" s="84" t="n">
        <f aca="false">SUM(N3:N28)</f>
        <v>0</v>
      </c>
      <c r="O29" s="84" t="n">
        <f aca="false">SUM(O3:O28)</f>
        <v>0</v>
      </c>
      <c r="P29" s="84" t="n">
        <f aca="false">SUM(P3:P28)</f>
        <v>0</v>
      </c>
      <c r="Q29" s="84" t="n">
        <f aca="false">SUM(Q3:Q28)</f>
        <v>0</v>
      </c>
      <c r="R29" s="84" t="n">
        <f aca="false">SUM(R3:R28)</f>
        <v>0</v>
      </c>
      <c r="S29" s="84" t="n">
        <f aca="false">SUM(S3:S28)</f>
        <v>0</v>
      </c>
      <c r="T29" s="84" t="n">
        <f aca="false">SUM(T3:T28)</f>
        <v>0</v>
      </c>
      <c r="U29" s="84" t="n">
        <f aca="false">SUM(U3:U28)</f>
        <v>0</v>
      </c>
      <c r="V29" s="84" t="n">
        <f aca="false">SUM(V3:V28)</f>
        <v>0</v>
      </c>
      <c r="W29" s="84" t="n">
        <f aca="false">SUM(W3:W28)</f>
        <v>0</v>
      </c>
      <c r="X29" s="84" t="n">
        <f aca="false">SUM(X3:X28)</f>
        <v>0</v>
      </c>
      <c r="Y29" s="84" t="n">
        <f aca="false">SUM(Y3:Y28)</f>
        <v>0</v>
      </c>
      <c r="Z29" s="84" t="n">
        <f aca="false">SUM(Z3:Z28)</f>
        <v>0</v>
      </c>
      <c r="AA29" s="84" t="n">
        <f aca="false">SUM(AA3:AA28)</f>
        <v>0</v>
      </c>
      <c r="AB29" s="84" t="n">
        <f aca="false">SUM(AB3:AB28)</f>
        <v>0</v>
      </c>
      <c r="AC29" s="84" t="n">
        <f aca="false">SUM(AC3:AC28)</f>
        <v>0</v>
      </c>
      <c r="AD29" s="84" t="n">
        <f aca="false">SUM(AD3:AD28)</f>
        <v>0</v>
      </c>
      <c r="AE29" s="84" t="n">
        <f aca="false">SUM(AE3:AE28)</f>
        <v>0</v>
      </c>
      <c r="AF29" s="84" t="n">
        <f aca="false">SUM(AF3:AF28)</f>
        <v>0</v>
      </c>
      <c r="AG29" s="84" t="n">
        <f aca="false">SUM(AG3:AG28)</f>
        <v>0</v>
      </c>
      <c r="AH29" s="84" t="n">
        <f aca="false">SUM(AH3:AH28)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AC5" activeCellId="0" sqref="AC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85" t="s">
        <v>506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67</v>
      </c>
      <c r="D4" s="18" t="n">
        <v>1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 t="n">
        <v>13</v>
      </c>
      <c r="P4" s="18"/>
      <c r="Q4" s="18" t="n">
        <v>4</v>
      </c>
      <c r="R4" s="18" t="n">
        <f aca="false">16+23</f>
        <v>39</v>
      </c>
      <c r="S4" s="18"/>
      <c r="T4" s="18"/>
      <c r="U4" s="18" t="n">
        <v>4</v>
      </c>
      <c r="V4" s="18"/>
      <c r="W4" s="18"/>
      <c r="X4" s="18"/>
      <c r="Y4" s="18"/>
      <c r="Z4" s="18"/>
      <c r="AA4" s="18"/>
      <c r="AB4" s="18" t="n">
        <v>4</v>
      </c>
      <c r="AC4" s="18" t="n">
        <v>2</v>
      </c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426</v>
      </c>
      <c r="B27" s="18"/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n">
        <v>0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507</v>
      </c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508</v>
      </c>
      <c r="B31" s="18" t="s">
        <v>489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504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503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433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/>
      <c r="B63" s="18"/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79" t="s">
        <v>282</v>
      </c>
      <c r="B64" s="79"/>
      <c r="C64" s="50" t="n">
        <f aca="false">SUM(C4:C63)</f>
        <v>67</v>
      </c>
      <c r="D64" s="50" t="n">
        <f aca="false">SUM(D4:D63)</f>
        <v>1</v>
      </c>
      <c r="E64" s="50" t="n">
        <f aca="false">SUM(E4:E63)</f>
        <v>0</v>
      </c>
      <c r="F64" s="50" t="n">
        <f aca="false">SUM(F4:F63)</f>
        <v>0</v>
      </c>
      <c r="G64" s="50" t="n">
        <f aca="false">SUM(G4:G63)</f>
        <v>0</v>
      </c>
      <c r="H64" s="50" t="n">
        <f aca="false">SUM(H4:H63)</f>
        <v>0</v>
      </c>
      <c r="I64" s="50" t="n">
        <f aca="false">SUM(I4:I63)</f>
        <v>0</v>
      </c>
      <c r="J64" s="50" t="n">
        <f aca="false">SUM(J4:J63)</f>
        <v>0</v>
      </c>
      <c r="K64" s="50" t="n">
        <f aca="false">SUM(K4:K63)</f>
        <v>0</v>
      </c>
      <c r="L64" s="50" t="n">
        <f aca="false">SUM(L4:L63)</f>
        <v>0</v>
      </c>
      <c r="M64" s="50" t="n">
        <f aca="false">SUM(M4:M63)</f>
        <v>0</v>
      </c>
      <c r="N64" s="50" t="n">
        <f aca="false">SUM(N4:N63)</f>
        <v>0</v>
      </c>
      <c r="O64" s="50" t="n">
        <f aca="false">SUM(O4:O63)</f>
        <v>13</v>
      </c>
      <c r="P64" s="50" t="n">
        <f aca="false">SUM(P4:P63)</f>
        <v>0</v>
      </c>
      <c r="Q64" s="50" t="n">
        <f aca="false">SUM(Q4:Q63)</f>
        <v>4</v>
      </c>
      <c r="R64" s="50" t="n">
        <f aca="false">SUM(R4:R63)</f>
        <v>39</v>
      </c>
      <c r="S64" s="50" t="n">
        <f aca="false">SUM(S4:S63)</f>
        <v>0</v>
      </c>
      <c r="T64" s="50" t="n">
        <f aca="false">SUM(T4:T63)</f>
        <v>0</v>
      </c>
      <c r="U64" s="50" t="n">
        <f aca="false">SUM(U4:U63)</f>
        <v>4</v>
      </c>
      <c r="V64" s="50" t="n">
        <f aca="false">SUM(V4:V63)</f>
        <v>0</v>
      </c>
      <c r="W64" s="50" t="n">
        <f aca="false">SUM(W4:W63)</f>
        <v>0</v>
      </c>
      <c r="X64" s="50" t="n">
        <f aca="false">SUM(X4:X63)</f>
        <v>0</v>
      </c>
      <c r="Y64" s="50" t="n">
        <f aca="false">SUM(Y4:Y63)</f>
        <v>0</v>
      </c>
      <c r="Z64" s="50" t="n">
        <f aca="false">SUM(Z4:Z63)</f>
        <v>0</v>
      </c>
      <c r="AA64" s="50" t="n">
        <f aca="false">SUM(AA4:AA63)</f>
        <v>0</v>
      </c>
      <c r="AB64" s="50" t="n">
        <f aca="false">SUM(AB4:AB63)</f>
        <v>4</v>
      </c>
      <c r="AC64" s="50" t="n">
        <f aca="false">SUM(AC4:AC63)</f>
        <v>2</v>
      </c>
      <c r="AD64" s="50" t="n">
        <f aca="false">SUM(AD4:AD63)</f>
        <v>0</v>
      </c>
      <c r="AE64" s="50" t="n">
        <f aca="false">SUM(AE4:AE63)</f>
        <v>0</v>
      </c>
      <c r="AF64" s="50" t="n">
        <f aca="false">SUM(AF4:AF63)</f>
        <v>0</v>
      </c>
      <c r="AG64" s="50" t="n">
        <f aca="false">SUM(AG4:AG63)</f>
        <v>0</v>
      </c>
      <c r="AH64" s="50" t="n">
        <f aca="false">SUM(AH4:AH63)</f>
        <v>0</v>
      </c>
    </row>
  </sheetData>
  <mergeCells count="1">
    <mergeCell ref="A64:B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8" activePane="bottomRight" state="frozen"/>
      <selection pane="topLeft" activeCell="A1" activeCellId="0" sqref="A1"/>
      <selection pane="topRight" activeCell="D1" activeCellId="0" sqref="D1"/>
      <selection pane="bottomLeft" activeCell="A18" activeCellId="0" sqref="A18"/>
      <selection pane="bottomRight" activeCell="E18" activeCellId="0" sqref="E18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779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699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528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421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594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535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557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419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373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400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394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518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532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534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380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723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390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546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573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757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538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/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s="82" customFormat="true" ht="15" hidden="false" customHeight="false" outlineLevel="0" collapsed="false">
      <c r="B29" s="83" t="s">
        <v>282</v>
      </c>
      <c r="C29" s="84" t="n">
        <f aca="false">SUM(C3:C28)</f>
        <v>0</v>
      </c>
      <c r="D29" s="84" t="n">
        <f aca="false">SUM(D3:D28)</f>
        <v>0</v>
      </c>
      <c r="E29" s="84" t="n">
        <f aca="false">SUM(E3:E28)</f>
        <v>0</v>
      </c>
      <c r="F29" s="84" t="n">
        <f aca="false">SUM(F3:F28)</f>
        <v>0</v>
      </c>
      <c r="G29" s="84" t="n">
        <f aca="false">SUM(G3:G28)</f>
        <v>0</v>
      </c>
      <c r="H29" s="84" t="n">
        <f aca="false">SUM(H3:H28)</f>
        <v>0</v>
      </c>
      <c r="I29" s="84" t="n">
        <f aca="false">SUM(I3:I28)</f>
        <v>0</v>
      </c>
      <c r="J29" s="84" t="n">
        <f aca="false">SUM(J3:J28)</f>
        <v>0</v>
      </c>
      <c r="K29" s="84" t="n">
        <f aca="false">SUM(K3:K28)</f>
        <v>0</v>
      </c>
      <c r="L29" s="84" t="n">
        <f aca="false">SUM(L3:L28)</f>
        <v>0</v>
      </c>
      <c r="M29" s="84" t="n">
        <f aca="false">SUM(M3:M28)</f>
        <v>0</v>
      </c>
      <c r="N29" s="84" t="n">
        <f aca="false">SUM(N3:N28)</f>
        <v>0</v>
      </c>
      <c r="O29" s="84" t="n">
        <f aca="false">SUM(O3:O28)</f>
        <v>0</v>
      </c>
      <c r="P29" s="84" t="n">
        <f aca="false">SUM(P3:P28)</f>
        <v>0</v>
      </c>
      <c r="Q29" s="84" t="n">
        <f aca="false">SUM(Q3:Q28)</f>
        <v>0</v>
      </c>
      <c r="R29" s="84" t="n">
        <f aca="false">SUM(R3:R28)</f>
        <v>0</v>
      </c>
      <c r="S29" s="84" t="n">
        <f aca="false">SUM(S3:S28)</f>
        <v>0</v>
      </c>
      <c r="T29" s="84" t="n">
        <f aca="false">SUM(T3:T28)</f>
        <v>0</v>
      </c>
      <c r="U29" s="84" t="n">
        <f aca="false">SUM(U3:U28)</f>
        <v>0</v>
      </c>
      <c r="V29" s="84" t="n">
        <f aca="false">SUM(V3:V28)</f>
        <v>0</v>
      </c>
      <c r="W29" s="84" t="n">
        <f aca="false">SUM(W3:W28)</f>
        <v>0</v>
      </c>
      <c r="X29" s="84" t="n">
        <f aca="false">SUM(X3:X28)</f>
        <v>0</v>
      </c>
      <c r="Y29" s="84" t="n">
        <f aca="false">SUM(Y3:Y28)</f>
        <v>0</v>
      </c>
      <c r="Z29" s="84" t="n">
        <f aca="false">SUM(Z3:Z28)</f>
        <v>0</v>
      </c>
      <c r="AA29" s="84" t="n">
        <f aca="false">SUM(AA3:AA28)</f>
        <v>0</v>
      </c>
      <c r="AB29" s="84" t="n">
        <f aca="false">SUM(AB3:AB28)</f>
        <v>0</v>
      </c>
      <c r="AC29" s="84" t="n">
        <f aca="false">SUM(AC3:AC28)</f>
        <v>0</v>
      </c>
      <c r="AD29" s="84" t="n">
        <f aca="false">SUM(AD3:AD28)</f>
        <v>0</v>
      </c>
      <c r="AE29" s="84" t="n">
        <f aca="false">SUM(AE3:AE28)</f>
        <v>0</v>
      </c>
      <c r="AF29" s="84" t="n">
        <f aca="false">SUM(AF3:AF28)</f>
        <v>0</v>
      </c>
      <c r="AG29" s="84" t="n">
        <f aca="false">SUM(AG3:AG28)</f>
        <v>0</v>
      </c>
      <c r="AH29" s="84" t="n">
        <f aca="false">SUM(AH3:AH28)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T8" activeCellId="0" sqref="T8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780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699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567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528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421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490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594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535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770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419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373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400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394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518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532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534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380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723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546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573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757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589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538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customFormat="false" ht="15" hidden="false" customHeight="false" outlineLevel="0" collapsed="false">
      <c r="B29" s="77"/>
      <c r="C29" s="78" t="n">
        <f aca="false">SUM(D29:AH29)</f>
        <v>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s="82" customFormat="true" ht="15" hidden="false" customHeight="false" outlineLevel="0" collapsed="false">
      <c r="B30" s="83" t="s">
        <v>282</v>
      </c>
      <c r="C30" s="84" t="n">
        <f aca="false">SUM(C3:C29)</f>
        <v>0</v>
      </c>
      <c r="D30" s="84" t="n">
        <f aca="false">SUM(D3:D29)</f>
        <v>0</v>
      </c>
      <c r="E30" s="84" t="n">
        <f aca="false">SUM(E3:E29)</f>
        <v>0</v>
      </c>
      <c r="F30" s="84" t="n">
        <f aca="false">SUM(F3:F29)</f>
        <v>0</v>
      </c>
      <c r="G30" s="84" t="n">
        <f aca="false">SUM(G3:G29)</f>
        <v>0</v>
      </c>
      <c r="H30" s="84" t="n">
        <f aca="false">SUM(H3:H29)</f>
        <v>0</v>
      </c>
      <c r="I30" s="84" t="n">
        <f aca="false">SUM(I3:I29)</f>
        <v>0</v>
      </c>
      <c r="J30" s="84" t="n">
        <f aca="false">SUM(J3:J29)</f>
        <v>0</v>
      </c>
      <c r="K30" s="84" t="n">
        <f aca="false">SUM(K3:K29)</f>
        <v>0</v>
      </c>
      <c r="L30" s="84" t="n">
        <f aca="false">SUM(L3:L29)</f>
        <v>0</v>
      </c>
      <c r="M30" s="84" t="n">
        <f aca="false">SUM(M3:M29)</f>
        <v>0</v>
      </c>
      <c r="N30" s="84" t="n">
        <f aca="false">SUM(N3:N29)</f>
        <v>0</v>
      </c>
      <c r="O30" s="84" t="n">
        <f aca="false">SUM(O3:O29)</f>
        <v>0</v>
      </c>
      <c r="P30" s="84" t="n">
        <f aca="false">SUM(P3:P29)</f>
        <v>0</v>
      </c>
      <c r="Q30" s="84" t="n">
        <f aca="false">SUM(Q3:Q29)</f>
        <v>0</v>
      </c>
      <c r="R30" s="84" t="n">
        <f aca="false">SUM(R3:R29)</f>
        <v>0</v>
      </c>
      <c r="S30" s="84" t="n">
        <f aca="false">SUM(S3:S29)</f>
        <v>0</v>
      </c>
      <c r="T30" s="84" t="n">
        <f aca="false">SUM(T3:T29)</f>
        <v>0</v>
      </c>
      <c r="U30" s="84" t="n">
        <f aca="false">SUM(U3:U29)</f>
        <v>0</v>
      </c>
      <c r="V30" s="84" t="n">
        <f aca="false">SUM(V3:V29)</f>
        <v>0</v>
      </c>
      <c r="W30" s="84" t="n">
        <f aca="false">SUM(W3:W29)</f>
        <v>0</v>
      </c>
      <c r="X30" s="84" t="n">
        <f aca="false">SUM(X3:X29)</f>
        <v>0</v>
      </c>
      <c r="Y30" s="84" t="n">
        <f aca="false">SUM(Y3:Y29)</f>
        <v>0</v>
      </c>
      <c r="Z30" s="84" t="n">
        <f aca="false">SUM(Z3:Z29)</f>
        <v>0</v>
      </c>
      <c r="AA30" s="84" t="n">
        <f aca="false">SUM(AA3:AA29)</f>
        <v>0</v>
      </c>
      <c r="AB30" s="84" t="n">
        <f aca="false">SUM(AB3:AB29)</f>
        <v>0</v>
      </c>
      <c r="AC30" s="84" t="n">
        <f aca="false">SUM(AC3:AC29)</f>
        <v>0</v>
      </c>
      <c r="AD30" s="84" t="n">
        <f aca="false">SUM(AD3:AD29)</f>
        <v>0</v>
      </c>
      <c r="AE30" s="84" t="n">
        <f aca="false">SUM(AE3:AE29)</f>
        <v>0</v>
      </c>
      <c r="AF30" s="84" t="n">
        <f aca="false">SUM(AF3:AF29)</f>
        <v>0</v>
      </c>
      <c r="AG30" s="84" t="n">
        <f aca="false">SUM(AG3:AG29)</f>
        <v>0</v>
      </c>
      <c r="AH30" s="84" t="n">
        <f aca="false">SUM(AH3:AH29)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B35" activeCellId="0" sqref="B3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781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699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528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421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594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535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557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n">
        <v>0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419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373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400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394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518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532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534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380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723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546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573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757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538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/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s="82" customFormat="true" ht="15" hidden="false" customHeight="false" outlineLevel="0" collapsed="false">
      <c r="B29" s="83" t="s">
        <v>282</v>
      </c>
      <c r="C29" s="84" t="n">
        <f aca="false">SUM(C3:C28)</f>
        <v>0</v>
      </c>
      <c r="D29" s="84" t="n">
        <f aca="false">SUM(D3:D28)</f>
        <v>0</v>
      </c>
      <c r="E29" s="84" t="n">
        <f aca="false">SUM(E3:E28)</f>
        <v>0</v>
      </c>
      <c r="F29" s="84" t="n">
        <f aca="false">SUM(F3:F28)</f>
        <v>0</v>
      </c>
      <c r="G29" s="84" t="n">
        <f aca="false">SUM(G3:G28)</f>
        <v>0</v>
      </c>
      <c r="H29" s="84" t="n">
        <f aca="false">SUM(H3:H28)</f>
        <v>0</v>
      </c>
      <c r="I29" s="84" t="n">
        <f aca="false">SUM(I3:I28)</f>
        <v>0</v>
      </c>
      <c r="J29" s="84" t="n">
        <f aca="false">SUM(J3:J28)</f>
        <v>0</v>
      </c>
      <c r="K29" s="84" t="n">
        <f aca="false">SUM(K3:K28)</f>
        <v>0</v>
      </c>
      <c r="L29" s="84" t="n">
        <f aca="false">SUM(L3:L28)</f>
        <v>0</v>
      </c>
      <c r="M29" s="84" t="n">
        <f aca="false">SUM(M3:M28)</f>
        <v>0</v>
      </c>
      <c r="N29" s="84" t="n">
        <f aca="false">SUM(N3:N28)</f>
        <v>0</v>
      </c>
      <c r="O29" s="84" t="n">
        <f aca="false">SUM(O3:O28)</f>
        <v>0</v>
      </c>
      <c r="P29" s="84" t="n">
        <f aca="false">SUM(P3:P28)</f>
        <v>0</v>
      </c>
      <c r="Q29" s="84" t="n">
        <f aca="false">SUM(Q3:Q28)</f>
        <v>0</v>
      </c>
      <c r="R29" s="84" t="n">
        <f aca="false">SUM(R3:R28)</f>
        <v>0</v>
      </c>
      <c r="S29" s="84" t="n">
        <f aca="false">SUM(S3:S28)</f>
        <v>0</v>
      </c>
      <c r="T29" s="84" t="n">
        <f aca="false">SUM(T3:T28)</f>
        <v>0</v>
      </c>
      <c r="U29" s="84" t="n">
        <f aca="false">SUM(U3:U28)</f>
        <v>0</v>
      </c>
      <c r="V29" s="84" t="n">
        <f aca="false">SUM(V3:V28)</f>
        <v>0</v>
      </c>
      <c r="W29" s="84" t="n">
        <f aca="false">SUM(W3:W28)</f>
        <v>0</v>
      </c>
      <c r="X29" s="84" t="n">
        <f aca="false">SUM(X3:X28)</f>
        <v>0</v>
      </c>
      <c r="Y29" s="84" t="n">
        <f aca="false">SUM(Y3:Y28)</f>
        <v>0</v>
      </c>
      <c r="Z29" s="84" t="n">
        <f aca="false">SUM(Z3:Z28)</f>
        <v>0</v>
      </c>
      <c r="AA29" s="84" t="n">
        <f aca="false">SUM(AA3:AA28)</f>
        <v>0</v>
      </c>
      <c r="AB29" s="84" t="n">
        <f aca="false">SUM(AB3:AB28)</f>
        <v>0</v>
      </c>
      <c r="AC29" s="84" t="n">
        <f aca="false">SUM(AC3:AC28)</f>
        <v>0</v>
      </c>
      <c r="AD29" s="84" t="n">
        <f aca="false">SUM(AD3:AD28)</f>
        <v>0</v>
      </c>
      <c r="AE29" s="84" t="n">
        <f aca="false">SUM(AE3:AE28)</f>
        <v>0</v>
      </c>
      <c r="AF29" s="84" t="n">
        <f aca="false">SUM(AF3:AF28)</f>
        <v>0</v>
      </c>
      <c r="AG29" s="84" t="n">
        <f aca="false">SUM(AG3:AG28)</f>
        <v>0</v>
      </c>
      <c r="AH29" s="84" t="n">
        <f aca="false">SUM(AH3:AH28)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O4" activeCellId="0" sqref="O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782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699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528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421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594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535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557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783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419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373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400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394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518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532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534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380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723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546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573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757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538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784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s="82" customFormat="true" ht="15" hidden="false" customHeight="false" outlineLevel="0" collapsed="false">
      <c r="B29" s="83" t="s">
        <v>282</v>
      </c>
      <c r="C29" s="84" t="n">
        <f aca="false">SUM(C3:C28)</f>
        <v>0</v>
      </c>
      <c r="D29" s="84" t="n">
        <f aca="false">SUM(D3:D28)</f>
        <v>0</v>
      </c>
      <c r="E29" s="84" t="n">
        <f aca="false">SUM(E3:E28)</f>
        <v>0</v>
      </c>
      <c r="F29" s="84" t="n">
        <f aca="false">SUM(F3:F28)</f>
        <v>0</v>
      </c>
      <c r="G29" s="84" t="n">
        <f aca="false">SUM(G3:G28)</f>
        <v>0</v>
      </c>
      <c r="H29" s="84" t="n">
        <f aca="false">SUM(H3:H28)</f>
        <v>0</v>
      </c>
      <c r="I29" s="84" t="n">
        <f aca="false">SUM(I3:I28)</f>
        <v>0</v>
      </c>
      <c r="J29" s="84" t="n">
        <f aca="false">SUM(J3:J28)</f>
        <v>0</v>
      </c>
      <c r="K29" s="84" t="n">
        <f aca="false">SUM(K3:K28)</f>
        <v>0</v>
      </c>
      <c r="L29" s="84" t="n">
        <f aca="false">SUM(L3:L28)</f>
        <v>0</v>
      </c>
      <c r="M29" s="84" t="n">
        <f aca="false">SUM(M3:M28)</f>
        <v>0</v>
      </c>
      <c r="N29" s="84" t="n">
        <f aca="false">SUM(N3:N28)</f>
        <v>0</v>
      </c>
      <c r="O29" s="84" t="n">
        <f aca="false">SUM(O3:O28)</f>
        <v>0</v>
      </c>
      <c r="P29" s="84" t="n">
        <f aca="false">SUM(P3:P28)</f>
        <v>0</v>
      </c>
      <c r="Q29" s="84" t="n">
        <f aca="false">SUM(Q3:Q28)</f>
        <v>0</v>
      </c>
      <c r="R29" s="84" t="n">
        <f aca="false">SUM(R3:R28)</f>
        <v>0</v>
      </c>
      <c r="S29" s="84" t="n">
        <f aca="false">SUM(S3:S28)</f>
        <v>0</v>
      </c>
      <c r="T29" s="84" t="n">
        <f aca="false">SUM(T3:T28)</f>
        <v>0</v>
      </c>
      <c r="U29" s="84" t="n">
        <f aca="false">SUM(U3:U28)</f>
        <v>0</v>
      </c>
      <c r="V29" s="84" t="n">
        <f aca="false">SUM(V3:V28)</f>
        <v>0</v>
      </c>
      <c r="W29" s="84" t="n">
        <f aca="false">SUM(W3:W28)</f>
        <v>0</v>
      </c>
      <c r="X29" s="84" t="n">
        <f aca="false">SUM(X3:X28)</f>
        <v>0</v>
      </c>
      <c r="Y29" s="84" t="n">
        <f aca="false">SUM(Y3:Y28)</f>
        <v>0</v>
      </c>
      <c r="Z29" s="84" t="n">
        <f aca="false">SUM(Z3:Z28)</f>
        <v>0</v>
      </c>
      <c r="AA29" s="84" t="n">
        <f aca="false">SUM(AA3:AA28)</f>
        <v>0</v>
      </c>
      <c r="AB29" s="84" t="n">
        <f aca="false">SUM(AB3:AB28)</f>
        <v>0</v>
      </c>
      <c r="AC29" s="84" t="n">
        <f aca="false">SUM(AC3:AC28)</f>
        <v>0</v>
      </c>
      <c r="AD29" s="84" t="n">
        <f aca="false">SUM(AD3:AD28)</f>
        <v>0</v>
      </c>
      <c r="AE29" s="84" t="n">
        <f aca="false">SUM(AE3:AE28)</f>
        <v>0</v>
      </c>
      <c r="AF29" s="84" t="n">
        <f aca="false">SUM(AF3:AF28)</f>
        <v>0</v>
      </c>
      <c r="AG29" s="84" t="n">
        <f aca="false">SUM(AG3:AG28)</f>
        <v>0</v>
      </c>
      <c r="AH29" s="84" t="n">
        <f aca="false">SUM(AH3:AH28)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3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8" activePane="bottomRight" state="frozen"/>
      <selection pane="topLeft" activeCell="A1" activeCellId="0" sqref="A1"/>
      <selection pane="topRight" activeCell="D1" activeCellId="0" sqref="D1"/>
      <selection pane="bottomLeft" activeCell="A8" activeCellId="0" sqref="A8"/>
      <selection pane="bottomRight" activeCell="X44" activeCellId="0" sqref="X4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785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699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528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421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424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594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535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557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419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373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400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394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518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404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396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532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534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/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567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380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723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546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customFormat="false" ht="15" hidden="false" customHeight="false" outlineLevel="0" collapsed="false">
      <c r="B29" s="77" t="s">
        <v>574</v>
      </c>
      <c r="C29" s="78" t="n">
        <f aca="false">SUM(D29:AH29)</f>
        <v>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customFormat="false" ht="15" hidden="false" customHeight="false" outlineLevel="0" collapsed="false">
      <c r="B30" s="77" t="s">
        <v>573</v>
      </c>
      <c r="C30" s="78" t="n">
        <f aca="false">SUM(D30:AH30)</f>
        <v>0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</row>
    <row r="31" customFormat="false" ht="15" hidden="false" customHeight="false" outlineLevel="0" collapsed="false">
      <c r="B31" s="77" t="s">
        <v>757</v>
      </c>
      <c r="C31" s="78" t="n">
        <f aca="false">SUM(D31:AH31)</f>
        <v>0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</row>
    <row r="32" customFormat="false" ht="15" hidden="false" customHeight="false" outlineLevel="0" collapsed="false">
      <c r="B32" s="77" t="s">
        <v>538</v>
      </c>
      <c r="C32" s="78" t="n">
        <f aca="false">SUM(D32:AH32)</f>
        <v>0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</row>
    <row r="33" customFormat="false" ht="15" hidden="false" customHeight="false" outlineLevel="0" collapsed="false">
      <c r="B33" s="77" t="s">
        <v>784</v>
      </c>
      <c r="C33" s="78" t="n">
        <f aca="false">SUM(D33:AH33)</f>
        <v>0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</row>
    <row r="34" s="82" customFormat="true" ht="15" hidden="false" customHeight="false" outlineLevel="0" collapsed="false">
      <c r="B34" s="83" t="s">
        <v>282</v>
      </c>
      <c r="C34" s="84" t="n">
        <f aca="false">SUM(C3:C33)</f>
        <v>0</v>
      </c>
      <c r="D34" s="84" t="n">
        <f aca="false">SUM(D3:D33)</f>
        <v>0</v>
      </c>
      <c r="E34" s="84" t="n">
        <f aca="false">SUM(E3:E33)</f>
        <v>0</v>
      </c>
      <c r="F34" s="84" t="n">
        <f aca="false">SUM(F3:F33)</f>
        <v>0</v>
      </c>
      <c r="G34" s="84" t="n">
        <f aca="false">SUM(G3:G33)</f>
        <v>0</v>
      </c>
      <c r="H34" s="84" t="n">
        <f aca="false">SUM(H3:H33)</f>
        <v>0</v>
      </c>
      <c r="I34" s="84" t="n">
        <f aca="false">SUM(I3:I33)</f>
        <v>0</v>
      </c>
      <c r="J34" s="84" t="n">
        <f aca="false">SUM(J3:J33)</f>
        <v>0</v>
      </c>
      <c r="K34" s="84" t="n">
        <f aca="false">SUM(K3:K33)</f>
        <v>0</v>
      </c>
      <c r="L34" s="84" t="n">
        <f aca="false">SUM(L3:L33)</f>
        <v>0</v>
      </c>
      <c r="M34" s="84" t="n">
        <f aca="false">SUM(M3:M33)</f>
        <v>0</v>
      </c>
      <c r="N34" s="84" t="n">
        <f aca="false">SUM(N3:N33)</f>
        <v>0</v>
      </c>
      <c r="O34" s="84" t="n">
        <f aca="false">SUM(O3:O33)</f>
        <v>0</v>
      </c>
      <c r="P34" s="84" t="n">
        <f aca="false">SUM(P3:P33)</f>
        <v>0</v>
      </c>
      <c r="Q34" s="84" t="n">
        <f aca="false">SUM(Q3:Q33)</f>
        <v>0</v>
      </c>
      <c r="R34" s="84" t="n">
        <f aca="false">SUM(R3:R33)</f>
        <v>0</v>
      </c>
      <c r="S34" s="84" t="n">
        <f aca="false">SUM(S3:S33)</f>
        <v>0</v>
      </c>
      <c r="T34" s="84" t="n">
        <f aca="false">SUM(T3:T33)</f>
        <v>0</v>
      </c>
      <c r="U34" s="84" t="n">
        <f aca="false">SUM(U3:U33)</f>
        <v>0</v>
      </c>
      <c r="V34" s="84" t="n">
        <f aca="false">SUM(V3:V33)</f>
        <v>0</v>
      </c>
      <c r="W34" s="84" t="n">
        <f aca="false">SUM(W3:W33)</f>
        <v>0</v>
      </c>
      <c r="X34" s="84" t="n">
        <f aca="false">SUM(X3:X33)</f>
        <v>0</v>
      </c>
      <c r="Y34" s="84" t="n">
        <f aca="false">SUM(Y3:Y33)</f>
        <v>0</v>
      </c>
      <c r="Z34" s="84" t="n">
        <f aca="false">SUM(Z3:Z33)</f>
        <v>0</v>
      </c>
      <c r="AA34" s="84" t="n">
        <f aca="false">SUM(AA3:AA33)</f>
        <v>0</v>
      </c>
      <c r="AB34" s="84" t="n">
        <f aca="false">SUM(AB3:AB33)</f>
        <v>0</v>
      </c>
      <c r="AC34" s="84" t="n">
        <f aca="false">SUM(AC3:AC33)</f>
        <v>0</v>
      </c>
      <c r="AD34" s="84" t="n">
        <f aca="false">SUM(AD3:AD33)</f>
        <v>0</v>
      </c>
      <c r="AE34" s="84" t="n">
        <f aca="false">SUM(AE3:AE33)</f>
        <v>0</v>
      </c>
      <c r="AF34" s="84" t="n">
        <f aca="false">SUM(AF3:AF33)</f>
        <v>0</v>
      </c>
      <c r="AG34" s="84" t="n">
        <f aca="false">SUM(AG3:AG33)</f>
        <v>0</v>
      </c>
      <c r="AH34" s="84" t="n">
        <f aca="false">SUM(AH3:AH33)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5" activePane="bottomRight" state="frozen"/>
      <selection pane="topLeft" activeCell="A1" activeCellId="0" sqref="A1"/>
      <selection pane="topRight" activeCell="D1" activeCellId="0" sqref="D1"/>
      <selection pane="bottomLeft" activeCell="A15" activeCellId="0" sqref="A15"/>
      <selection pane="bottomRight" activeCell="B44" activeCellId="0" sqref="B4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786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577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583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576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699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519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528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421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490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424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594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535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557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560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419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373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400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394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518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404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396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787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532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534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n">
        <v>0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567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customFormat="false" ht="15" hidden="false" customHeight="false" outlineLevel="0" collapsed="false">
      <c r="B29" s="77" t="s">
        <v>380</v>
      </c>
      <c r="C29" s="78" t="n">
        <f aca="false">SUM(D29:AH29)</f>
        <v>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customFormat="false" ht="15" hidden="false" customHeight="false" outlineLevel="0" collapsed="false">
      <c r="B30" s="77" t="s">
        <v>723</v>
      </c>
      <c r="C30" s="78" t="n">
        <f aca="false">SUM(D30:AH30)</f>
        <v>0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</row>
    <row r="31" customFormat="false" ht="15" hidden="false" customHeight="false" outlineLevel="0" collapsed="false">
      <c r="B31" s="77" t="s">
        <v>546</v>
      </c>
      <c r="C31" s="78" t="n">
        <f aca="false">SUM(D31:AH31)</f>
        <v>0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</row>
    <row r="32" customFormat="false" ht="15" hidden="false" customHeight="false" outlineLevel="0" collapsed="false">
      <c r="B32" s="77" t="s">
        <v>574</v>
      </c>
      <c r="C32" s="78" t="n">
        <f aca="false">SUM(D32:AH32)</f>
        <v>0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</row>
    <row r="33" customFormat="false" ht="15" hidden="false" customHeight="false" outlineLevel="0" collapsed="false">
      <c r="B33" s="77" t="s">
        <v>573</v>
      </c>
      <c r="C33" s="78" t="n">
        <f aca="false">SUM(D33:AH33)</f>
        <v>0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</row>
    <row r="34" customFormat="false" ht="15" hidden="false" customHeight="false" outlineLevel="0" collapsed="false">
      <c r="B34" s="77" t="s">
        <v>757</v>
      </c>
      <c r="C34" s="78" t="n">
        <f aca="false">SUM(D34:AH34)</f>
        <v>0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</row>
    <row r="35" customFormat="false" ht="15" hidden="false" customHeight="false" outlineLevel="0" collapsed="false">
      <c r="B35" s="77" t="s">
        <v>538</v>
      </c>
      <c r="C35" s="78" t="n">
        <f aca="false">SUM(D35:AH35)</f>
        <v>0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customFormat="false" ht="15" hidden="false" customHeight="false" outlineLevel="0" collapsed="false">
      <c r="B36" s="77" t="s">
        <v>784</v>
      </c>
      <c r="C36" s="78" t="n">
        <f aca="false">SUM(D36:AH36)</f>
        <v>0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</row>
    <row r="37" s="82" customFormat="true" ht="15" hidden="false" customHeight="false" outlineLevel="0" collapsed="false">
      <c r="B37" s="83" t="s">
        <v>282</v>
      </c>
      <c r="C37" s="84" t="n">
        <f aca="false">SUM(C3:C36)</f>
        <v>0</v>
      </c>
      <c r="D37" s="84" t="n">
        <f aca="false">SUM(D3:D36)</f>
        <v>0</v>
      </c>
      <c r="E37" s="84" t="n">
        <f aca="false">SUM(E3:E36)</f>
        <v>0</v>
      </c>
      <c r="F37" s="84" t="n">
        <f aca="false">SUM(F3:F36)</f>
        <v>0</v>
      </c>
      <c r="G37" s="84" t="n">
        <f aca="false">SUM(G3:G36)</f>
        <v>0</v>
      </c>
      <c r="H37" s="84" t="n">
        <f aca="false">SUM(H3:H36)</f>
        <v>0</v>
      </c>
      <c r="I37" s="84" t="n">
        <f aca="false">SUM(I3:I36)</f>
        <v>0</v>
      </c>
      <c r="J37" s="84" t="n">
        <f aca="false">SUM(J3:J36)</f>
        <v>0</v>
      </c>
      <c r="K37" s="84" t="n">
        <f aca="false">SUM(K3:K36)</f>
        <v>0</v>
      </c>
      <c r="L37" s="84" t="n">
        <f aca="false">SUM(L3:L36)</f>
        <v>0</v>
      </c>
      <c r="M37" s="84" t="n">
        <f aca="false">SUM(M3:M36)</f>
        <v>0</v>
      </c>
      <c r="N37" s="84" t="n">
        <f aca="false">SUM(N3:N36)</f>
        <v>0</v>
      </c>
      <c r="O37" s="84" t="n">
        <f aca="false">SUM(O3:O36)</f>
        <v>0</v>
      </c>
      <c r="P37" s="84" t="n">
        <f aca="false">SUM(P3:P36)</f>
        <v>0</v>
      </c>
      <c r="Q37" s="84" t="n">
        <f aca="false">SUM(Q3:Q36)</f>
        <v>0</v>
      </c>
      <c r="R37" s="84" t="n">
        <f aca="false">SUM(R3:R36)</f>
        <v>0</v>
      </c>
      <c r="S37" s="84" t="n">
        <f aca="false">SUM(S3:S36)</f>
        <v>0</v>
      </c>
      <c r="T37" s="84" t="n">
        <f aca="false">SUM(T3:T36)</f>
        <v>0</v>
      </c>
      <c r="U37" s="84" t="n">
        <f aca="false">SUM(U3:U36)</f>
        <v>0</v>
      </c>
      <c r="V37" s="84" t="n">
        <f aca="false">SUM(V3:V36)</f>
        <v>0</v>
      </c>
      <c r="W37" s="84" t="n">
        <f aca="false">SUM(W3:W36)</f>
        <v>0</v>
      </c>
      <c r="X37" s="84" t="n">
        <f aca="false">SUM(X3:X36)</f>
        <v>0</v>
      </c>
      <c r="Y37" s="84" t="n">
        <f aca="false">SUM(Y3:Y36)</f>
        <v>0</v>
      </c>
      <c r="Z37" s="84" t="n">
        <f aca="false">SUM(Z3:Z36)</f>
        <v>0</v>
      </c>
      <c r="AA37" s="84" t="n">
        <f aca="false">SUM(AA3:AA36)</f>
        <v>0</v>
      </c>
      <c r="AB37" s="84" t="n">
        <f aca="false">SUM(AB3:AB36)</f>
        <v>0</v>
      </c>
      <c r="AC37" s="84" t="n">
        <f aca="false">SUM(AC3:AC36)</f>
        <v>0</v>
      </c>
      <c r="AD37" s="84" t="n">
        <f aca="false">SUM(AD3:AD36)</f>
        <v>0</v>
      </c>
      <c r="AE37" s="84" t="n">
        <f aca="false">SUM(AE3:AE36)</f>
        <v>0</v>
      </c>
      <c r="AF37" s="84" t="n">
        <f aca="false">SUM(AF3:AF36)</f>
        <v>0</v>
      </c>
      <c r="AG37" s="84" t="n">
        <f aca="false">SUM(AG3:AG36)</f>
        <v>0</v>
      </c>
      <c r="AH37" s="84" t="n">
        <f aca="false">SUM(AH3:AH36)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E3" activePane="bottomRight" state="frozen"/>
      <selection pane="topLeft" activeCell="A1" activeCellId="0" sqref="A1"/>
      <selection pane="topRight" activeCell="E1" activeCellId="0" sqref="E1"/>
      <selection pane="bottomLeft" activeCell="A3" activeCellId="0" sqref="A3"/>
      <selection pane="bottomRight" activeCell="F9" activeCellId="0" sqref="F9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788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531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583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699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528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421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594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535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557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419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373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400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394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518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532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534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380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723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546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573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757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538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="82" customFormat="true" ht="15" hidden="false" customHeight="false" outlineLevel="0" collapsed="false">
      <c r="B28" s="83" t="s">
        <v>282</v>
      </c>
      <c r="C28" s="84" t="n">
        <f aca="false">SUM(C3:C27)</f>
        <v>0</v>
      </c>
      <c r="D28" s="84" t="n">
        <f aca="false">SUM(D3:D27)</f>
        <v>0</v>
      </c>
      <c r="E28" s="84" t="n">
        <f aca="false">SUM(E3:E27)</f>
        <v>0</v>
      </c>
      <c r="F28" s="84" t="n">
        <f aca="false">SUM(F3:F27)</f>
        <v>0</v>
      </c>
      <c r="G28" s="84" t="n">
        <f aca="false">SUM(G3:G27)</f>
        <v>0</v>
      </c>
      <c r="H28" s="84" t="n">
        <f aca="false">SUM(H3:H27)</f>
        <v>0</v>
      </c>
      <c r="I28" s="84" t="n">
        <f aca="false">SUM(I3:I27)</f>
        <v>0</v>
      </c>
      <c r="J28" s="84" t="n">
        <f aca="false">SUM(J3:J27)</f>
        <v>0</v>
      </c>
      <c r="K28" s="84" t="n">
        <f aca="false">SUM(K3:K27)</f>
        <v>0</v>
      </c>
      <c r="L28" s="84" t="n">
        <f aca="false">SUM(L3:L27)</f>
        <v>0</v>
      </c>
      <c r="M28" s="84" t="n">
        <f aca="false">SUM(M3:M27)</f>
        <v>0</v>
      </c>
      <c r="N28" s="84" t="n">
        <f aca="false">SUM(N3:N27)</f>
        <v>0</v>
      </c>
      <c r="O28" s="84" t="n">
        <f aca="false">SUM(O3:O27)</f>
        <v>0</v>
      </c>
      <c r="P28" s="84" t="n">
        <f aca="false">SUM(P3:P27)</f>
        <v>0</v>
      </c>
      <c r="Q28" s="84" t="n">
        <f aca="false">SUM(Q3:Q27)</f>
        <v>0</v>
      </c>
      <c r="R28" s="84" t="n">
        <f aca="false">SUM(R3:R27)</f>
        <v>0</v>
      </c>
      <c r="S28" s="84" t="n">
        <f aca="false">SUM(S3:S27)</f>
        <v>0</v>
      </c>
      <c r="T28" s="84" t="n">
        <f aca="false">SUM(T3:T27)</f>
        <v>0</v>
      </c>
      <c r="U28" s="84" t="n">
        <f aca="false">SUM(U3:U27)</f>
        <v>0</v>
      </c>
      <c r="V28" s="84" t="n">
        <f aca="false">SUM(V3:V27)</f>
        <v>0</v>
      </c>
      <c r="W28" s="84" t="n">
        <f aca="false">SUM(W3:W27)</f>
        <v>0</v>
      </c>
      <c r="X28" s="84" t="n">
        <f aca="false">SUM(X3:X27)</f>
        <v>0</v>
      </c>
      <c r="Y28" s="84" t="n">
        <f aca="false">SUM(Y3:Y27)</f>
        <v>0</v>
      </c>
      <c r="Z28" s="84" t="n">
        <f aca="false">SUM(Z3:Z27)</f>
        <v>0</v>
      </c>
      <c r="AA28" s="84" t="n">
        <f aca="false">SUM(AA3:AA27)</f>
        <v>0</v>
      </c>
      <c r="AB28" s="84" t="n">
        <f aca="false">SUM(AB3:AB27)</f>
        <v>0</v>
      </c>
      <c r="AC28" s="84" t="n">
        <f aca="false">SUM(AC3:AC27)</f>
        <v>0</v>
      </c>
      <c r="AD28" s="84" t="n">
        <f aca="false">SUM(AD3:AD27)</f>
        <v>0</v>
      </c>
      <c r="AE28" s="84" t="n">
        <f aca="false">SUM(AE3:AE27)</f>
        <v>0</v>
      </c>
      <c r="AF28" s="84" t="n">
        <f aca="false">SUM(AF3:AF27)</f>
        <v>0</v>
      </c>
      <c r="AG28" s="84" t="n">
        <f aca="false">SUM(AG3:AG27)</f>
        <v>0</v>
      </c>
      <c r="AH28" s="84" t="n">
        <f aca="false">SUM(AH3:AH27)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3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E6" activePane="bottomRight" state="frozen"/>
      <selection pane="topLeft" activeCell="A1" activeCellId="0" sqref="A1"/>
      <selection pane="topRight" activeCell="E1" activeCellId="0" sqref="E1"/>
      <selection pane="bottomLeft" activeCell="A6" activeCellId="0" sqref="A6"/>
      <selection pane="bottomRight" activeCell="C36" activeCellId="0" sqref="C3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32.25" hidden="false" customHeight="true" outlineLevel="0" collapsed="false">
      <c r="B1" s="14" t="s">
        <v>789</v>
      </c>
      <c r="C1" s="14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25" t="s">
        <v>790</v>
      </c>
      <c r="C3" s="78" t="n">
        <f aca="false">SUM(D3:AH3)</f>
        <v>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false" customHeight="false" outlineLevel="0" collapsed="false">
      <c r="B4" s="25" t="s">
        <v>791</v>
      </c>
      <c r="C4" s="78" t="n">
        <f aca="false">SUM(D4:AH4)</f>
        <v>0</v>
      </c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</row>
    <row r="5" customFormat="false" ht="15" hidden="false" customHeight="false" outlineLevel="0" collapsed="false">
      <c r="B5" s="77" t="s">
        <v>373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/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/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/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/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/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/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/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/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/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/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/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/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/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/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/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/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/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/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/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/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customFormat="false" ht="15" hidden="false" customHeight="false" outlineLevel="0" collapsed="false">
      <c r="B29" s="77"/>
      <c r="C29" s="78" t="n">
        <f aca="false">SUM(D29:AH29)</f>
        <v>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s="82" customFormat="true" ht="15" hidden="false" customHeight="false" outlineLevel="0" collapsed="false">
      <c r="B30" s="83" t="s">
        <v>282</v>
      </c>
      <c r="C30" s="84" t="n">
        <f aca="false">SUM(C5:C29)</f>
        <v>0</v>
      </c>
      <c r="D30" s="84" t="n">
        <f aca="false">SUM(D5:D29)</f>
        <v>0</v>
      </c>
      <c r="E30" s="84" t="n">
        <f aca="false">SUM(E5:E29)</f>
        <v>0</v>
      </c>
      <c r="F30" s="84" t="n">
        <f aca="false">SUM(F5:F29)</f>
        <v>0</v>
      </c>
      <c r="G30" s="84" t="n">
        <f aca="false">SUM(G5:G29)</f>
        <v>0</v>
      </c>
      <c r="H30" s="84" t="n">
        <f aca="false">SUM(H5:H29)</f>
        <v>0</v>
      </c>
      <c r="I30" s="84" t="n">
        <f aca="false">SUM(I5:I29)</f>
        <v>0</v>
      </c>
      <c r="J30" s="84" t="n">
        <f aca="false">SUM(J5:J29)</f>
        <v>0</v>
      </c>
      <c r="K30" s="84" t="n">
        <f aca="false">SUM(K5:K29)</f>
        <v>0</v>
      </c>
      <c r="L30" s="84" t="n">
        <f aca="false">SUM(L5:L29)</f>
        <v>0</v>
      </c>
      <c r="M30" s="84" t="n">
        <f aca="false">SUM(M5:M29)</f>
        <v>0</v>
      </c>
      <c r="N30" s="84" t="n">
        <f aca="false">SUM(N5:N29)</f>
        <v>0</v>
      </c>
      <c r="O30" s="84" t="n">
        <f aca="false">SUM(O5:O29)</f>
        <v>0</v>
      </c>
      <c r="P30" s="84" t="n">
        <f aca="false">SUM(P5:P29)</f>
        <v>0</v>
      </c>
      <c r="Q30" s="84" t="n">
        <f aca="false">SUM(Q5:Q29)</f>
        <v>0</v>
      </c>
      <c r="R30" s="84" t="n">
        <f aca="false">SUM(R5:R29)</f>
        <v>0</v>
      </c>
      <c r="S30" s="84" t="n">
        <f aca="false">SUM(S5:S29)</f>
        <v>0</v>
      </c>
      <c r="T30" s="84" t="n">
        <f aca="false">SUM(T5:T29)</f>
        <v>0</v>
      </c>
      <c r="U30" s="84" t="n">
        <f aca="false">SUM(U5:U29)</f>
        <v>0</v>
      </c>
      <c r="V30" s="84" t="n">
        <f aca="false">SUM(V5:V29)</f>
        <v>0</v>
      </c>
      <c r="W30" s="84" t="n">
        <f aca="false">SUM(W5:W29)</f>
        <v>0</v>
      </c>
      <c r="X30" s="84" t="n">
        <f aca="false">SUM(X5:X29)</f>
        <v>0</v>
      </c>
      <c r="Y30" s="84" t="n">
        <f aca="false">SUM(Y5:Y29)</f>
        <v>0</v>
      </c>
      <c r="Z30" s="84" t="n">
        <f aca="false">SUM(Z5:Z29)</f>
        <v>0</v>
      </c>
      <c r="AA30" s="84" t="n">
        <f aca="false">SUM(AA5:AA29)</f>
        <v>0</v>
      </c>
      <c r="AB30" s="84" t="n">
        <f aca="false">SUM(AB5:AB29)</f>
        <v>0</v>
      </c>
      <c r="AC30" s="84" t="n">
        <f aca="false">SUM(AC5:AC29)</f>
        <v>0</v>
      </c>
      <c r="AD30" s="84" t="n">
        <f aca="false">SUM(AD5:AD29)</f>
        <v>0</v>
      </c>
      <c r="AE30" s="84" t="n">
        <f aca="false">SUM(AE5:AE29)</f>
        <v>0</v>
      </c>
      <c r="AF30" s="84" t="n">
        <f aca="false">SUM(AF5:AF29)</f>
        <v>0</v>
      </c>
      <c r="AG30" s="84" t="n">
        <f aca="false">SUM(AG5:AG29)</f>
        <v>0</v>
      </c>
      <c r="AH30" s="84" t="n">
        <f aca="false">SUM(AH5:AH29)</f>
        <v>0</v>
      </c>
    </row>
    <row r="31" customFormat="false" ht="15.75" hidden="false" customHeight="false" outlineLevel="0" collapsed="false">
      <c r="B31" s="96"/>
      <c r="C31" s="97"/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F3" activeCellId="0" sqref="F3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32.25" hidden="false" customHeight="true" outlineLevel="0" collapsed="false">
      <c r="B1" s="14" t="s">
        <v>350</v>
      </c>
      <c r="C1" s="14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373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577</v>
      </c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792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669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793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794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425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795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796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797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/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/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/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/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/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/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/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/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/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/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/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/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/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s="82" customFormat="true" ht="15" hidden="false" customHeight="false" outlineLevel="0" collapsed="false">
      <c r="B29" s="83" t="s">
        <v>282</v>
      </c>
      <c r="C29" s="84" t="n">
        <f aca="false">SUM(C3:C28)</f>
        <v>0</v>
      </c>
      <c r="D29" s="84" t="n">
        <f aca="false">SUM(D3:D28)</f>
        <v>0</v>
      </c>
      <c r="E29" s="84" t="n">
        <f aca="false">SUM(E3:E28)</f>
        <v>0</v>
      </c>
      <c r="F29" s="84" t="n">
        <f aca="false">SUM(F3:F28)</f>
        <v>0</v>
      </c>
      <c r="G29" s="84" t="n">
        <f aca="false">SUM(G3:G28)</f>
        <v>0</v>
      </c>
      <c r="H29" s="84" t="n">
        <f aca="false">SUM(H3:H28)</f>
        <v>0</v>
      </c>
      <c r="I29" s="84" t="n">
        <f aca="false">SUM(I3:I28)</f>
        <v>0</v>
      </c>
      <c r="J29" s="84" t="n">
        <f aca="false">SUM(J3:J28)</f>
        <v>0</v>
      </c>
      <c r="K29" s="84" t="n">
        <f aca="false">SUM(K3:K28)</f>
        <v>0</v>
      </c>
      <c r="L29" s="84" t="n">
        <f aca="false">SUM(L3:L28)</f>
        <v>0</v>
      </c>
      <c r="M29" s="84" t="n">
        <f aca="false">SUM(M3:M28)</f>
        <v>0</v>
      </c>
      <c r="N29" s="84" t="n">
        <f aca="false">SUM(N3:N28)</f>
        <v>0</v>
      </c>
      <c r="O29" s="84" t="n">
        <f aca="false">SUM(O3:O28)</f>
        <v>0</v>
      </c>
      <c r="P29" s="84" t="n">
        <f aca="false">SUM(P3:P28)</f>
        <v>0</v>
      </c>
      <c r="Q29" s="84" t="n">
        <f aca="false">SUM(Q3:Q28)</f>
        <v>0</v>
      </c>
      <c r="R29" s="84" t="n">
        <f aca="false">SUM(R3:R28)</f>
        <v>0</v>
      </c>
      <c r="S29" s="84" t="n">
        <f aca="false">SUM(S3:S28)</f>
        <v>0</v>
      </c>
      <c r="T29" s="84" t="n">
        <f aca="false">SUM(T3:T28)</f>
        <v>0</v>
      </c>
      <c r="U29" s="84" t="n">
        <f aca="false">SUM(U3:U28)</f>
        <v>0</v>
      </c>
      <c r="V29" s="84" t="n">
        <f aca="false">SUM(V3:V28)</f>
        <v>0</v>
      </c>
      <c r="W29" s="84" t="n">
        <f aca="false">SUM(W3:W28)</f>
        <v>0</v>
      </c>
      <c r="X29" s="84" t="n">
        <f aca="false">SUM(X3:X28)</f>
        <v>0</v>
      </c>
      <c r="Y29" s="84" t="n">
        <f aca="false">SUM(Y3:Y28)</f>
        <v>0</v>
      </c>
      <c r="Z29" s="84" t="n">
        <f aca="false">SUM(Z3:Z28)</f>
        <v>0</v>
      </c>
      <c r="AA29" s="84" t="n">
        <f aca="false">SUM(AA3:AA28)</f>
        <v>0</v>
      </c>
      <c r="AB29" s="84" t="n">
        <f aca="false">SUM(AB3:AB28)</f>
        <v>0</v>
      </c>
      <c r="AC29" s="84" t="n">
        <f aca="false">SUM(AC3:AC28)</f>
        <v>0</v>
      </c>
      <c r="AD29" s="84" t="n">
        <f aca="false">SUM(AD3:AD28)</f>
        <v>0</v>
      </c>
      <c r="AE29" s="84" t="n">
        <f aca="false">SUM(AE3:AE28)</f>
        <v>0</v>
      </c>
      <c r="AF29" s="84" t="n">
        <f aca="false">SUM(AF3:AF28)</f>
        <v>0</v>
      </c>
      <c r="AG29" s="84" t="n">
        <f aca="false">SUM(AG3:AG28)</f>
        <v>0</v>
      </c>
      <c r="AH29" s="84" t="n">
        <f aca="false">SUM(AH3:AH28)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Y3" activePane="bottomRight" state="frozen"/>
      <selection pane="topLeft" activeCell="A1" activeCellId="0" sqref="A1"/>
      <selection pane="topRight" activeCell="Y1" activeCellId="0" sqref="Y1"/>
      <selection pane="bottomLeft" activeCell="A3" activeCellId="0" sqref="A3"/>
      <selection pane="bottomRight" activeCell="Y3" activeCellId="0" sqref="Y3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32.25" hidden="false" customHeight="true" outlineLevel="0" collapsed="false">
      <c r="B1" s="14" t="s">
        <v>798</v>
      </c>
      <c r="C1" s="14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373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792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669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793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/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/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/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/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/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/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/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/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/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/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/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/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/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/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/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/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/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/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="82" customFormat="true" ht="15" hidden="false" customHeight="false" outlineLevel="0" collapsed="false">
      <c r="B28" s="83" t="s">
        <v>282</v>
      </c>
      <c r="C28" s="84" t="n">
        <f aca="false">SUM(C3:C27)</f>
        <v>0</v>
      </c>
      <c r="D28" s="84" t="n">
        <f aca="false">SUM(D3:D27)</f>
        <v>0</v>
      </c>
      <c r="E28" s="84" t="n">
        <f aca="false">SUM(E3:E27)</f>
        <v>0</v>
      </c>
      <c r="F28" s="84" t="n">
        <f aca="false">SUM(F3:F27)</f>
        <v>0</v>
      </c>
      <c r="G28" s="84" t="n">
        <f aca="false">SUM(G3:G27)</f>
        <v>0</v>
      </c>
      <c r="H28" s="84" t="n">
        <f aca="false">SUM(H3:H27)</f>
        <v>0</v>
      </c>
      <c r="I28" s="84" t="n">
        <f aca="false">SUM(I3:I27)</f>
        <v>0</v>
      </c>
      <c r="J28" s="84" t="n">
        <f aca="false">SUM(J3:J27)</f>
        <v>0</v>
      </c>
      <c r="K28" s="84" t="n">
        <f aca="false">SUM(K3:K27)</f>
        <v>0</v>
      </c>
      <c r="L28" s="84" t="n">
        <f aca="false">SUM(L3:L27)</f>
        <v>0</v>
      </c>
      <c r="M28" s="84" t="n">
        <f aca="false">SUM(M3:M27)</f>
        <v>0</v>
      </c>
      <c r="N28" s="84" t="n">
        <f aca="false">SUM(N3:N27)</f>
        <v>0</v>
      </c>
      <c r="O28" s="84" t="n">
        <f aca="false">SUM(O3:O27)</f>
        <v>0</v>
      </c>
      <c r="P28" s="84" t="n">
        <f aca="false">SUM(P3:P27)</f>
        <v>0</v>
      </c>
      <c r="Q28" s="84" t="n">
        <f aca="false">SUM(Q3:Q27)</f>
        <v>0</v>
      </c>
      <c r="R28" s="84" t="n">
        <f aca="false">SUM(R3:R27)</f>
        <v>0</v>
      </c>
      <c r="S28" s="84" t="n">
        <f aca="false">SUM(S3:S27)</f>
        <v>0</v>
      </c>
      <c r="T28" s="84" t="n">
        <f aca="false">SUM(T3:T27)</f>
        <v>0</v>
      </c>
      <c r="U28" s="84" t="n">
        <f aca="false">SUM(U3:U27)</f>
        <v>0</v>
      </c>
      <c r="V28" s="84" t="n">
        <f aca="false">SUM(V3:V27)</f>
        <v>0</v>
      </c>
      <c r="W28" s="84" t="n">
        <f aca="false">SUM(W3:W27)</f>
        <v>0</v>
      </c>
      <c r="X28" s="84" t="n">
        <f aca="false">SUM(X3:X27)</f>
        <v>0</v>
      </c>
      <c r="Y28" s="84" t="n">
        <f aca="false">SUM(Y3:Y27)</f>
        <v>0</v>
      </c>
      <c r="Z28" s="84" t="n">
        <f aca="false">SUM(Z3:Z27)</f>
        <v>0</v>
      </c>
      <c r="AA28" s="84" t="n">
        <f aca="false">SUM(AA3:AA27)</f>
        <v>0</v>
      </c>
      <c r="AB28" s="84" t="n">
        <f aca="false">SUM(AB3:AB27)</f>
        <v>0</v>
      </c>
      <c r="AC28" s="84" t="n">
        <f aca="false">SUM(AC3:AC27)</f>
        <v>0</v>
      </c>
      <c r="AD28" s="84" t="n">
        <f aca="false">SUM(AD3:AD27)</f>
        <v>0</v>
      </c>
      <c r="AE28" s="84" t="n">
        <f aca="false">SUM(AE3:AE27)</f>
        <v>0</v>
      </c>
      <c r="AF28" s="84" t="n">
        <f aca="false">SUM(AF3:AF27)</f>
        <v>0</v>
      </c>
      <c r="AG28" s="84" t="n">
        <f aca="false">SUM(AG3:AG27)</f>
        <v>0</v>
      </c>
      <c r="AH28" s="84" t="n">
        <f aca="false">SUM(AH3:AH27)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52" activePane="bottomRight" state="frozen"/>
      <selection pane="topLeft" activeCell="A1" activeCellId="0" sqref="A1"/>
      <selection pane="topRight" activeCell="D1" activeCellId="0" sqref="D1"/>
      <selection pane="bottomLeft" activeCell="A52" activeCellId="0" sqref="A52"/>
      <selection pane="bottomRight" activeCell="I4" activeCellId="0" sqref="I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85" t="s">
        <v>506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426</v>
      </c>
      <c r="B27" s="18"/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n">
        <v>0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507</v>
      </c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508</v>
      </c>
      <c r="B31" s="18" t="s">
        <v>489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504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503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433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/>
      <c r="B63" s="18"/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79" t="s">
        <v>282</v>
      </c>
      <c r="B64" s="79"/>
      <c r="C64" s="50" t="n">
        <f aca="false">SUM(C4:C63)</f>
        <v>0</v>
      </c>
      <c r="D64" s="50" t="n">
        <f aca="false">SUM(D4:D63)</f>
        <v>0</v>
      </c>
      <c r="E64" s="50" t="n">
        <f aca="false">SUM(E4:E63)</f>
        <v>0</v>
      </c>
      <c r="F64" s="50" t="n">
        <f aca="false">SUM(F4:F63)</f>
        <v>0</v>
      </c>
      <c r="G64" s="50" t="n">
        <f aca="false">SUM(G4:G63)</f>
        <v>0</v>
      </c>
      <c r="H64" s="50" t="n">
        <f aca="false">SUM(H4:H63)</f>
        <v>0</v>
      </c>
      <c r="I64" s="50" t="n">
        <f aca="false">SUM(I4:I63)</f>
        <v>0</v>
      </c>
      <c r="J64" s="50" t="n">
        <f aca="false">SUM(J4:J63)</f>
        <v>0</v>
      </c>
      <c r="K64" s="50" t="n">
        <f aca="false">SUM(K4:K63)</f>
        <v>0</v>
      </c>
      <c r="L64" s="50" t="n">
        <f aca="false">SUM(L4:L63)</f>
        <v>0</v>
      </c>
      <c r="M64" s="50" t="n">
        <f aca="false">SUM(M4:M63)</f>
        <v>0</v>
      </c>
      <c r="N64" s="50" t="n">
        <f aca="false">SUM(N4:N63)</f>
        <v>0</v>
      </c>
      <c r="O64" s="50" t="n">
        <f aca="false">SUM(O4:O63)</f>
        <v>0</v>
      </c>
      <c r="P64" s="50" t="n">
        <f aca="false">SUM(P4:P63)</f>
        <v>0</v>
      </c>
      <c r="Q64" s="50" t="n">
        <f aca="false">SUM(Q4:Q63)</f>
        <v>0</v>
      </c>
      <c r="R64" s="50" t="n">
        <f aca="false">SUM(R4:R63)</f>
        <v>0</v>
      </c>
      <c r="S64" s="50" t="n">
        <f aca="false">SUM(S4:S63)</f>
        <v>0</v>
      </c>
      <c r="T64" s="50" t="n">
        <f aca="false">SUM(T4:T63)</f>
        <v>0</v>
      </c>
      <c r="U64" s="50" t="n">
        <f aca="false">SUM(U4:U63)</f>
        <v>0</v>
      </c>
      <c r="V64" s="50" t="n">
        <f aca="false">SUM(V4:V63)</f>
        <v>0</v>
      </c>
      <c r="W64" s="50" t="n">
        <f aca="false">SUM(W4:W63)</f>
        <v>0</v>
      </c>
      <c r="X64" s="50" t="n">
        <f aca="false">SUM(X4:X63)</f>
        <v>0</v>
      </c>
      <c r="Y64" s="50" t="n">
        <f aca="false">SUM(Y4:Y63)</f>
        <v>0</v>
      </c>
      <c r="Z64" s="50" t="n">
        <f aca="false">SUM(Z4:Z63)</f>
        <v>0</v>
      </c>
      <c r="AA64" s="50" t="n">
        <f aca="false">SUM(AA4:AA63)</f>
        <v>0</v>
      </c>
      <c r="AB64" s="50" t="n">
        <f aca="false">SUM(AB4:AB63)</f>
        <v>0</v>
      </c>
      <c r="AC64" s="50" t="n">
        <f aca="false">SUM(AC4:AC63)</f>
        <v>0</v>
      </c>
      <c r="AD64" s="50" t="n">
        <f aca="false">SUM(AD4:AD63)</f>
        <v>0</v>
      </c>
      <c r="AE64" s="50" t="n">
        <f aca="false">SUM(AE4:AE63)</f>
        <v>0</v>
      </c>
      <c r="AF64" s="50" t="n">
        <f aca="false">SUM(AF4:AF63)</f>
        <v>0</v>
      </c>
      <c r="AG64" s="50" t="n">
        <f aca="false">SUM(AG4:AG63)</f>
        <v>0</v>
      </c>
      <c r="AH64" s="50" t="n">
        <f aca="false">SUM(AH4:AH63)</f>
        <v>0</v>
      </c>
    </row>
  </sheetData>
  <mergeCells count="1">
    <mergeCell ref="A64:B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A3" activeCellId="0" sqref="AA3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32.25" hidden="false" customHeight="true" outlineLevel="0" collapsed="false">
      <c r="B1" s="14" t="s">
        <v>799</v>
      </c>
      <c r="C1" s="14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557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/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/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/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/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/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/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/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/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/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/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/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/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/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/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/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/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/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/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/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/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/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="82" customFormat="true" ht="15" hidden="false" customHeight="false" outlineLevel="0" collapsed="false">
      <c r="B28" s="83" t="s">
        <v>282</v>
      </c>
      <c r="C28" s="84" t="n">
        <f aca="false">SUM(C3:C27)</f>
        <v>0</v>
      </c>
      <c r="D28" s="84" t="n">
        <f aca="false">SUM(D3:D27)</f>
        <v>0</v>
      </c>
      <c r="E28" s="84" t="n">
        <f aca="false">SUM(E3:E27)</f>
        <v>0</v>
      </c>
      <c r="F28" s="84" t="n">
        <f aca="false">SUM(F3:F27)</f>
        <v>0</v>
      </c>
      <c r="G28" s="84" t="n">
        <f aca="false">SUM(G3:G27)</f>
        <v>0</v>
      </c>
      <c r="H28" s="84" t="n">
        <f aca="false">SUM(H3:H27)</f>
        <v>0</v>
      </c>
      <c r="I28" s="84" t="n">
        <f aca="false">SUM(I3:I27)</f>
        <v>0</v>
      </c>
      <c r="J28" s="84" t="n">
        <f aca="false">SUM(J3:J27)</f>
        <v>0</v>
      </c>
      <c r="K28" s="84" t="n">
        <f aca="false">SUM(K3:K27)</f>
        <v>0</v>
      </c>
      <c r="L28" s="84" t="n">
        <f aca="false">SUM(L3:L27)</f>
        <v>0</v>
      </c>
      <c r="M28" s="84" t="n">
        <f aca="false">SUM(M3:M27)</f>
        <v>0</v>
      </c>
      <c r="N28" s="84" t="n">
        <f aca="false">SUM(N3:N27)</f>
        <v>0</v>
      </c>
      <c r="O28" s="84" t="n">
        <f aca="false">SUM(O3:O27)</f>
        <v>0</v>
      </c>
      <c r="P28" s="84" t="n">
        <f aca="false">SUM(P3:P27)</f>
        <v>0</v>
      </c>
      <c r="Q28" s="84" t="n">
        <f aca="false">SUM(Q3:Q27)</f>
        <v>0</v>
      </c>
      <c r="R28" s="84" t="n">
        <f aca="false">SUM(R3:R27)</f>
        <v>0</v>
      </c>
      <c r="S28" s="84" t="n">
        <f aca="false">SUM(S3:S27)</f>
        <v>0</v>
      </c>
      <c r="T28" s="84" t="n">
        <f aca="false">SUM(T3:T27)</f>
        <v>0</v>
      </c>
      <c r="U28" s="84" t="n">
        <f aca="false">SUM(U3:U27)</f>
        <v>0</v>
      </c>
      <c r="V28" s="84" t="n">
        <f aca="false">SUM(V3:V27)</f>
        <v>0</v>
      </c>
      <c r="W28" s="84" t="n">
        <f aca="false">SUM(W3:W27)</f>
        <v>0</v>
      </c>
      <c r="X28" s="84" t="n">
        <f aca="false">SUM(X3:X27)</f>
        <v>0</v>
      </c>
      <c r="Y28" s="84" t="n">
        <f aca="false">SUM(Y3:Y27)</f>
        <v>0</v>
      </c>
      <c r="Z28" s="84" t="n">
        <f aca="false">SUM(Z3:Z27)</f>
        <v>0</v>
      </c>
      <c r="AA28" s="84" t="n">
        <f aca="false">SUM(AA3:AA27)</f>
        <v>0</v>
      </c>
      <c r="AB28" s="84" t="n">
        <f aca="false">SUM(AB3:AB27)</f>
        <v>0</v>
      </c>
      <c r="AC28" s="84" t="n">
        <f aca="false">SUM(AC3:AC27)</f>
        <v>0</v>
      </c>
      <c r="AD28" s="84" t="n">
        <f aca="false">SUM(AD3:AD27)</f>
        <v>0</v>
      </c>
      <c r="AE28" s="84" t="n">
        <f aca="false">SUM(AE3:AE27)</f>
        <v>0</v>
      </c>
      <c r="AF28" s="84" t="n">
        <f aca="false">SUM(AF3:AF27)</f>
        <v>0</v>
      </c>
      <c r="AG28" s="84" t="n">
        <f aca="false">SUM(AG3:AG27)</f>
        <v>0</v>
      </c>
      <c r="AH28" s="84" t="n">
        <f aca="false">SUM(AH3:AH27)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Z3" activeCellId="0" sqref="Z3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32.25" hidden="false" customHeight="true" outlineLevel="0" collapsed="false">
      <c r="B1" s="14" t="s">
        <v>800</v>
      </c>
      <c r="C1" s="14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373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/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/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/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/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/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/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/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/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/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/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/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/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/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/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/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/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/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/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/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/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/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="82" customFormat="true" ht="15" hidden="false" customHeight="false" outlineLevel="0" collapsed="false">
      <c r="B28" s="83" t="s">
        <v>282</v>
      </c>
      <c r="C28" s="84" t="n">
        <f aca="false">SUM(C3:C27)</f>
        <v>0</v>
      </c>
      <c r="D28" s="84" t="n">
        <f aca="false">SUM(D3:D27)</f>
        <v>0</v>
      </c>
      <c r="E28" s="84" t="n">
        <f aca="false">SUM(E3:E27)</f>
        <v>0</v>
      </c>
      <c r="F28" s="84" t="n">
        <f aca="false">SUM(F3:F27)</f>
        <v>0</v>
      </c>
      <c r="G28" s="84" t="n">
        <f aca="false">SUM(G3:G27)</f>
        <v>0</v>
      </c>
      <c r="H28" s="84" t="n">
        <f aca="false">SUM(H3:H27)</f>
        <v>0</v>
      </c>
      <c r="I28" s="84" t="n">
        <f aca="false">SUM(I3:I27)</f>
        <v>0</v>
      </c>
      <c r="J28" s="84" t="n">
        <f aca="false">SUM(J3:J27)</f>
        <v>0</v>
      </c>
      <c r="K28" s="84" t="n">
        <f aca="false">SUM(K3:K27)</f>
        <v>0</v>
      </c>
      <c r="L28" s="84" t="n">
        <f aca="false">SUM(L3:L27)</f>
        <v>0</v>
      </c>
      <c r="M28" s="84" t="n">
        <f aca="false">SUM(M3:M27)</f>
        <v>0</v>
      </c>
      <c r="N28" s="84" t="n">
        <f aca="false">SUM(N3:N27)</f>
        <v>0</v>
      </c>
      <c r="O28" s="84" t="n">
        <f aca="false">SUM(O3:O27)</f>
        <v>0</v>
      </c>
      <c r="P28" s="84" t="n">
        <f aca="false">SUM(P3:P27)</f>
        <v>0</v>
      </c>
      <c r="Q28" s="84" t="n">
        <f aca="false">SUM(Q3:Q27)</f>
        <v>0</v>
      </c>
      <c r="R28" s="84" t="n">
        <f aca="false">SUM(R3:R27)</f>
        <v>0</v>
      </c>
      <c r="S28" s="84" t="n">
        <f aca="false">SUM(S3:S27)</f>
        <v>0</v>
      </c>
      <c r="T28" s="84" t="n">
        <f aca="false">SUM(T3:T27)</f>
        <v>0</v>
      </c>
      <c r="U28" s="84" t="n">
        <f aca="false">SUM(U3:U27)</f>
        <v>0</v>
      </c>
      <c r="V28" s="84" t="n">
        <f aca="false">SUM(V3:V27)</f>
        <v>0</v>
      </c>
      <c r="W28" s="84" t="n">
        <f aca="false">SUM(W3:W27)</f>
        <v>0</v>
      </c>
      <c r="X28" s="84" t="n">
        <f aca="false">SUM(X3:X27)</f>
        <v>0</v>
      </c>
      <c r="Y28" s="84" t="n">
        <f aca="false">SUM(Y3:Y27)</f>
        <v>0</v>
      </c>
      <c r="Z28" s="84" t="n">
        <f aca="false">SUM(Z3:Z27)</f>
        <v>0</v>
      </c>
      <c r="AA28" s="84" t="n">
        <f aca="false">SUM(AA3:AA27)</f>
        <v>0</v>
      </c>
      <c r="AB28" s="84" t="n">
        <f aca="false">SUM(AB3:AB27)</f>
        <v>0</v>
      </c>
      <c r="AC28" s="84" t="n">
        <f aca="false">SUM(AC3:AC27)</f>
        <v>0</v>
      </c>
      <c r="AD28" s="84" t="n">
        <f aca="false">SUM(AD3:AD27)</f>
        <v>0</v>
      </c>
      <c r="AE28" s="84" t="n">
        <f aca="false">SUM(AE3:AE27)</f>
        <v>0</v>
      </c>
      <c r="AF28" s="84" t="n">
        <f aca="false">SUM(AF3:AF27)</f>
        <v>0</v>
      </c>
      <c r="AG28" s="84" t="n">
        <f aca="false">SUM(AG3:AG27)</f>
        <v>0</v>
      </c>
      <c r="AH28" s="84" t="n">
        <f aca="false">SUM(AH3:AH27)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9" activePane="bottomRight" state="frozen"/>
      <selection pane="topLeft" activeCell="A1" activeCellId="0" sqref="A1"/>
      <selection pane="topRight" activeCell="D1" activeCellId="0" sqref="D1"/>
      <selection pane="bottomLeft" activeCell="A9" activeCellId="0" sqref="A9"/>
      <selection pane="bottomRight" activeCell="K3" activeCellId="0" sqref="K3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32.25" hidden="false" customHeight="true" outlineLevel="0" collapsed="false">
      <c r="B1" s="14" t="s">
        <v>801</v>
      </c>
      <c r="C1" s="14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373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/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/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/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/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/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/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/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/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/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/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/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/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/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/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/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/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/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/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/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/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/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="82" customFormat="true" ht="15" hidden="false" customHeight="false" outlineLevel="0" collapsed="false">
      <c r="B28" s="83" t="s">
        <v>282</v>
      </c>
      <c r="C28" s="84" t="n">
        <f aca="false">SUM(C3:C27)</f>
        <v>0</v>
      </c>
      <c r="D28" s="84" t="n">
        <f aca="false">SUM(D3:D27)</f>
        <v>0</v>
      </c>
      <c r="E28" s="84" t="n">
        <f aca="false">SUM(E3:E27)</f>
        <v>0</v>
      </c>
      <c r="F28" s="84" t="n">
        <f aca="false">SUM(F3:F27)</f>
        <v>0</v>
      </c>
      <c r="G28" s="84" t="n">
        <f aca="false">SUM(G3:G27)</f>
        <v>0</v>
      </c>
      <c r="H28" s="84" t="n">
        <f aca="false">SUM(H3:H27)</f>
        <v>0</v>
      </c>
      <c r="I28" s="84" t="n">
        <f aca="false">SUM(I3:I27)</f>
        <v>0</v>
      </c>
      <c r="J28" s="84" t="n">
        <f aca="false">SUM(J3:J27)</f>
        <v>0</v>
      </c>
      <c r="K28" s="84" t="n">
        <f aca="false">SUM(K3:K27)</f>
        <v>0</v>
      </c>
      <c r="L28" s="84" t="n">
        <f aca="false">SUM(L3:L27)</f>
        <v>0</v>
      </c>
      <c r="M28" s="84" t="n">
        <f aca="false">SUM(M3:M27)</f>
        <v>0</v>
      </c>
      <c r="N28" s="84" t="n">
        <f aca="false">SUM(N3:N27)</f>
        <v>0</v>
      </c>
      <c r="O28" s="84" t="n">
        <f aca="false">SUM(O3:O27)</f>
        <v>0</v>
      </c>
      <c r="P28" s="84" t="n">
        <f aca="false">SUM(P3:P27)</f>
        <v>0</v>
      </c>
      <c r="Q28" s="84" t="n">
        <f aca="false">SUM(Q3:Q27)</f>
        <v>0</v>
      </c>
      <c r="R28" s="84" t="n">
        <f aca="false">SUM(R3:R27)</f>
        <v>0</v>
      </c>
      <c r="S28" s="84" t="n">
        <f aca="false">SUM(S3:S27)</f>
        <v>0</v>
      </c>
      <c r="T28" s="84" t="n">
        <f aca="false">SUM(T3:T27)</f>
        <v>0</v>
      </c>
      <c r="U28" s="84" t="n">
        <f aca="false">SUM(U3:U27)</f>
        <v>0</v>
      </c>
      <c r="V28" s="84" t="n">
        <f aca="false">SUM(V3:V27)</f>
        <v>0</v>
      </c>
      <c r="W28" s="84" t="n">
        <f aca="false">SUM(W3:W27)</f>
        <v>0</v>
      </c>
      <c r="X28" s="84" t="n">
        <f aca="false">SUM(X3:X27)</f>
        <v>0</v>
      </c>
      <c r="Y28" s="84" t="n">
        <f aca="false">SUM(Y3:Y27)</f>
        <v>0</v>
      </c>
      <c r="Z28" s="84" t="n">
        <f aca="false">SUM(Z3:Z27)</f>
        <v>0</v>
      </c>
      <c r="AA28" s="84" t="n">
        <f aca="false">SUM(AA3:AA27)</f>
        <v>0</v>
      </c>
      <c r="AB28" s="84" t="n">
        <f aca="false">SUM(AB3:AB27)</f>
        <v>0</v>
      </c>
      <c r="AC28" s="84" t="n">
        <f aca="false">SUM(AC3:AC27)</f>
        <v>0</v>
      </c>
      <c r="AD28" s="84" t="n">
        <f aca="false">SUM(AD3:AD27)</f>
        <v>0</v>
      </c>
      <c r="AE28" s="84" t="n">
        <f aca="false">SUM(AE3:AE27)</f>
        <v>0</v>
      </c>
      <c r="AF28" s="84" t="n">
        <f aca="false">SUM(AF3:AF27)</f>
        <v>0</v>
      </c>
      <c r="AG28" s="84" t="n">
        <f aca="false">SUM(AG3:AG27)</f>
        <v>0</v>
      </c>
      <c r="AH28" s="84" t="n">
        <f aca="false">SUM(AH3:AH27)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J20" activeCellId="0" sqref="AJ20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32.25" hidden="false" customHeight="true" outlineLevel="0" collapsed="false">
      <c r="B1" s="14" t="s">
        <v>802</v>
      </c>
      <c r="C1" s="14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373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528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669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425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803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503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804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/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/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/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/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/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/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/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/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/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/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/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/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/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/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/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="82" customFormat="true" ht="15" hidden="false" customHeight="false" outlineLevel="0" collapsed="false">
      <c r="B28" s="83" t="s">
        <v>282</v>
      </c>
      <c r="C28" s="84" t="n">
        <f aca="false">SUM(C3:C27)</f>
        <v>0</v>
      </c>
      <c r="D28" s="84" t="n">
        <f aca="false">SUM(D3:D27)</f>
        <v>0</v>
      </c>
      <c r="E28" s="84" t="n">
        <f aca="false">SUM(E3:E27)</f>
        <v>0</v>
      </c>
      <c r="F28" s="84" t="n">
        <f aca="false">SUM(F3:F27)</f>
        <v>0</v>
      </c>
      <c r="G28" s="84" t="n">
        <f aca="false">SUM(G3:G27)</f>
        <v>0</v>
      </c>
      <c r="H28" s="84" t="n">
        <f aca="false">SUM(H3:H27)</f>
        <v>0</v>
      </c>
      <c r="I28" s="84" t="n">
        <f aca="false">SUM(I3:I27)</f>
        <v>0</v>
      </c>
      <c r="J28" s="84" t="n">
        <f aca="false">SUM(J3:J27)</f>
        <v>0</v>
      </c>
      <c r="K28" s="84" t="n">
        <f aca="false">SUM(K3:K27)</f>
        <v>0</v>
      </c>
      <c r="L28" s="84" t="n">
        <f aca="false">SUM(L3:L27)</f>
        <v>0</v>
      </c>
      <c r="M28" s="84" t="n">
        <f aca="false">SUM(M3:M27)</f>
        <v>0</v>
      </c>
      <c r="N28" s="84" t="n">
        <f aca="false">SUM(N3:N27)</f>
        <v>0</v>
      </c>
      <c r="O28" s="84" t="n">
        <f aca="false">SUM(O3:O27)</f>
        <v>0</v>
      </c>
      <c r="P28" s="84" t="n">
        <f aca="false">SUM(P3:P27)</f>
        <v>0</v>
      </c>
      <c r="Q28" s="84" t="n">
        <f aca="false">SUM(Q3:Q27)</f>
        <v>0</v>
      </c>
      <c r="R28" s="84" t="n">
        <f aca="false">SUM(R3:R27)</f>
        <v>0</v>
      </c>
      <c r="S28" s="84" t="n">
        <f aca="false">SUM(S3:S27)</f>
        <v>0</v>
      </c>
      <c r="T28" s="84" t="n">
        <f aca="false">SUM(T3:T27)</f>
        <v>0</v>
      </c>
      <c r="U28" s="84" t="n">
        <f aca="false">SUM(U3:U27)</f>
        <v>0</v>
      </c>
      <c r="V28" s="84" t="n">
        <f aca="false">SUM(V3:V27)</f>
        <v>0</v>
      </c>
      <c r="W28" s="84" t="n">
        <f aca="false">SUM(W3:W27)</f>
        <v>0</v>
      </c>
      <c r="X28" s="84" t="n">
        <f aca="false">SUM(X3:X27)</f>
        <v>0</v>
      </c>
      <c r="Y28" s="84" t="n">
        <f aca="false">SUM(Y3:Y27)</f>
        <v>0</v>
      </c>
      <c r="Z28" s="84" t="n">
        <f aca="false">SUM(Z3:Z27)</f>
        <v>0</v>
      </c>
      <c r="AA28" s="84" t="n">
        <f aca="false">SUM(AA3:AA27)</f>
        <v>0</v>
      </c>
      <c r="AB28" s="84" t="n">
        <f aca="false">SUM(AB3:AB27)</f>
        <v>0</v>
      </c>
      <c r="AC28" s="84" t="n">
        <f aca="false">SUM(AC3:AC27)</f>
        <v>0</v>
      </c>
      <c r="AD28" s="84" t="n">
        <f aca="false">SUM(AD3:AD27)</f>
        <v>0</v>
      </c>
      <c r="AE28" s="84" t="n">
        <f aca="false">SUM(AE3:AE27)</f>
        <v>0</v>
      </c>
      <c r="AF28" s="84" t="n">
        <f aca="false">SUM(AF3:AF27)</f>
        <v>0</v>
      </c>
      <c r="AG28" s="84" t="n">
        <f aca="false">SUM(AG3:AG27)</f>
        <v>0</v>
      </c>
      <c r="AH28" s="84" t="n">
        <f aca="false">SUM(AH3:AH27)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Q24" activeCellId="0" sqref="Q2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32.25" hidden="false" customHeight="true" outlineLevel="0" collapsed="false">
      <c r="B1" s="14" t="s">
        <v>349</v>
      </c>
      <c r="C1" s="14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669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/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/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/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/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/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/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/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/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/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/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/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/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/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/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/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/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/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/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/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/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/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="82" customFormat="true" ht="15" hidden="false" customHeight="false" outlineLevel="0" collapsed="false">
      <c r="B28" s="83" t="s">
        <v>282</v>
      </c>
      <c r="C28" s="84" t="n">
        <f aca="false">SUM(C3:C27)</f>
        <v>0</v>
      </c>
      <c r="D28" s="84" t="n">
        <f aca="false">SUM(D3:D27)</f>
        <v>0</v>
      </c>
      <c r="E28" s="84" t="n">
        <f aca="false">SUM(E3:E27)</f>
        <v>0</v>
      </c>
      <c r="F28" s="84" t="n">
        <f aca="false">SUM(F3:F27)</f>
        <v>0</v>
      </c>
      <c r="G28" s="84" t="n">
        <f aca="false">SUM(G3:G27)</f>
        <v>0</v>
      </c>
      <c r="H28" s="84" t="n">
        <f aca="false">SUM(H3:H27)</f>
        <v>0</v>
      </c>
      <c r="I28" s="84" t="n">
        <f aca="false">SUM(I3:I27)</f>
        <v>0</v>
      </c>
      <c r="J28" s="84" t="n">
        <f aca="false">SUM(J3:J27)</f>
        <v>0</v>
      </c>
      <c r="K28" s="84" t="n">
        <f aca="false">SUM(K3:K27)</f>
        <v>0</v>
      </c>
      <c r="L28" s="84" t="n">
        <f aca="false">SUM(L3:L27)</f>
        <v>0</v>
      </c>
      <c r="M28" s="84" t="n">
        <f aca="false">SUM(M3:M27)</f>
        <v>0</v>
      </c>
      <c r="N28" s="84" t="n">
        <f aca="false">SUM(N3:N27)</f>
        <v>0</v>
      </c>
      <c r="O28" s="84" t="n">
        <f aca="false">SUM(O3:O27)</f>
        <v>0</v>
      </c>
      <c r="P28" s="84" t="n">
        <f aca="false">SUM(P3:P27)</f>
        <v>0</v>
      </c>
      <c r="Q28" s="84" t="n">
        <f aca="false">SUM(Q3:Q27)</f>
        <v>0</v>
      </c>
      <c r="R28" s="84" t="n">
        <f aca="false">SUM(R3:R27)</f>
        <v>0</v>
      </c>
      <c r="S28" s="84" t="n">
        <f aca="false">SUM(S3:S27)</f>
        <v>0</v>
      </c>
      <c r="T28" s="84" t="n">
        <f aca="false">SUM(T3:T27)</f>
        <v>0</v>
      </c>
      <c r="U28" s="84" t="n">
        <f aca="false">SUM(U3:U27)</f>
        <v>0</v>
      </c>
      <c r="V28" s="84" t="n">
        <f aca="false">SUM(V3:V27)</f>
        <v>0</v>
      </c>
      <c r="W28" s="84" t="n">
        <f aca="false">SUM(W3:W27)</f>
        <v>0</v>
      </c>
      <c r="X28" s="84" t="n">
        <f aca="false">SUM(X3:X27)</f>
        <v>0</v>
      </c>
      <c r="Y28" s="84" t="n">
        <f aca="false">SUM(Y3:Y27)</f>
        <v>0</v>
      </c>
      <c r="Z28" s="84" t="n">
        <f aca="false">SUM(Z3:Z27)</f>
        <v>0</v>
      </c>
      <c r="AA28" s="84" t="n">
        <f aca="false">SUM(AA3:AA27)</f>
        <v>0</v>
      </c>
      <c r="AB28" s="84" t="n">
        <f aca="false">SUM(AB3:AB27)</f>
        <v>0</v>
      </c>
      <c r="AC28" s="84" t="n">
        <f aca="false">SUM(AC3:AC27)</f>
        <v>0</v>
      </c>
      <c r="AD28" s="84" t="n">
        <f aca="false">SUM(AD3:AD27)</f>
        <v>0</v>
      </c>
      <c r="AE28" s="84" t="n">
        <f aca="false">SUM(AE3:AE27)</f>
        <v>0</v>
      </c>
      <c r="AF28" s="84" t="n">
        <f aca="false">SUM(AF3:AF27)</f>
        <v>0</v>
      </c>
      <c r="AG28" s="84" t="n">
        <f aca="false">SUM(AG3:AG27)</f>
        <v>0</v>
      </c>
      <c r="AH28" s="84" t="n">
        <f aca="false">SUM(AH3:AH27)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V36" activeCellId="0" sqref="V3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32.25" hidden="false" customHeight="true" outlineLevel="0" collapsed="false">
      <c r="B1" s="14" t="s">
        <v>805</v>
      </c>
      <c r="C1" s="14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373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/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/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/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/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/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/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/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/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/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/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/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/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/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/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/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/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/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/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/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/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/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="82" customFormat="true" ht="15" hidden="false" customHeight="false" outlineLevel="0" collapsed="false">
      <c r="B28" s="83" t="s">
        <v>282</v>
      </c>
      <c r="C28" s="84" t="n">
        <f aca="false">SUM(C3:C27)</f>
        <v>0</v>
      </c>
      <c r="D28" s="84" t="n">
        <f aca="false">SUM(D3:D27)</f>
        <v>0</v>
      </c>
      <c r="E28" s="84" t="n">
        <f aca="false">SUM(E3:E27)</f>
        <v>0</v>
      </c>
      <c r="F28" s="84" t="n">
        <f aca="false">SUM(F3:F27)</f>
        <v>0</v>
      </c>
      <c r="G28" s="84" t="n">
        <f aca="false">SUM(G3:G27)</f>
        <v>0</v>
      </c>
      <c r="H28" s="84" t="n">
        <f aca="false">SUM(H3:H27)</f>
        <v>0</v>
      </c>
      <c r="I28" s="84" t="n">
        <f aca="false">SUM(I3:I27)</f>
        <v>0</v>
      </c>
      <c r="J28" s="84" t="n">
        <f aca="false">SUM(J3:J27)</f>
        <v>0</v>
      </c>
      <c r="K28" s="84" t="n">
        <f aca="false">SUM(K3:K27)</f>
        <v>0</v>
      </c>
      <c r="L28" s="84" t="n">
        <f aca="false">SUM(L3:L27)</f>
        <v>0</v>
      </c>
      <c r="M28" s="84" t="n">
        <f aca="false">SUM(M3:M27)</f>
        <v>0</v>
      </c>
      <c r="N28" s="84" t="n">
        <f aca="false">SUM(N3:N27)</f>
        <v>0</v>
      </c>
      <c r="O28" s="84" t="n">
        <f aca="false">SUM(O3:O27)</f>
        <v>0</v>
      </c>
      <c r="P28" s="84" t="n">
        <f aca="false">SUM(P3:P27)</f>
        <v>0</v>
      </c>
      <c r="Q28" s="84" t="n">
        <f aca="false">SUM(Q3:Q27)</f>
        <v>0</v>
      </c>
      <c r="R28" s="84" t="n">
        <f aca="false">SUM(R3:R27)</f>
        <v>0</v>
      </c>
      <c r="S28" s="84" t="n">
        <f aca="false">SUM(S3:S27)</f>
        <v>0</v>
      </c>
      <c r="T28" s="84" t="n">
        <f aca="false">SUM(T3:T27)</f>
        <v>0</v>
      </c>
      <c r="U28" s="84" t="n">
        <f aca="false">SUM(U3:U27)</f>
        <v>0</v>
      </c>
      <c r="V28" s="84" t="n">
        <f aca="false">SUM(V3:V27)</f>
        <v>0</v>
      </c>
      <c r="W28" s="84" t="n">
        <f aca="false">SUM(W3:W27)</f>
        <v>0</v>
      </c>
      <c r="X28" s="84" t="n">
        <f aca="false">SUM(X3:X27)</f>
        <v>0</v>
      </c>
      <c r="Y28" s="84" t="n">
        <f aca="false">SUM(Y3:Y27)</f>
        <v>0</v>
      </c>
      <c r="Z28" s="84" t="n">
        <f aca="false">SUM(Z3:Z27)</f>
        <v>0</v>
      </c>
      <c r="AA28" s="84" t="n">
        <f aca="false">SUM(AA3:AA27)</f>
        <v>0</v>
      </c>
      <c r="AB28" s="84" t="n">
        <f aca="false">SUM(AB3:AB27)</f>
        <v>0</v>
      </c>
      <c r="AC28" s="84" t="n">
        <f aca="false">SUM(AC3:AC27)</f>
        <v>0</v>
      </c>
      <c r="AD28" s="84" t="n">
        <f aca="false">SUM(AD3:AD27)</f>
        <v>0</v>
      </c>
      <c r="AE28" s="84" t="n">
        <f aca="false">SUM(AE3:AE27)</f>
        <v>0</v>
      </c>
      <c r="AF28" s="84" t="n">
        <f aca="false">SUM(AF3:AF27)</f>
        <v>0</v>
      </c>
      <c r="AG28" s="84" t="n">
        <f aca="false">SUM(AG3:AG27)</f>
        <v>0</v>
      </c>
      <c r="AH28" s="84" t="n">
        <f aca="false">SUM(AH3:AH27)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AI38" activeCellId="0" sqref="AI38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32.25" hidden="false" customHeight="true" outlineLevel="0" collapsed="false">
      <c r="B1" s="14" t="s">
        <v>355</v>
      </c>
      <c r="C1" s="14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373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/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/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/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/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/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/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/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/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/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/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/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/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/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/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/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/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/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/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/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/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/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="82" customFormat="true" ht="15" hidden="false" customHeight="false" outlineLevel="0" collapsed="false">
      <c r="B28" s="83" t="s">
        <v>282</v>
      </c>
      <c r="C28" s="84" t="n">
        <f aca="false">SUM(C3:C27)</f>
        <v>0</v>
      </c>
      <c r="D28" s="84" t="n">
        <f aca="false">SUM(D3:D27)</f>
        <v>0</v>
      </c>
      <c r="E28" s="84" t="n">
        <f aca="false">SUM(E3:E27)</f>
        <v>0</v>
      </c>
      <c r="F28" s="84" t="n">
        <f aca="false">SUM(F3:F27)</f>
        <v>0</v>
      </c>
      <c r="G28" s="84" t="n">
        <f aca="false">SUM(G3:G27)</f>
        <v>0</v>
      </c>
      <c r="H28" s="84" t="n">
        <f aca="false">SUM(H3:H27)</f>
        <v>0</v>
      </c>
      <c r="I28" s="84" t="n">
        <f aca="false">SUM(I3:I27)</f>
        <v>0</v>
      </c>
      <c r="J28" s="84" t="n">
        <f aca="false">SUM(J3:J27)</f>
        <v>0</v>
      </c>
      <c r="K28" s="84" t="n">
        <f aca="false">SUM(K3:K27)</f>
        <v>0</v>
      </c>
      <c r="L28" s="84" t="n">
        <f aca="false">SUM(L3:L27)</f>
        <v>0</v>
      </c>
      <c r="M28" s="84" t="n">
        <f aca="false">SUM(M3:M27)</f>
        <v>0</v>
      </c>
      <c r="N28" s="84" t="n">
        <f aca="false">SUM(N3:N27)</f>
        <v>0</v>
      </c>
      <c r="O28" s="84" t="n">
        <f aca="false">SUM(O3:O27)</f>
        <v>0</v>
      </c>
      <c r="P28" s="84" t="n">
        <f aca="false">SUM(P3:P27)</f>
        <v>0</v>
      </c>
      <c r="Q28" s="84" t="n">
        <f aca="false">SUM(Q3:Q27)</f>
        <v>0</v>
      </c>
      <c r="R28" s="84" t="n">
        <f aca="false">SUM(R3:R27)</f>
        <v>0</v>
      </c>
      <c r="S28" s="84" t="n">
        <f aca="false">SUM(S3:S27)</f>
        <v>0</v>
      </c>
      <c r="T28" s="84" t="n">
        <f aca="false">SUM(T3:T27)</f>
        <v>0</v>
      </c>
      <c r="U28" s="84" t="n">
        <f aca="false">SUM(U3:U27)</f>
        <v>0</v>
      </c>
      <c r="V28" s="84" t="n">
        <f aca="false">SUM(V3:V27)</f>
        <v>0</v>
      </c>
      <c r="W28" s="84" t="n">
        <f aca="false">SUM(W3:W27)</f>
        <v>0</v>
      </c>
      <c r="X28" s="84" t="n">
        <f aca="false">SUM(X3:X27)</f>
        <v>0</v>
      </c>
      <c r="Y28" s="84" t="n">
        <f aca="false">SUM(Y3:Y27)</f>
        <v>0</v>
      </c>
      <c r="Z28" s="84" t="n">
        <f aca="false">SUM(Z3:Z27)</f>
        <v>0</v>
      </c>
      <c r="AA28" s="84" t="n">
        <f aca="false">SUM(AA3:AA27)</f>
        <v>0</v>
      </c>
      <c r="AB28" s="84" t="n">
        <f aca="false">SUM(AB3:AB27)</f>
        <v>0</v>
      </c>
      <c r="AC28" s="84" t="n">
        <f aca="false">SUM(AC3:AC27)</f>
        <v>0</v>
      </c>
      <c r="AD28" s="84" t="n">
        <f aca="false">SUM(AD3:AD27)</f>
        <v>0</v>
      </c>
      <c r="AE28" s="84" t="n">
        <f aca="false">SUM(AE3:AE27)</f>
        <v>0</v>
      </c>
      <c r="AF28" s="84" t="n">
        <f aca="false">SUM(AF3:AF27)</f>
        <v>0</v>
      </c>
      <c r="AG28" s="84" t="n">
        <f aca="false">SUM(AG3:AG27)</f>
        <v>0</v>
      </c>
      <c r="AH28" s="84" t="n">
        <f aca="false">SUM(AH3:AH27)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L3" activePane="bottomRight" state="frozen"/>
      <selection pane="topLeft" activeCell="A1" activeCellId="0" sqref="A1"/>
      <selection pane="topRight" activeCell="L1" activeCellId="0" sqref="L1"/>
      <selection pane="bottomLeft" activeCell="A3" activeCellId="0" sqref="A3"/>
      <selection pane="bottomRight" activeCell="F3" activeCellId="0" sqref="F3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32.25" hidden="false" customHeight="true" outlineLevel="0" collapsed="false">
      <c r="B1" s="14" t="s">
        <v>357</v>
      </c>
      <c r="C1" s="14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373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/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/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/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/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/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/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/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/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/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/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/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/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/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/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/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/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/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/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/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/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/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="82" customFormat="true" ht="15" hidden="false" customHeight="false" outlineLevel="0" collapsed="false">
      <c r="B28" s="83" t="s">
        <v>282</v>
      </c>
      <c r="C28" s="84" t="n">
        <f aca="false">SUM(C3:C27)</f>
        <v>0</v>
      </c>
      <c r="D28" s="84" t="n">
        <f aca="false">SUM(D3:D27)</f>
        <v>0</v>
      </c>
      <c r="E28" s="84" t="n">
        <f aca="false">SUM(E3:E27)</f>
        <v>0</v>
      </c>
      <c r="F28" s="84" t="n">
        <f aca="false">SUM(F3:F27)</f>
        <v>0</v>
      </c>
      <c r="G28" s="84" t="n">
        <f aca="false">SUM(G3:G27)</f>
        <v>0</v>
      </c>
      <c r="H28" s="84" t="n">
        <f aca="false">SUM(H3:H27)</f>
        <v>0</v>
      </c>
      <c r="I28" s="84" t="n">
        <f aca="false">SUM(I3:I27)</f>
        <v>0</v>
      </c>
      <c r="J28" s="84" t="n">
        <f aca="false">SUM(J3:J27)</f>
        <v>0</v>
      </c>
      <c r="K28" s="84" t="n">
        <f aca="false">SUM(K3:K27)</f>
        <v>0</v>
      </c>
      <c r="L28" s="84" t="n">
        <f aca="false">SUM(L3:L27)</f>
        <v>0</v>
      </c>
      <c r="M28" s="84" t="n">
        <f aca="false">SUM(M3:M27)</f>
        <v>0</v>
      </c>
      <c r="N28" s="84" t="n">
        <f aca="false">SUM(N3:N27)</f>
        <v>0</v>
      </c>
      <c r="O28" s="84" t="n">
        <f aca="false">SUM(O3:O27)</f>
        <v>0</v>
      </c>
      <c r="P28" s="84" t="n">
        <f aca="false">SUM(P3:P27)</f>
        <v>0</v>
      </c>
      <c r="Q28" s="84" t="n">
        <f aca="false">SUM(Q3:Q27)</f>
        <v>0</v>
      </c>
      <c r="R28" s="84" t="n">
        <f aca="false">SUM(R3:R27)</f>
        <v>0</v>
      </c>
      <c r="S28" s="84" t="n">
        <f aca="false">SUM(S3:S27)</f>
        <v>0</v>
      </c>
      <c r="T28" s="84" t="n">
        <f aca="false">SUM(T3:T27)</f>
        <v>0</v>
      </c>
      <c r="U28" s="84" t="n">
        <f aca="false">SUM(U3:U27)</f>
        <v>0</v>
      </c>
      <c r="V28" s="84" t="n">
        <f aca="false">SUM(V3:V27)</f>
        <v>0</v>
      </c>
      <c r="W28" s="84" t="n">
        <f aca="false">SUM(W3:W27)</f>
        <v>0</v>
      </c>
      <c r="X28" s="84" t="n">
        <f aca="false">SUM(X3:X27)</f>
        <v>0</v>
      </c>
      <c r="Y28" s="84" t="n">
        <f aca="false">SUM(Y3:Y27)</f>
        <v>0</v>
      </c>
      <c r="Z28" s="84" t="n">
        <f aca="false">SUM(Z3:Z27)</f>
        <v>0</v>
      </c>
      <c r="AA28" s="84" t="n">
        <f aca="false">SUM(AA3:AA27)</f>
        <v>0</v>
      </c>
      <c r="AB28" s="84" t="n">
        <f aca="false">SUM(AB3:AB27)</f>
        <v>0</v>
      </c>
      <c r="AC28" s="84" t="n">
        <f aca="false">SUM(AC3:AC27)</f>
        <v>0</v>
      </c>
      <c r="AD28" s="84" t="n">
        <f aca="false">SUM(AD3:AD27)</f>
        <v>0</v>
      </c>
      <c r="AE28" s="84" t="n">
        <f aca="false">SUM(AE3:AE27)</f>
        <v>0</v>
      </c>
      <c r="AF28" s="84" t="n">
        <f aca="false">SUM(AF3:AF27)</f>
        <v>0</v>
      </c>
      <c r="AG28" s="84" t="n">
        <f aca="false">SUM(AG3:AG27)</f>
        <v>0</v>
      </c>
      <c r="AH28" s="84" t="n">
        <f aca="false">SUM(AH3:AH27)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2" activePane="bottomRight" state="frozen"/>
      <selection pane="topLeft" activeCell="A1" activeCellId="0" sqref="A1"/>
      <selection pane="topRight" activeCell="D1" activeCellId="0" sqref="D1"/>
      <selection pane="bottomLeft" activeCell="A12" activeCellId="0" sqref="A12"/>
      <selection pane="bottomRight" activeCell="AM20" activeCellId="0" sqref="AM20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32.25" hidden="false" customHeight="true" outlineLevel="0" collapsed="false">
      <c r="B1" s="14" t="s">
        <v>359</v>
      </c>
      <c r="C1" s="14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373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/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/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/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/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/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/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/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/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/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/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/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/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/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/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/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/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/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/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/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/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/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s="82" customFormat="true" ht="15" hidden="false" customHeight="false" outlineLevel="0" collapsed="false">
      <c r="B28" s="83" t="s">
        <v>282</v>
      </c>
      <c r="C28" s="84" t="n">
        <f aca="false">SUM(C3:C27)</f>
        <v>0</v>
      </c>
      <c r="D28" s="84" t="n">
        <f aca="false">SUM(D3:D27)</f>
        <v>0</v>
      </c>
      <c r="E28" s="84" t="n">
        <f aca="false">SUM(E3:E27)</f>
        <v>0</v>
      </c>
      <c r="F28" s="84" t="n">
        <f aca="false">SUM(F3:F27)</f>
        <v>0</v>
      </c>
      <c r="G28" s="84" t="n">
        <f aca="false">SUM(G3:G27)</f>
        <v>0</v>
      </c>
      <c r="H28" s="84" t="n">
        <f aca="false">SUM(H3:H27)</f>
        <v>0</v>
      </c>
      <c r="I28" s="84" t="n">
        <f aca="false">SUM(I3:I27)</f>
        <v>0</v>
      </c>
      <c r="J28" s="84" t="n">
        <f aca="false">SUM(J3:J27)</f>
        <v>0</v>
      </c>
      <c r="K28" s="84" t="n">
        <f aca="false">SUM(K3:K27)</f>
        <v>0</v>
      </c>
      <c r="L28" s="84" t="n">
        <f aca="false">SUM(L3:L27)</f>
        <v>0</v>
      </c>
      <c r="M28" s="84" t="n">
        <f aca="false">SUM(M3:M27)</f>
        <v>0</v>
      </c>
      <c r="N28" s="84" t="n">
        <f aca="false">SUM(N3:N27)</f>
        <v>0</v>
      </c>
      <c r="O28" s="84" t="n">
        <f aca="false">SUM(O3:O27)</f>
        <v>0</v>
      </c>
      <c r="P28" s="84" t="n">
        <f aca="false">SUM(P3:P27)</f>
        <v>0</v>
      </c>
      <c r="Q28" s="84" t="n">
        <f aca="false">SUM(Q3:Q27)</f>
        <v>0</v>
      </c>
      <c r="R28" s="84" t="n">
        <f aca="false">SUM(R3:R27)</f>
        <v>0</v>
      </c>
      <c r="S28" s="84" t="n">
        <f aca="false">SUM(S3:S27)</f>
        <v>0</v>
      </c>
      <c r="T28" s="84" t="n">
        <f aca="false">SUM(T3:T27)</f>
        <v>0</v>
      </c>
      <c r="U28" s="84" t="n">
        <f aca="false">SUM(U3:U27)</f>
        <v>0</v>
      </c>
      <c r="V28" s="84" t="n">
        <f aca="false">SUM(V3:V27)</f>
        <v>0</v>
      </c>
      <c r="W28" s="84" t="n">
        <f aca="false">SUM(W3:W27)</f>
        <v>0</v>
      </c>
      <c r="X28" s="84" t="n">
        <f aca="false">SUM(X3:X27)</f>
        <v>0</v>
      </c>
      <c r="Y28" s="84" t="n">
        <f aca="false">SUM(Y3:Y27)</f>
        <v>0</v>
      </c>
      <c r="Z28" s="84" t="n">
        <f aca="false">SUM(Z3:Z27)</f>
        <v>0</v>
      </c>
      <c r="AA28" s="84" t="n">
        <f aca="false">SUM(AA3:AA27)</f>
        <v>0</v>
      </c>
      <c r="AB28" s="84" t="n">
        <f aca="false">SUM(AB3:AB27)</f>
        <v>0</v>
      </c>
      <c r="AC28" s="84" t="n">
        <f aca="false">SUM(AC3:AC27)</f>
        <v>0</v>
      </c>
      <c r="AD28" s="84" t="n">
        <f aca="false">SUM(AD3:AD27)</f>
        <v>0</v>
      </c>
      <c r="AE28" s="84" t="n">
        <f aca="false">SUM(AE3:AE27)</f>
        <v>0</v>
      </c>
      <c r="AF28" s="84" t="n">
        <f aca="false">SUM(AF3:AF27)</f>
        <v>0</v>
      </c>
      <c r="AG28" s="84" t="n">
        <f aca="false">SUM(AG3:AG27)</f>
        <v>0</v>
      </c>
      <c r="AH28" s="84" t="n">
        <f aca="false">SUM(AH3:AH27)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X4" activePane="bottomRight" state="frozen"/>
      <selection pane="topLeft" activeCell="A1" activeCellId="0" sqref="A1"/>
      <selection pane="topRight" activeCell="X1" activeCellId="0" sqref="X1"/>
      <selection pane="bottomLeft" activeCell="A4" activeCellId="0" sqref="A4"/>
      <selection pane="bottomRight" activeCell="AF5" activeCellId="0" sqref="AF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509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74</v>
      </c>
      <c r="D4" s="18" t="n">
        <v>6</v>
      </c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 t="n">
        <v>1</v>
      </c>
      <c r="W4" s="18"/>
      <c r="X4" s="18" t="n">
        <v>1</v>
      </c>
      <c r="Y4" s="18"/>
      <c r="Z4" s="18"/>
      <c r="AA4" s="18"/>
      <c r="AB4" s="18" t="n">
        <v>29</v>
      </c>
      <c r="AC4" s="18" t="n">
        <f aca="false">11+18</f>
        <v>29</v>
      </c>
      <c r="AD4" s="18"/>
      <c r="AE4" s="18" t="n">
        <v>5</v>
      </c>
      <c r="AF4" s="18" t="n">
        <v>3</v>
      </c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n">
        <v>0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424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426</v>
      </c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503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505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425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427</v>
      </c>
      <c r="B35" s="18" t="s">
        <v>428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429</v>
      </c>
      <c r="B36" s="18" t="s">
        <v>430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431</v>
      </c>
      <c r="B37" s="18" t="s">
        <v>432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433</v>
      </c>
      <c r="B38" s="18" t="s">
        <v>434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435</v>
      </c>
      <c r="B39" s="18" t="s">
        <v>436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437</v>
      </c>
      <c r="B40" s="18" t="s">
        <v>438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439</v>
      </c>
      <c r="B41" s="18" t="s">
        <v>440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441</v>
      </c>
      <c r="B42" s="18" t="s">
        <v>442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443</v>
      </c>
      <c r="B43" s="18" t="s">
        <v>444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445</v>
      </c>
      <c r="B44" s="18" t="s">
        <v>446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447</v>
      </c>
      <c r="B45" s="18" t="s">
        <v>448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449</v>
      </c>
      <c r="B46" s="18" t="s">
        <v>450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451</v>
      </c>
      <c r="B47" s="18" t="s">
        <v>452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453</v>
      </c>
      <c r="B48" s="18" t="s">
        <v>454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455</v>
      </c>
      <c r="B49" s="18" t="s">
        <v>456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457</v>
      </c>
      <c r="B50" s="18" t="s">
        <v>458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459</v>
      </c>
      <c r="B51" s="18" t="s">
        <v>460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461</v>
      </c>
      <c r="B52" s="18" t="s">
        <v>462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463</v>
      </c>
      <c r="B53" s="18" t="s">
        <v>464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465</v>
      </c>
      <c r="B54" s="18" t="s">
        <v>466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467</v>
      </c>
      <c r="B55" s="18" t="s">
        <v>468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469</v>
      </c>
      <c r="B56" s="18" t="s">
        <v>470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471</v>
      </c>
      <c r="B57" s="18" t="s">
        <v>472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473</v>
      </c>
      <c r="B58" s="18" t="s">
        <v>474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475</v>
      </c>
      <c r="B59" s="18" t="s">
        <v>476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477</v>
      </c>
      <c r="B60" s="18" t="s">
        <v>478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479</v>
      </c>
      <c r="B61" s="18" t="s">
        <v>480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481</v>
      </c>
      <c r="B62" s="18" t="s">
        <v>482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483</v>
      </c>
      <c r="B63" s="18" t="s">
        <v>484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79" t="s">
        <v>282</v>
      </c>
      <c r="B64" s="79"/>
      <c r="C64" s="50" t="n">
        <f aca="false">SUM(C4:C63)</f>
        <v>74</v>
      </c>
      <c r="D64" s="50" t="n">
        <f aca="false">SUM(D4:D63)</f>
        <v>6</v>
      </c>
      <c r="E64" s="50" t="n">
        <f aca="false">SUM(E4:E63)</f>
        <v>0</v>
      </c>
      <c r="F64" s="50" t="n">
        <f aca="false">SUM(F4:F63)</f>
        <v>0</v>
      </c>
      <c r="G64" s="50" t="n">
        <f aca="false">SUM(G4:G63)</f>
        <v>0</v>
      </c>
      <c r="H64" s="50" t="n">
        <f aca="false">SUM(H4:H63)</f>
        <v>0</v>
      </c>
      <c r="I64" s="50" t="n">
        <f aca="false">SUM(I4:I63)</f>
        <v>0</v>
      </c>
      <c r="J64" s="50" t="n">
        <f aca="false">SUM(J4:J63)</f>
        <v>0</v>
      </c>
      <c r="K64" s="50" t="n">
        <f aca="false">SUM(K4:K63)</f>
        <v>0</v>
      </c>
      <c r="L64" s="50" t="n">
        <f aca="false">SUM(L4:L63)</f>
        <v>0</v>
      </c>
      <c r="M64" s="50" t="n">
        <f aca="false">SUM(M4:M63)</f>
        <v>0</v>
      </c>
      <c r="N64" s="50" t="n">
        <f aca="false">SUM(N4:N63)</f>
        <v>0</v>
      </c>
      <c r="O64" s="50" t="n">
        <f aca="false">SUM(O4:O63)</f>
        <v>0</v>
      </c>
      <c r="P64" s="50" t="n">
        <f aca="false">SUM(P4:P63)</f>
        <v>0</v>
      </c>
      <c r="Q64" s="50" t="n">
        <f aca="false">SUM(Q4:Q63)</f>
        <v>0</v>
      </c>
      <c r="R64" s="50" t="n">
        <f aca="false">SUM(R4:R63)</f>
        <v>0</v>
      </c>
      <c r="S64" s="50" t="n">
        <f aca="false">SUM(S4:S63)</f>
        <v>0</v>
      </c>
      <c r="T64" s="50" t="n">
        <f aca="false">SUM(T4:T63)</f>
        <v>0</v>
      </c>
      <c r="U64" s="50" t="n">
        <f aca="false">SUM(U4:U63)</f>
        <v>0</v>
      </c>
      <c r="V64" s="50" t="n">
        <f aca="false">SUM(V4:V63)</f>
        <v>1</v>
      </c>
      <c r="W64" s="50" t="n">
        <f aca="false">SUM(W4:W63)</f>
        <v>0</v>
      </c>
      <c r="X64" s="50" t="n">
        <f aca="false">SUM(X4:X63)</f>
        <v>1</v>
      </c>
      <c r="Y64" s="50" t="n">
        <f aca="false">SUM(Y4:Y63)</f>
        <v>0</v>
      </c>
      <c r="Z64" s="50" t="n">
        <f aca="false">SUM(Z4:Z63)</f>
        <v>0</v>
      </c>
      <c r="AA64" s="50" t="n">
        <f aca="false">SUM(AA4:AA63)</f>
        <v>0</v>
      </c>
      <c r="AB64" s="50" t="n">
        <f aca="false">SUM(AB4:AB63)</f>
        <v>29</v>
      </c>
      <c r="AC64" s="50" t="n">
        <f aca="false">SUM(AC4:AC63)</f>
        <v>29</v>
      </c>
      <c r="AD64" s="50" t="n">
        <f aca="false">SUM(AD4:AD63)</f>
        <v>0</v>
      </c>
      <c r="AE64" s="50" t="n">
        <f aca="false">SUM(AE4:AE63)</f>
        <v>5</v>
      </c>
      <c r="AF64" s="50" t="n">
        <f aca="false">SUM(AF4:AF63)</f>
        <v>3</v>
      </c>
      <c r="AG64" s="50" t="n">
        <f aca="false">SUM(AG4:AG63)</f>
        <v>0</v>
      </c>
      <c r="AH64" s="50" t="n">
        <f aca="false">SUM(AH4:AH63)</f>
        <v>0</v>
      </c>
    </row>
  </sheetData>
  <mergeCells count="1">
    <mergeCell ref="A64:B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510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41</v>
      </c>
      <c r="D4" s="18" t="n">
        <v>2</v>
      </c>
      <c r="E4" s="18"/>
      <c r="F4" s="18"/>
      <c r="G4" s="18"/>
      <c r="H4" s="18"/>
      <c r="I4" s="18"/>
      <c r="J4" s="18"/>
      <c r="K4" s="18" t="n">
        <v>8</v>
      </c>
      <c r="L4" s="18"/>
      <c r="M4" s="18"/>
      <c r="N4" s="18"/>
      <c r="O4" s="18"/>
      <c r="P4" s="18"/>
      <c r="Q4" s="18"/>
      <c r="R4" s="18" t="n">
        <v>11</v>
      </c>
      <c r="S4" s="18"/>
      <c r="T4" s="18"/>
      <c r="U4" s="18" t="n">
        <v>7</v>
      </c>
      <c r="V4" s="18"/>
      <c r="W4" s="18"/>
      <c r="X4" s="18"/>
      <c r="Y4" s="18"/>
      <c r="Z4" s="18"/>
      <c r="AA4" s="18"/>
      <c r="AB4" s="18" t="n">
        <v>6</v>
      </c>
      <c r="AC4" s="18" t="n">
        <v>4</v>
      </c>
      <c r="AD4" s="18"/>
      <c r="AE4" s="18" t="n">
        <v>3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507</v>
      </c>
      <c r="B27" s="18" t="s">
        <v>421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426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508</v>
      </c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511</v>
      </c>
      <c r="B30" s="18" t="n">
        <v>0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419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505</v>
      </c>
      <c r="B32" s="18" t="s">
        <v>512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427</v>
      </c>
      <c r="B33" s="18" t="s">
        <v>428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429</v>
      </c>
      <c r="B34" s="18" t="s">
        <v>430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431</v>
      </c>
      <c r="B35" s="18" t="s">
        <v>432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433</v>
      </c>
      <c r="B36" s="18" t="s">
        <v>434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435</v>
      </c>
      <c r="B37" s="18" t="s">
        <v>436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437</v>
      </c>
      <c r="B38" s="18" t="s">
        <v>438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439</v>
      </c>
      <c r="B39" s="18" t="s">
        <v>440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441</v>
      </c>
      <c r="B40" s="18" t="s">
        <v>442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443</v>
      </c>
      <c r="B41" s="18" t="s">
        <v>444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445</v>
      </c>
      <c r="B42" s="18" t="s">
        <v>446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447</v>
      </c>
      <c r="B43" s="18" t="s">
        <v>448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449</v>
      </c>
      <c r="B44" s="18" t="s">
        <v>450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451</v>
      </c>
      <c r="B45" s="18" t="s">
        <v>452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453</v>
      </c>
      <c r="B46" s="18" t="s">
        <v>454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455</v>
      </c>
      <c r="B47" s="18" t="s">
        <v>456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457</v>
      </c>
      <c r="B48" s="18" t="s">
        <v>458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459</v>
      </c>
      <c r="B49" s="18" t="s">
        <v>460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461</v>
      </c>
      <c r="B50" s="18" t="s">
        <v>462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463</v>
      </c>
      <c r="B51" s="18" t="s">
        <v>464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465</v>
      </c>
      <c r="B52" s="18" t="s">
        <v>466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467</v>
      </c>
      <c r="B53" s="18" t="s">
        <v>468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469</v>
      </c>
      <c r="B54" s="18" t="s">
        <v>470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471</v>
      </c>
      <c r="B55" s="18" t="s">
        <v>472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473</v>
      </c>
      <c r="B56" s="18" t="s">
        <v>474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475</v>
      </c>
      <c r="B57" s="18" t="s">
        <v>476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477</v>
      </c>
      <c r="B58" s="18" t="s">
        <v>478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479</v>
      </c>
      <c r="B59" s="18" t="s">
        <v>480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481</v>
      </c>
      <c r="B60" s="18" t="s">
        <v>482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483</v>
      </c>
      <c r="B61" s="18" t="s">
        <v>484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79" t="s">
        <v>282</v>
      </c>
      <c r="B62" s="79"/>
      <c r="C62" s="50" t="n">
        <f aca="false">SUM(C4:C61)</f>
        <v>41</v>
      </c>
      <c r="D62" s="50" t="n">
        <f aca="false">SUM(D4:D61)</f>
        <v>2</v>
      </c>
      <c r="E62" s="50" t="n">
        <f aca="false">SUM(E4:E61)</f>
        <v>0</v>
      </c>
      <c r="F62" s="50" t="n">
        <f aca="false">SUM(F4:F61)</f>
        <v>0</v>
      </c>
      <c r="G62" s="50" t="n">
        <f aca="false">SUM(G4:G61)</f>
        <v>0</v>
      </c>
      <c r="H62" s="50" t="n">
        <f aca="false">SUM(H4:H61)</f>
        <v>0</v>
      </c>
      <c r="I62" s="50" t="n">
        <f aca="false">SUM(I4:I61)</f>
        <v>0</v>
      </c>
      <c r="J62" s="50" t="n">
        <f aca="false">SUM(J4:J61)</f>
        <v>0</v>
      </c>
      <c r="K62" s="50" t="n">
        <f aca="false">SUM(K4:K61)</f>
        <v>8</v>
      </c>
      <c r="L62" s="50" t="n">
        <f aca="false">SUM(L4:L61)</f>
        <v>0</v>
      </c>
      <c r="M62" s="50" t="n">
        <f aca="false">SUM(M4:M61)</f>
        <v>0</v>
      </c>
      <c r="N62" s="50" t="n">
        <f aca="false">SUM(N4:N61)</f>
        <v>0</v>
      </c>
      <c r="O62" s="50" t="n">
        <f aca="false">SUM(O4:O61)</f>
        <v>0</v>
      </c>
      <c r="P62" s="50" t="n">
        <f aca="false">SUM(P4:P61)</f>
        <v>0</v>
      </c>
      <c r="Q62" s="50" t="n">
        <f aca="false">SUM(Q4:Q61)</f>
        <v>0</v>
      </c>
      <c r="R62" s="50" t="n">
        <f aca="false">SUM(R4:R61)</f>
        <v>11</v>
      </c>
      <c r="S62" s="50" t="n">
        <f aca="false">SUM(S4:S61)</f>
        <v>0</v>
      </c>
      <c r="T62" s="50" t="n">
        <f aca="false">SUM(T4:T61)</f>
        <v>0</v>
      </c>
      <c r="U62" s="50" t="n">
        <f aca="false">SUM(U4:U61)</f>
        <v>7</v>
      </c>
      <c r="V62" s="50" t="n">
        <f aca="false">SUM(V4:V61)</f>
        <v>0</v>
      </c>
      <c r="W62" s="50" t="n">
        <f aca="false">SUM(W4:W61)</f>
        <v>0</v>
      </c>
      <c r="X62" s="50" t="n">
        <f aca="false">SUM(X4:X61)</f>
        <v>0</v>
      </c>
      <c r="Y62" s="50" t="n">
        <f aca="false">SUM(Y4:Y61)</f>
        <v>0</v>
      </c>
      <c r="Z62" s="50" t="n">
        <f aca="false">SUM(Z4:Z61)</f>
        <v>0</v>
      </c>
      <c r="AA62" s="50" t="n">
        <f aca="false">SUM(AA4:AA61)</f>
        <v>0</v>
      </c>
      <c r="AB62" s="50" t="n">
        <f aca="false">SUM(AB4:AB61)</f>
        <v>6</v>
      </c>
      <c r="AC62" s="50" t="n">
        <f aca="false">SUM(AC4:AC61)</f>
        <v>4</v>
      </c>
      <c r="AD62" s="50" t="n">
        <f aca="false">SUM(AD4:AD61)</f>
        <v>0</v>
      </c>
      <c r="AE62" s="50" t="n">
        <f aca="false">SUM(AE4:AE61)</f>
        <v>3</v>
      </c>
      <c r="AF62" s="50" t="n">
        <f aca="false">SUM(AF4:AF61)</f>
        <v>0</v>
      </c>
      <c r="AG62" s="50" t="n">
        <f aca="false">SUM(AG4:AG61)</f>
        <v>0</v>
      </c>
      <c r="AH62" s="50" t="n">
        <f aca="false">SUM(AH4:AH61)</f>
        <v>0</v>
      </c>
    </row>
  </sheetData>
  <mergeCells count="1">
    <mergeCell ref="A62:B6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8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S4" activePane="bottomRight" state="frozen"/>
      <selection pane="topLeft" activeCell="A1" activeCellId="0" sqref="A1"/>
      <selection pane="topRight" activeCell="S1" activeCellId="0" sqref="S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513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103</v>
      </c>
      <c r="D4" s="18" t="n">
        <v>3</v>
      </c>
      <c r="E4" s="18"/>
      <c r="F4" s="18"/>
      <c r="G4" s="18"/>
      <c r="H4" s="18"/>
      <c r="I4" s="18"/>
      <c r="J4" s="18"/>
      <c r="K4" s="18" t="n">
        <v>9</v>
      </c>
      <c r="L4" s="18"/>
      <c r="M4" s="18"/>
      <c r="N4" s="18"/>
      <c r="O4" s="18"/>
      <c r="P4" s="18"/>
      <c r="Q4" s="18"/>
      <c r="R4" s="18" t="n">
        <v>8</v>
      </c>
      <c r="S4" s="18"/>
      <c r="T4" s="18"/>
      <c r="U4" s="18" t="n">
        <v>3</v>
      </c>
      <c r="V4" s="18"/>
      <c r="W4" s="18"/>
      <c r="X4" s="18"/>
      <c r="Y4" s="18"/>
      <c r="Z4" s="18"/>
      <c r="AA4" s="18"/>
      <c r="AB4" s="18" t="n">
        <f aca="false">29+28</f>
        <v>57</v>
      </c>
      <c r="AC4" s="18" t="n">
        <f aca="false">8+9</f>
        <v>17</v>
      </c>
      <c r="AD4" s="18"/>
      <c r="AE4" s="18" t="n">
        <v>6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511</v>
      </c>
      <c r="B27" s="18" t="n">
        <v>0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508</v>
      </c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426</v>
      </c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514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507</v>
      </c>
      <c r="B32" s="18" t="s">
        <v>421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422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508</v>
      </c>
      <c r="B34" s="18" t="s">
        <v>489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/>
      <c r="B35" s="18" t="s">
        <v>424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503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427</v>
      </c>
      <c r="B37" s="18" t="s">
        <v>428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429</v>
      </c>
      <c r="B38" s="18" t="s">
        <v>430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431</v>
      </c>
      <c r="B39" s="18" t="s">
        <v>432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433</v>
      </c>
      <c r="B40" s="18" t="s">
        <v>434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435</v>
      </c>
      <c r="B41" s="18" t="s">
        <v>436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437</v>
      </c>
      <c r="B42" s="18" t="s">
        <v>438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439</v>
      </c>
      <c r="B43" s="18" t="s">
        <v>440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441</v>
      </c>
      <c r="B44" s="18" t="s">
        <v>442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443</v>
      </c>
      <c r="B45" s="18" t="s">
        <v>444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445</v>
      </c>
      <c r="B46" s="18" t="s">
        <v>446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447</v>
      </c>
      <c r="B47" s="18" t="s">
        <v>448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449</v>
      </c>
      <c r="B48" s="18" t="s">
        <v>450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451</v>
      </c>
      <c r="B49" s="18" t="s">
        <v>452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453</v>
      </c>
      <c r="B50" s="18" t="s">
        <v>454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455</v>
      </c>
      <c r="B51" s="18" t="s">
        <v>456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457</v>
      </c>
      <c r="B52" s="18" t="s">
        <v>458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459</v>
      </c>
      <c r="B53" s="18" t="s">
        <v>460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461</v>
      </c>
      <c r="B54" s="18" t="s">
        <v>462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463</v>
      </c>
      <c r="B55" s="18" t="s">
        <v>464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465</v>
      </c>
      <c r="B56" s="18" t="s">
        <v>466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467</v>
      </c>
      <c r="B57" s="18" t="s">
        <v>468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469</v>
      </c>
      <c r="B58" s="18" t="s">
        <v>470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471</v>
      </c>
      <c r="B59" s="18" t="s">
        <v>472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473</v>
      </c>
      <c r="B60" s="18" t="s">
        <v>474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475</v>
      </c>
      <c r="B61" s="18" t="s">
        <v>476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477</v>
      </c>
      <c r="B62" s="18" t="s">
        <v>478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479</v>
      </c>
      <c r="B63" s="18" t="s">
        <v>480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481</v>
      </c>
      <c r="B64" s="18" t="s">
        <v>482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483</v>
      </c>
      <c r="B65" s="18" t="s">
        <v>484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79" t="s">
        <v>282</v>
      </c>
      <c r="B66" s="79"/>
      <c r="C66" s="50" t="n">
        <f aca="false">SUM(C4:C65)</f>
        <v>103</v>
      </c>
      <c r="D66" s="50" t="n">
        <f aca="false">SUM(D4:D65)</f>
        <v>3</v>
      </c>
      <c r="E66" s="50" t="n">
        <f aca="false">SUM(E4:E65)</f>
        <v>0</v>
      </c>
      <c r="F66" s="50" t="n">
        <f aca="false">SUM(F4:F65)</f>
        <v>0</v>
      </c>
      <c r="G66" s="50" t="n">
        <f aca="false">SUM(G4:G65)</f>
        <v>0</v>
      </c>
      <c r="H66" s="50" t="n">
        <f aca="false">SUM(H4:H65)</f>
        <v>0</v>
      </c>
      <c r="I66" s="50" t="n">
        <f aca="false">SUM(I4:I65)</f>
        <v>0</v>
      </c>
      <c r="J66" s="50" t="n">
        <f aca="false">SUM(J4:J65)</f>
        <v>0</v>
      </c>
      <c r="K66" s="50" t="n">
        <f aca="false">SUM(K4:K65)</f>
        <v>9</v>
      </c>
      <c r="L66" s="50" t="n">
        <f aca="false">SUM(L4:L65)</f>
        <v>0</v>
      </c>
      <c r="M66" s="50" t="n">
        <f aca="false">SUM(M4:M65)</f>
        <v>0</v>
      </c>
      <c r="N66" s="50" t="n">
        <f aca="false">SUM(N4:N65)</f>
        <v>0</v>
      </c>
      <c r="O66" s="50" t="n">
        <f aca="false">SUM(O4:O65)</f>
        <v>0</v>
      </c>
      <c r="P66" s="50" t="n">
        <f aca="false">SUM(P4:P65)</f>
        <v>0</v>
      </c>
      <c r="Q66" s="50" t="n">
        <f aca="false">SUM(Q4:Q65)</f>
        <v>0</v>
      </c>
      <c r="R66" s="50" t="n">
        <f aca="false">SUM(R4:R65)</f>
        <v>8</v>
      </c>
      <c r="S66" s="50" t="n">
        <f aca="false">SUM(S4:S65)</f>
        <v>0</v>
      </c>
      <c r="T66" s="50" t="n">
        <f aca="false">SUM(T4:T65)</f>
        <v>0</v>
      </c>
      <c r="U66" s="50" t="n">
        <f aca="false">SUM(U4:U65)</f>
        <v>3</v>
      </c>
      <c r="V66" s="50" t="n">
        <f aca="false">SUM(V4:V65)</f>
        <v>0</v>
      </c>
      <c r="W66" s="50" t="n">
        <f aca="false">SUM(W4:W65)</f>
        <v>0</v>
      </c>
      <c r="X66" s="50" t="n">
        <f aca="false">SUM(X4:X65)</f>
        <v>0</v>
      </c>
      <c r="Y66" s="50" t="n">
        <f aca="false">SUM(Y4:Y65)</f>
        <v>0</v>
      </c>
      <c r="Z66" s="50" t="n">
        <f aca="false">SUM(Z4:Z65)</f>
        <v>0</v>
      </c>
      <c r="AA66" s="50" t="n">
        <f aca="false">SUM(AA4:AA65)</f>
        <v>0</v>
      </c>
      <c r="AB66" s="50" t="n">
        <f aca="false">SUM(AB4:AB65)</f>
        <v>57</v>
      </c>
      <c r="AC66" s="50" t="n">
        <f aca="false">SUM(AC4:AC65)</f>
        <v>17</v>
      </c>
      <c r="AD66" s="50" t="n">
        <f aca="false">SUM(AD4:AD65)</f>
        <v>0</v>
      </c>
      <c r="AE66" s="50" t="n">
        <f aca="false">SUM(AE4:AE65)</f>
        <v>6</v>
      </c>
      <c r="AF66" s="50" t="n">
        <f aca="false">SUM(AF4:AF65)</f>
        <v>0</v>
      </c>
      <c r="AG66" s="50" t="n">
        <f aca="false">SUM(AG4:AG65)</f>
        <v>0</v>
      </c>
      <c r="AH66" s="50" t="n">
        <f aca="false">SUM(AH4:AH65)</f>
        <v>0</v>
      </c>
    </row>
    <row r="67" customFormat="false" ht="18.75" hidden="false" customHeight="false" outlineLevel="0" collapsed="false">
      <c r="A67" s="74" t="s">
        <v>515</v>
      </c>
    </row>
    <row r="68" customFormat="false" ht="15.75" hidden="false" customHeight="false" outlineLevel="0" collapsed="false">
      <c r="B68" s="2" t="s">
        <v>380</v>
      </c>
      <c r="C68" s="18" t="n">
        <f aca="false">SUM(D68:AH68)</f>
        <v>0</v>
      </c>
    </row>
    <row r="69" customFormat="false" ht="15.75" hidden="false" customHeight="false" outlineLevel="0" collapsed="false">
      <c r="B69" s="2" t="s">
        <v>375</v>
      </c>
      <c r="C69" s="18" t="n">
        <f aca="false">SUM(D69:AH69)</f>
        <v>0</v>
      </c>
    </row>
    <row r="70" customFormat="false" ht="15.75" hidden="false" customHeight="false" outlineLevel="0" collapsed="false">
      <c r="B70" s="2" t="s">
        <v>419</v>
      </c>
      <c r="C70" s="18" t="n">
        <f aca="false">SUM(D70:AH70)</f>
        <v>0</v>
      </c>
    </row>
    <row r="71" customFormat="false" ht="15.75" hidden="false" customHeight="false" outlineLevel="0" collapsed="false">
      <c r="B71" s="2" t="s">
        <v>516</v>
      </c>
      <c r="C71" s="18" t="n">
        <f aca="false">SUM(D71:AH71)</f>
        <v>0</v>
      </c>
    </row>
    <row r="72" customFormat="false" ht="15.75" hidden="false" customHeight="false" outlineLevel="0" collapsed="false">
      <c r="B72" s="2" t="s">
        <v>517</v>
      </c>
      <c r="C72" s="18" t="n">
        <f aca="false">SUM(D72:AH72)</f>
        <v>0</v>
      </c>
    </row>
    <row r="73" customFormat="false" ht="15.75" hidden="false" customHeight="false" outlineLevel="0" collapsed="false">
      <c r="B73" s="2" t="s">
        <v>421</v>
      </c>
      <c r="C73" s="18" t="n">
        <f aca="false">SUM(D73:AH73)</f>
        <v>0</v>
      </c>
    </row>
    <row r="74" customFormat="false" ht="15.75" hidden="false" customHeight="false" outlineLevel="0" collapsed="false">
      <c r="B74" s="2" t="s">
        <v>489</v>
      </c>
      <c r="C74" s="18" t="n">
        <f aca="false">SUM(D74:AH74)</f>
        <v>0</v>
      </c>
    </row>
    <row r="75" customFormat="false" ht="15.75" hidden="false" customHeight="false" outlineLevel="0" collapsed="false">
      <c r="B75" s="2" t="s">
        <v>518</v>
      </c>
      <c r="C75" s="18" t="n">
        <f aca="false">SUM(D75:AH75)</f>
        <v>0</v>
      </c>
    </row>
    <row r="76" customFormat="false" ht="15.75" hidden="false" customHeight="false" outlineLevel="0" collapsed="false">
      <c r="A76" s="30" t="s">
        <v>433</v>
      </c>
      <c r="B76" s="2" t="s">
        <v>434</v>
      </c>
      <c r="C76" s="18" t="n">
        <f aca="false">SUM(D76:AH76)</f>
        <v>0</v>
      </c>
    </row>
    <row r="77" customFormat="false" ht="15.75" hidden="false" customHeight="false" outlineLevel="0" collapsed="false">
      <c r="A77" s="30" t="s">
        <v>445</v>
      </c>
      <c r="B77" s="2" t="s">
        <v>446</v>
      </c>
      <c r="C77" s="18" t="n">
        <f aca="false">SUM(D77:AH77)</f>
        <v>0</v>
      </c>
    </row>
    <row r="78" customFormat="false" ht="15.75" hidden="false" customHeight="false" outlineLevel="0" collapsed="false">
      <c r="B78" s="2" t="s">
        <v>424</v>
      </c>
      <c r="C78" s="18" t="n">
        <f aca="false">SUM(D78:AH78)</f>
        <v>0</v>
      </c>
    </row>
    <row r="79" customFormat="false" ht="15.75" hidden="false" customHeight="false" outlineLevel="0" collapsed="false">
      <c r="B79" s="2" t="n">
        <v>0</v>
      </c>
      <c r="C79" s="18" t="n">
        <f aca="false">SUM(D79:AH79)</f>
        <v>0</v>
      </c>
    </row>
    <row r="80" customFormat="false" ht="15.75" hidden="false" customHeight="false" outlineLevel="0" collapsed="false">
      <c r="B80" s="2" t="s">
        <v>373</v>
      </c>
      <c r="C80" s="18" t="n">
        <f aca="false">SUM(D80:AH80)</f>
        <v>0</v>
      </c>
    </row>
    <row r="81" customFormat="false" ht="15.75" hidden="false" customHeight="false" outlineLevel="0" collapsed="false">
      <c r="B81" s="2" t="s">
        <v>406</v>
      </c>
      <c r="C81" s="18" t="n">
        <f aca="false">SUM(D81:AH81)</f>
        <v>0</v>
      </c>
    </row>
    <row r="82" customFormat="false" ht="15.75" hidden="false" customHeight="false" outlineLevel="0" collapsed="false">
      <c r="A82" s="1" t="s">
        <v>519</v>
      </c>
      <c r="C82" s="18" t="n">
        <f aca="false">SUM(D82:AH82)</f>
        <v>0</v>
      </c>
    </row>
    <row r="83" customFormat="false" ht="15.75" hidden="false" customHeight="false" outlineLevel="0" collapsed="false">
      <c r="A83" s="1" t="s">
        <v>503</v>
      </c>
      <c r="C83" s="18" t="n">
        <f aca="false">SUM(D83:AH83)</f>
        <v>0</v>
      </c>
    </row>
    <row r="84" customFormat="false" ht="15.75" hidden="false" customHeight="false" outlineLevel="0" collapsed="false">
      <c r="B84" s="2" t="s">
        <v>398</v>
      </c>
      <c r="C84" s="18" t="n">
        <f aca="false">SUM(D84:AH84)</f>
        <v>0</v>
      </c>
    </row>
    <row r="85" customFormat="false" ht="15.75" hidden="false" customHeight="false" outlineLevel="0" collapsed="false">
      <c r="B85" s="2" t="s">
        <v>520</v>
      </c>
      <c r="C85" s="18" t="n">
        <f aca="false">SUM(D85:AH85)</f>
        <v>0</v>
      </c>
    </row>
    <row r="86" customFormat="false" ht="15.75" hidden="false" customHeight="false" outlineLevel="0" collapsed="false">
      <c r="B86" s="2" t="s">
        <v>438</v>
      </c>
      <c r="C86" s="18" t="n">
        <f aca="false">SUM(D86:AH86)</f>
        <v>0</v>
      </c>
    </row>
    <row r="87" customFormat="false" ht="11.25" hidden="false" customHeight="false" outlineLevel="0" collapsed="false">
      <c r="B87" s="2" t="s">
        <v>370</v>
      </c>
      <c r="C87" s="2" t="n">
        <f aca="false">SUM(C68:C86)</f>
        <v>0</v>
      </c>
    </row>
  </sheetData>
  <mergeCells count="1">
    <mergeCell ref="A66:B6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58" activePane="bottomRight" state="frozen"/>
      <selection pane="topLeft" activeCell="A1" activeCellId="0" sqref="A1"/>
      <selection pane="topRight" activeCell="D1" activeCellId="0" sqref="D1"/>
      <selection pane="bottomLeft" activeCell="A58" activeCellId="0" sqref="A58"/>
      <selection pane="bottomRight" activeCell="A78" activeCellId="0" sqref="A78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521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522</v>
      </c>
      <c r="B27" s="18" t="s">
        <v>523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511</v>
      </c>
      <c r="B28" s="18" t="n">
        <v>0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508</v>
      </c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426</v>
      </c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507</v>
      </c>
      <c r="B32" s="18" t="s">
        <v>421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422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508</v>
      </c>
      <c r="B34" s="18" t="s">
        <v>489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/>
      <c r="B35" s="18" t="s">
        <v>424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503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519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427</v>
      </c>
      <c r="B38" s="18" t="s">
        <v>428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429</v>
      </c>
      <c r="B39" s="18" t="s">
        <v>430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431</v>
      </c>
      <c r="B40" s="18" t="s">
        <v>432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433</v>
      </c>
      <c r="B41" s="18" t="s">
        <v>434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435</v>
      </c>
      <c r="B42" s="18" t="s">
        <v>436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437</v>
      </c>
      <c r="B43" s="18" t="s">
        <v>438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439</v>
      </c>
      <c r="B44" s="18" t="s">
        <v>440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441</v>
      </c>
      <c r="B45" s="18" t="s">
        <v>442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443</v>
      </c>
      <c r="B46" s="18" t="s">
        <v>444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445</v>
      </c>
      <c r="B47" s="18" t="s">
        <v>446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447</v>
      </c>
      <c r="B48" s="18" t="s">
        <v>448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449</v>
      </c>
      <c r="B49" s="18" t="s">
        <v>450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451</v>
      </c>
      <c r="B50" s="18" t="s">
        <v>452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453</v>
      </c>
      <c r="B51" s="18" t="s">
        <v>454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455</v>
      </c>
      <c r="B52" s="18" t="s">
        <v>456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457</v>
      </c>
      <c r="B53" s="18" t="s">
        <v>458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459</v>
      </c>
      <c r="B54" s="18" t="s">
        <v>460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461</v>
      </c>
      <c r="B55" s="18" t="s">
        <v>462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463</v>
      </c>
      <c r="B56" s="18" t="s">
        <v>464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465</v>
      </c>
      <c r="B57" s="18" t="s">
        <v>466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467</v>
      </c>
      <c r="B58" s="18" t="s">
        <v>468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469</v>
      </c>
      <c r="B59" s="18" t="s">
        <v>470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471</v>
      </c>
      <c r="B60" s="18" t="s">
        <v>472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473</v>
      </c>
      <c r="B61" s="18" t="s">
        <v>474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475</v>
      </c>
      <c r="B62" s="18" t="s">
        <v>476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477</v>
      </c>
      <c r="B63" s="18" t="s">
        <v>478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479</v>
      </c>
      <c r="B64" s="18" t="s">
        <v>480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481</v>
      </c>
      <c r="B65" s="18" t="s">
        <v>482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483</v>
      </c>
      <c r="B66" s="18" t="s">
        <v>484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79" t="s">
        <v>282</v>
      </c>
      <c r="B67" s="79"/>
      <c r="C67" s="50" t="n">
        <f aca="false">SUM(C4:C66)</f>
        <v>0</v>
      </c>
      <c r="D67" s="50" t="n">
        <f aca="false">SUM(D4:D66)</f>
        <v>0</v>
      </c>
      <c r="E67" s="50" t="n">
        <f aca="false">SUM(E4:E66)</f>
        <v>0</v>
      </c>
      <c r="F67" s="50" t="n">
        <f aca="false">SUM(F4:F66)</f>
        <v>0</v>
      </c>
      <c r="G67" s="50" t="n">
        <f aca="false">SUM(G4:G66)</f>
        <v>0</v>
      </c>
      <c r="H67" s="50" t="n">
        <f aca="false">SUM(H4:H66)</f>
        <v>0</v>
      </c>
      <c r="I67" s="50" t="n">
        <f aca="false">SUM(I4:I66)</f>
        <v>0</v>
      </c>
      <c r="J67" s="50" t="n">
        <f aca="false">SUM(J4:J66)</f>
        <v>0</v>
      </c>
      <c r="K67" s="50" t="n">
        <f aca="false">SUM(K4:K66)</f>
        <v>0</v>
      </c>
      <c r="L67" s="50" t="n">
        <f aca="false">SUM(L4:L66)</f>
        <v>0</v>
      </c>
      <c r="M67" s="50" t="n">
        <f aca="false">SUM(M4:M66)</f>
        <v>0</v>
      </c>
      <c r="N67" s="50" t="n">
        <f aca="false">SUM(N4:N66)</f>
        <v>0</v>
      </c>
      <c r="O67" s="50" t="n">
        <f aca="false">SUM(O4:O66)</f>
        <v>0</v>
      </c>
      <c r="P67" s="50" t="n">
        <f aca="false">SUM(P4:P66)</f>
        <v>0</v>
      </c>
      <c r="Q67" s="50" t="n">
        <f aca="false">SUM(Q4:Q66)</f>
        <v>0</v>
      </c>
      <c r="R67" s="50" t="n">
        <f aca="false">SUM(R4:R66)</f>
        <v>0</v>
      </c>
      <c r="S67" s="50" t="n">
        <f aca="false">SUM(S4:S66)</f>
        <v>0</v>
      </c>
      <c r="T67" s="50" t="n">
        <f aca="false">SUM(T4:T66)</f>
        <v>0</v>
      </c>
      <c r="U67" s="50" t="n">
        <f aca="false">SUM(U4:U66)</f>
        <v>0</v>
      </c>
      <c r="V67" s="50" t="n">
        <f aca="false">SUM(V4:V66)</f>
        <v>0</v>
      </c>
      <c r="W67" s="50" t="n">
        <f aca="false">SUM(W4:W66)</f>
        <v>0</v>
      </c>
      <c r="X67" s="50" t="n">
        <f aca="false">SUM(X4:X66)</f>
        <v>0</v>
      </c>
      <c r="Y67" s="50" t="n">
        <f aca="false">SUM(Y4:Y66)</f>
        <v>0</v>
      </c>
      <c r="Z67" s="50" t="n">
        <f aca="false">SUM(Z4:Z66)</f>
        <v>0</v>
      </c>
      <c r="AA67" s="50" t="n">
        <f aca="false">SUM(AA4:AA66)</f>
        <v>0</v>
      </c>
      <c r="AB67" s="50" t="n">
        <f aca="false">SUM(AB4:AB66)</f>
        <v>0</v>
      </c>
      <c r="AC67" s="50" t="n">
        <f aca="false">SUM(AC4:AC66)</f>
        <v>0</v>
      </c>
      <c r="AD67" s="50" t="n">
        <f aca="false">SUM(AD4:AD66)</f>
        <v>0</v>
      </c>
      <c r="AE67" s="50" t="n">
        <f aca="false">SUM(AE4:AE66)</f>
        <v>0</v>
      </c>
      <c r="AF67" s="50" t="n">
        <f aca="false">SUM(AF4:AF66)</f>
        <v>0</v>
      </c>
      <c r="AG67" s="50" t="n">
        <f aca="false">SUM(AG4:AG66)</f>
        <v>0</v>
      </c>
      <c r="AH67" s="50" t="n">
        <f aca="false">SUM(AH4:AH66)</f>
        <v>0</v>
      </c>
    </row>
  </sheetData>
  <mergeCells count="1">
    <mergeCell ref="A67:B6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J7" activeCellId="0" sqref="J7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524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customFormat="false" ht="15.75" hidden="false" customHeight="false" outlineLevel="0" collapsed="false">
      <c r="A4" s="77" t="s">
        <v>525</v>
      </c>
      <c r="B4" s="78"/>
      <c r="C4" s="1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.75" hidden="false" customHeight="false" outlineLevel="0" collapsed="false">
      <c r="A5" s="77" t="s">
        <v>526</v>
      </c>
      <c r="B5" s="78"/>
      <c r="C5" s="1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s="19" customFormat="true" ht="15.75" hidden="false" customHeight="false" outlineLevel="0" collapsed="false">
      <c r="A6" s="30" t="s">
        <v>372</v>
      </c>
      <c r="B6" s="18" t="s">
        <v>373</v>
      </c>
      <c r="C6" s="18" t="n">
        <f aca="false">SUM(D6:AH6)</f>
        <v>9</v>
      </c>
      <c r="D6" s="18" t="n">
        <v>3</v>
      </c>
      <c r="E6" s="18"/>
      <c r="F6" s="18"/>
      <c r="G6" s="18"/>
      <c r="H6" s="18"/>
      <c r="I6" s="18"/>
      <c r="J6" s="18" t="n">
        <v>6</v>
      </c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374</v>
      </c>
      <c r="B7" s="18" t="s">
        <v>375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377</v>
      </c>
      <c r="B8" s="18" t="s">
        <v>378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379</v>
      </c>
      <c r="B9" s="18" t="s">
        <v>380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381</v>
      </c>
      <c r="B10" s="18" t="s">
        <v>382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383</v>
      </c>
      <c r="B11" s="18" t="s">
        <v>384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385</v>
      </c>
      <c r="B12" s="18" t="s">
        <v>386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387</v>
      </c>
      <c r="B13" s="18" t="s">
        <v>388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389</v>
      </c>
      <c r="B14" s="18" t="s">
        <v>390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391</v>
      </c>
      <c r="B15" s="18" t="s">
        <v>392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393</v>
      </c>
      <c r="B16" s="18" t="s">
        <v>394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395</v>
      </c>
      <c r="B17" s="18" t="s">
        <v>396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397</v>
      </c>
      <c r="B18" s="18" t="s">
        <v>398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399</v>
      </c>
      <c r="B19" s="18" t="s">
        <v>400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401</v>
      </c>
      <c r="B20" s="18" t="s">
        <v>402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403</v>
      </c>
      <c r="B21" s="18" t="s">
        <v>404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405</v>
      </c>
      <c r="B22" s="18" t="s">
        <v>406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407</v>
      </c>
      <c r="B23" s="18" t="s">
        <v>408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409</v>
      </c>
      <c r="B24" s="18" t="s">
        <v>410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411</v>
      </c>
      <c r="B25" s="18" t="s">
        <v>412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413</v>
      </c>
      <c r="B26" s="18" t="s">
        <v>414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415</v>
      </c>
      <c r="B27" s="18" t="s">
        <v>416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417</v>
      </c>
      <c r="B28" s="18" t="s">
        <v>418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427</v>
      </c>
      <c r="B30" s="18" t="s">
        <v>428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429</v>
      </c>
      <c r="B31" s="18" t="s">
        <v>430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431</v>
      </c>
      <c r="B32" s="18" t="s">
        <v>432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433</v>
      </c>
      <c r="B33" s="18" t="s">
        <v>434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435</v>
      </c>
      <c r="B34" s="18" t="s">
        <v>436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437</v>
      </c>
      <c r="B35" s="18" t="s">
        <v>438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439</v>
      </c>
      <c r="B36" s="18" t="s">
        <v>440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441</v>
      </c>
      <c r="B37" s="18" t="s">
        <v>442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443</v>
      </c>
      <c r="B38" s="18" t="s">
        <v>444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445</v>
      </c>
      <c r="B39" s="18" t="s">
        <v>446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447</v>
      </c>
      <c r="B40" s="18" t="s">
        <v>448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449</v>
      </c>
      <c r="B41" s="18" t="s">
        <v>450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451</v>
      </c>
      <c r="B42" s="18" t="s">
        <v>452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453</v>
      </c>
      <c r="B43" s="18" t="s">
        <v>454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455</v>
      </c>
      <c r="B44" s="18" t="s">
        <v>456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457</v>
      </c>
      <c r="B45" s="18" t="s">
        <v>458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459</v>
      </c>
      <c r="B46" s="18" t="s">
        <v>460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461</v>
      </c>
      <c r="B47" s="18" t="s">
        <v>462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463</v>
      </c>
      <c r="B48" s="18" t="s">
        <v>464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465</v>
      </c>
      <c r="B49" s="18" t="s">
        <v>466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467</v>
      </c>
      <c r="B50" s="18" t="s">
        <v>468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469</v>
      </c>
      <c r="B51" s="18" t="s">
        <v>470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471</v>
      </c>
      <c r="B52" s="18" t="s">
        <v>472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473</v>
      </c>
      <c r="B53" s="18" t="s">
        <v>474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475</v>
      </c>
      <c r="B54" s="18" t="s">
        <v>476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477</v>
      </c>
      <c r="B55" s="18" t="s">
        <v>478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479</v>
      </c>
      <c r="B56" s="18" t="s">
        <v>480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481</v>
      </c>
      <c r="B57" s="18" t="s">
        <v>482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483</v>
      </c>
      <c r="B58" s="18" t="s">
        <v>484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79" t="s">
        <v>282</v>
      </c>
      <c r="B59" s="79"/>
      <c r="C59" s="50" t="n">
        <f aca="false">SUM(C6:C58)</f>
        <v>9</v>
      </c>
      <c r="D59" s="50" t="n">
        <f aca="false">SUM(D6:D58)</f>
        <v>3</v>
      </c>
      <c r="E59" s="50" t="n">
        <f aca="false">SUM(E6:E58)</f>
        <v>0</v>
      </c>
      <c r="F59" s="50" t="n">
        <f aca="false">SUM(F6:F58)</f>
        <v>0</v>
      </c>
      <c r="G59" s="50" t="n">
        <f aca="false">SUM(G6:G58)</f>
        <v>0</v>
      </c>
      <c r="H59" s="50" t="n">
        <f aca="false">SUM(H6:H58)</f>
        <v>0</v>
      </c>
      <c r="I59" s="50" t="n">
        <f aca="false">SUM(I6:I58)</f>
        <v>0</v>
      </c>
      <c r="J59" s="50" t="n">
        <f aca="false">SUM(J6:J58)</f>
        <v>6</v>
      </c>
      <c r="K59" s="50" t="n">
        <f aca="false">SUM(K6:K58)</f>
        <v>0</v>
      </c>
      <c r="L59" s="50" t="n">
        <f aca="false">SUM(L6:L58)</f>
        <v>0</v>
      </c>
      <c r="M59" s="50" t="n">
        <f aca="false">SUM(M6:M58)</f>
        <v>0</v>
      </c>
      <c r="N59" s="50" t="n">
        <f aca="false">SUM(N6:N58)</f>
        <v>0</v>
      </c>
      <c r="O59" s="50" t="n">
        <f aca="false">SUM(O6:O58)</f>
        <v>0</v>
      </c>
      <c r="P59" s="50" t="n">
        <f aca="false">SUM(P6:P58)</f>
        <v>0</v>
      </c>
      <c r="Q59" s="50" t="n">
        <f aca="false">SUM(Q6:Q58)</f>
        <v>0</v>
      </c>
      <c r="R59" s="50" t="n">
        <f aca="false">SUM(R6:R58)</f>
        <v>0</v>
      </c>
      <c r="S59" s="50" t="n">
        <f aca="false">SUM(S6:S58)</f>
        <v>0</v>
      </c>
      <c r="T59" s="50" t="n">
        <f aca="false">SUM(T6:T58)</f>
        <v>0</v>
      </c>
      <c r="U59" s="50" t="n">
        <f aca="false">SUM(U6:U58)</f>
        <v>0</v>
      </c>
      <c r="V59" s="50" t="n">
        <f aca="false">SUM(V6:V58)</f>
        <v>0</v>
      </c>
      <c r="W59" s="50" t="n">
        <f aca="false">SUM(W6:W58)</f>
        <v>0</v>
      </c>
      <c r="X59" s="50" t="n">
        <f aca="false">SUM(X6:X58)</f>
        <v>0</v>
      </c>
      <c r="Y59" s="50" t="n">
        <f aca="false">SUM(Y6:Y58)</f>
        <v>0</v>
      </c>
      <c r="Z59" s="50" t="n">
        <f aca="false">SUM(Z6:Z58)</f>
        <v>0</v>
      </c>
      <c r="AA59" s="50" t="n">
        <f aca="false">SUM(AA6:AA58)</f>
        <v>0</v>
      </c>
      <c r="AB59" s="50" t="n">
        <f aca="false">SUM(AB6:AB58)</f>
        <v>0</v>
      </c>
      <c r="AC59" s="50" t="n">
        <f aca="false">SUM(AC6:AC58)</f>
        <v>0</v>
      </c>
      <c r="AD59" s="50" t="n">
        <f aca="false">SUM(AD6:AD58)</f>
        <v>0</v>
      </c>
      <c r="AE59" s="50" t="n">
        <f aca="false">SUM(AE6:AE58)</f>
        <v>0</v>
      </c>
      <c r="AF59" s="50" t="n">
        <f aca="false">SUM(AF6:AF58)</f>
        <v>0</v>
      </c>
      <c r="AG59" s="50" t="n">
        <f aca="false">SUM(AG6:AG58)</f>
        <v>0</v>
      </c>
      <c r="AH59" s="50" t="n">
        <f aca="false">SUM(AH6:AH58)</f>
        <v>0</v>
      </c>
    </row>
  </sheetData>
  <mergeCells count="1">
    <mergeCell ref="A59:B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CCECFF"/>
    <pageSetUpPr fitToPage="false"/>
  </sheetPr>
  <dimension ref="B1:AH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G9" activeCellId="0" sqref="G9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9.17"/>
    <col collapsed="false" customWidth="true" hidden="false" outlineLevel="0" max="7" min="3" style="2" width="11.34"/>
    <col collapsed="false" customWidth="true" hidden="false" outlineLevel="0" max="11" min="11" style="2" width="11.34"/>
    <col collapsed="false" customWidth="true" hidden="false" outlineLevel="0" max="26" min="26" style="2" width="11.34"/>
  </cols>
  <sheetData>
    <row r="1" customFormat="false" ht="26.25" hidden="false" customHeight="true" outlineLevel="0" collapsed="false">
      <c r="B1" s="80" t="s">
        <v>527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528</v>
      </c>
      <c r="C3" s="78" t="n">
        <f aca="false">SUM(D3:AH3)</f>
        <v>0</v>
      </c>
      <c r="D3" s="78"/>
      <c r="E3" s="78"/>
      <c r="F3" s="78"/>
      <c r="G3" s="78"/>
      <c r="H3" s="81"/>
      <c r="I3" s="81"/>
      <c r="J3" s="81"/>
      <c r="K3" s="78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78"/>
      <c r="AA3" s="81"/>
      <c r="AB3" s="81"/>
      <c r="AC3" s="81"/>
      <c r="AD3" s="81"/>
      <c r="AE3" s="81"/>
      <c r="AF3" s="81"/>
      <c r="AG3" s="81"/>
      <c r="AH3" s="81"/>
    </row>
    <row r="4" customFormat="false" ht="15" hidden="false" customHeight="false" outlineLevel="0" collapsed="false">
      <c r="B4" s="77" t="s">
        <v>529</v>
      </c>
      <c r="C4" s="78" t="n">
        <f aca="false">SUM(D4:AH4)</f>
        <v>0</v>
      </c>
      <c r="D4" s="78"/>
      <c r="E4" s="78"/>
      <c r="F4" s="78"/>
      <c r="G4" s="78"/>
      <c r="H4" s="81"/>
      <c r="I4" s="81"/>
      <c r="J4" s="81"/>
      <c r="K4" s="78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78"/>
      <c r="AA4" s="81"/>
      <c r="AB4" s="81"/>
      <c r="AC4" s="81"/>
      <c r="AD4" s="81"/>
      <c r="AE4" s="81"/>
      <c r="AF4" s="81"/>
      <c r="AG4" s="81"/>
      <c r="AH4" s="81"/>
    </row>
    <row r="5" customFormat="false" ht="15" hidden="false" customHeight="false" outlineLevel="0" collapsed="false">
      <c r="B5" s="77" t="s">
        <v>421</v>
      </c>
      <c r="C5" s="78" t="n">
        <f aca="false">SUM(D5:AH5)</f>
        <v>0</v>
      </c>
      <c r="D5" s="78"/>
      <c r="E5" s="78"/>
      <c r="F5" s="78"/>
      <c r="G5" s="78"/>
      <c r="H5" s="81"/>
      <c r="I5" s="81"/>
      <c r="J5" s="81"/>
      <c r="K5" s="78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78"/>
      <c r="AA5" s="81"/>
      <c r="AB5" s="81"/>
      <c r="AC5" s="81"/>
      <c r="AD5" s="81"/>
      <c r="AE5" s="81"/>
      <c r="AF5" s="81"/>
      <c r="AG5" s="81"/>
      <c r="AH5" s="81"/>
    </row>
    <row r="6" customFormat="false" ht="15" hidden="false" customHeight="false" outlineLevel="0" collapsed="false">
      <c r="B6" s="77" t="s">
        <v>419</v>
      </c>
      <c r="C6" s="78" t="n">
        <f aca="false">SUM(D6:AH6)</f>
        <v>0</v>
      </c>
      <c r="D6" s="78"/>
      <c r="E6" s="78"/>
      <c r="F6" s="78"/>
      <c r="G6" s="78"/>
      <c r="H6" s="81"/>
      <c r="I6" s="81"/>
      <c r="J6" s="81"/>
      <c r="K6" s="78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78"/>
      <c r="AA6" s="81"/>
      <c r="AB6" s="81"/>
      <c r="AC6" s="81"/>
      <c r="AD6" s="81"/>
      <c r="AE6" s="81"/>
      <c r="AF6" s="81"/>
      <c r="AG6" s="81"/>
      <c r="AH6" s="81"/>
    </row>
    <row r="7" customFormat="false" ht="15" hidden="false" customHeight="false" outlineLevel="0" collapsed="false">
      <c r="B7" s="77" t="n">
        <v>0</v>
      </c>
      <c r="C7" s="78" t="n">
        <f aca="false">SUM(D7:AH7)</f>
        <v>0</v>
      </c>
      <c r="D7" s="78"/>
      <c r="E7" s="78"/>
      <c r="F7" s="78"/>
      <c r="G7" s="78"/>
      <c r="H7" s="81"/>
      <c r="I7" s="81"/>
      <c r="J7" s="81"/>
      <c r="K7" s="78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78"/>
      <c r="AA7" s="81"/>
      <c r="AB7" s="81"/>
      <c r="AC7" s="81"/>
      <c r="AD7" s="81"/>
      <c r="AE7" s="81"/>
      <c r="AF7" s="81"/>
      <c r="AG7" s="81"/>
      <c r="AH7" s="81"/>
    </row>
    <row r="8" customFormat="false" ht="15" hidden="false" customHeight="false" outlineLevel="0" collapsed="false">
      <c r="B8" s="77" t="s">
        <v>530</v>
      </c>
      <c r="C8" s="78" t="n">
        <f aca="false">SUM(D8:AH8)</f>
        <v>0</v>
      </c>
      <c r="D8" s="78"/>
      <c r="E8" s="78"/>
      <c r="F8" s="78"/>
      <c r="G8" s="78"/>
      <c r="H8" s="81"/>
      <c r="I8" s="81"/>
      <c r="J8" s="81"/>
      <c r="K8" s="78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78"/>
      <c r="AA8" s="81"/>
      <c r="AB8" s="81"/>
      <c r="AC8" s="81"/>
      <c r="AD8" s="81"/>
      <c r="AE8" s="81"/>
      <c r="AF8" s="81"/>
      <c r="AG8" s="81"/>
      <c r="AH8" s="81"/>
    </row>
    <row r="9" customFormat="false" ht="15" hidden="false" customHeight="false" outlineLevel="0" collapsed="false">
      <c r="B9" s="77" t="s">
        <v>519</v>
      </c>
      <c r="C9" s="78" t="n">
        <f aca="false">SUM(D9:AH9)</f>
        <v>0</v>
      </c>
      <c r="D9" s="78"/>
      <c r="E9" s="78"/>
      <c r="F9" s="78"/>
      <c r="G9" s="78"/>
      <c r="H9" s="81"/>
      <c r="I9" s="81"/>
      <c r="J9" s="81"/>
      <c r="K9" s="78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78"/>
      <c r="AA9" s="81"/>
      <c r="AB9" s="81"/>
      <c r="AC9" s="81"/>
      <c r="AD9" s="81"/>
      <c r="AE9" s="81"/>
      <c r="AF9" s="81"/>
      <c r="AG9" s="81"/>
      <c r="AH9" s="81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81"/>
      <c r="I10" s="81"/>
      <c r="J10" s="81"/>
      <c r="K10" s="78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78"/>
      <c r="AA10" s="81"/>
      <c r="AB10" s="81"/>
      <c r="AC10" s="81"/>
      <c r="AD10" s="81"/>
      <c r="AE10" s="81"/>
      <c r="AF10" s="81"/>
      <c r="AG10" s="81"/>
      <c r="AH10" s="81"/>
    </row>
    <row r="11" customFormat="false" ht="15" hidden="false" customHeight="false" outlineLevel="0" collapsed="false">
      <c r="B11" s="77" t="s">
        <v>531</v>
      </c>
      <c r="C11" s="78" t="n">
        <f aca="false">SUM(D11:AH11)</f>
        <v>0</v>
      </c>
      <c r="D11" s="78"/>
      <c r="E11" s="78"/>
      <c r="F11" s="78"/>
      <c r="G11" s="78"/>
      <c r="H11" s="81"/>
      <c r="I11" s="81"/>
      <c r="J11" s="81"/>
      <c r="K11" s="78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78"/>
      <c r="AA11" s="81"/>
      <c r="AB11" s="81"/>
      <c r="AC11" s="81"/>
      <c r="AD11" s="81"/>
      <c r="AE11" s="81"/>
      <c r="AF11" s="81"/>
      <c r="AG11" s="81"/>
      <c r="AH11" s="81"/>
    </row>
    <row r="12" customFormat="false" ht="15" hidden="false" customHeight="false" outlineLevel="0" collapsed="false">
      <c r="B12" s="77" t="s">
        <v>508</v>
      </c>
      <c r="C12" s="78" t="n">
        <f aca="false">SUM(D12:AH12)</f>
        <v>0</v>
      </c>
      <c r="D12" s="78"/>
      <c r="E12" s="78"/>
      <c r="F12" s="78"/>
      <c r="G12" s="78"/>
      <c r="H12" s="81"/>
      <c r="I12" s="81"/>
      <c r="J12" s="81"/>
      <c r="K12" s="78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78"/>
      <c r="AA12" s="81"/>
      <c r="AB12" s="81"/>
      <c r="AC12" s="81"/>
      <c r="AD12" s="81"/>
      <c r="AE12" s="81"/>
      <c r="AF12" s="81"/>
      <c r="AG12" s="81"/>
      <c r="AH12" s="81"/>
    </row>
    <row r="13" customFormat="false" ht="15" hidden="false" customHeight="false" outlineLevel="0" collapsed="false">
      <c r="B13" s="77" t="s">
        <v>426</v>
      </c>
      <c r="C13" s="78" t="n">
        <f aca="false">SUM(D13:AH13)</f>
        <v>0</v>
      </c>
      <c r="D13" s="78"/>
      <c r="E13" s="78"/>
      <c r="F13" s="78"/>
      <c r="G13" s="78"/>
      <c r="H13" s="81"/>
      <c r="I13" s="81"/>
      <c r="J13" s="81"/>
      <c r="K13" s="78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78"/>
      <c r="AA13" s="81"/>
      <c r="AB13" s="81"/>
      <c r="AC13" s="81"/>
      <c r="AD13" s="81"/>
      <c r="AE13" s="81"/>
      <c r="AF13" s="81"/>
      <c r="AG13" s="81"/>
      <c r="AH13" s="81"/>
    </row>
    <row r="14" customFormat="false" ht="15" hidden="false" customHeight="false" outlineLevel="0" collapsed="false">
      <c r="B14" s="77" t="s">
        <v>532</v>
      </c>
      <c r="C14" s="78" t="n">
        <f aca="false">SUM(D14:AH14)</f>
        <v>0</v>
      </c>
      <c r="D14" s="78"/>
      <c r="E14" s="78"/>
      <c r="F14" s="78"/>
      <c r="G14" s="78"/>
      <c r="H14" s="81"/>
      <c r="I14" s="81"/>
      <c r="J14" s="81"/>
      <c r="K14" s="78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78"/>
      <c r="AA14" s="81"/>
      <c r="AB14" s="81"/>
      <c r="AC14" s="81"/>
      <c r="AD14" s="81"/>
      <c r="AE14" s="81"/>
      <c r="AF14" s="81"/>
      <c r="AG14" s="81"/>
      <c r="AH14" s="81"/>
    </row>
    <row r="15" customFormat="false" ht="15" hidden="false" customHeight="false" outlineLevel="0" collapsed="false">
      <c r="B15" s="77" t="s">
        <v>533</v>
      </c>
      <c r="C15" s="78" t="n">
        <f aca="false">SUM(D15:AH15)</f>
        <v>0</v>
      </c>
      <c r="D15" s="78"/>
      <c r="E15" s="78"/>
      <c r="F15" s="78"/>
      <c r="G15" s="78"/>
      <c r="H15" s="81"/>
      <c r="I15" s="81"/>
      <c r="J15" s="81"/>
      <c r="K15" s="78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78"/>
      <c r="AA15" s="81"/>
      <c r="AB15" s="81"/>
      <c r="AC15" s="81"/>
      <c r="AD15" s="81"/>
      <c r="AE15" s="81"/>
      <c r="AF15" s="81"/>
      <c r="AG15" s="81"/>
      <c r="AH15" s="81"/>
    </row>
    <row r="16" customFormat="false" ht="15" hidden="false" customHeight="false" outlineLevel="0" collapsed="false">
      <c r="B16" s="77" t="s">
        <v>534</v>
      </c>
      <c r="C16" s="78" t="n">
        <f aca="false">SUM(D16:AH16)</f>
        <v>0</v>
      </c>
      <c r="D16" s="78"/>
      <c r="E16" s="78"/>
      <c r="F16" s="78"/>
      <c r="G16" s="78"/>
      <c r="H16" s="81"/>
      <c r="I16" s="81"/>
      <c r="J16" s="81"/>
      <c r="K16" s="78"/>
      <c r="L16" s="81"/>
      <c r="M16" s="81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78"/>
      <c r="AA16" s="81"/>
      <c r="AB16" s="81"/>
      <c r="AC16" s="81"/>
      <c r="AD16" s="81"/>
      <c r="AE16" s="81"/>
      <c r="AF16" s="81"/>
      <c r="AG16" s="81"/>
      <c r="AH16" s="81"/>
    </row>
    <row r="17" customFormat="false" ht="15" hidden="false" customHeight="false" outlineLevel="0" collapsed="false">
      <c r="B17" s="77" t="s">
        <v>535</v>
      </c>
      <c r="C17" s="78" t="n">
        <f aca="false">SUM(D17:AH17)</f>
        <v>0</v>
      </c>
      <c r="D17" s="78"/>
      <c r="E17" s="78"/>
      <c r="F17" s="78"/>
      <c r="G17" s="78"/>
      <c r="H17" s="81"/>
      <c r="I17" s="81"/>
      <c r="J17" s="81"/>
      <c r="K17" s="78"/>
      <c r="L17" s="81"/>
      <c r="M17" s="81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78"/>
      <c r="AA17" s="81"/>
      <c r="AB17" s="81"/>
      <c r="AC17" s="81"/>
      <c r="AD17" s="81"/>
      <c r="AE17" s="81"/>
      <c r="AF17" s="81"/>
      <c r="AG17" s="81"/>
      <c r="AH17" s="81"/>
    </row>
    <row r="18" customFormat="false" ht="15" hidden="false" customHeight="false" outlineLevel="0" collapsed="false">
      <c r="B18" s="77" t="s">
        <v>380</v>
      </c>
      <c r="C18" s="78" t="n">
        <f aca="false">SUM(D18:AH18)</f>
        <v>0</v>
      </c>
      <c r="D18" s="78"/>
      <c r="E18" s="78"/>
      <c r="F18" s="78"/>
      <c r="G18" s="78"/>
      <c r="H18" s="81"/>
      <c r="I18" s="81"/>
      <c r="J18" s="81"/>
      <c r="K18" s="78"/>
      <c r="L18" s="81"/>
      <c r="M18" s="81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78"/>
      <c r="AA18" s="81"/>
      <c r="AB18" s="81"/>
      <c r="AC18" s="81"/>
      <c r="AD18" s="81"/>
      <c r="AE18" s="81"/>
      <c r="AF18" s="81"/>
      <c r="AG18" s="81"/>
      <c r="AH18" s="81"/>
    </row>
    <row r="19" customFormat="false" ht="15" hidden="false" customHeight="false" outlineLevel="0" collapsed="false">
      <c r="B19" s="77" t="s">
        <v>536</v>
      </c>
      <c r="C19" s="78" t="n">
        <f aca="false">SUM(D19:AH19)</f>
        <v>0</v>
      </c>
      <c r="D19" s="78"/>
      <c r="E19" s="78"/>
      <c r="F19" s="78"/>
      <c r="G19" s="78"/>
      <c r="H19" s="81"/>
      <c r="I19" s="81"/>
      <c r="J19" s="81"/>
      <c r="K19" s="78"/>
      <c r="L19" s="81"/>
      <c r="M19" s="81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78"/>
      <c r="AA19" s="81"/>
      <c r="AB19" s="81"/>
      <c r="AC19" s="81"/>
      <c r="AD19" s="81"/>
      <c r="AE19" s="81"/>
      <c r="AF19" s="81"/>
      <c r="AG19" s="81"/>
      <c r="AH19" s="81"/>
    </row>
    <row r="20" customFormat="false" ht="15" hidden="false" customHeight="false" outlineLevel="0" collapsed="false">
      <c r="B20" s="77" t="s">
        <v>537</v>
      </c>
      <c r="C20" s="78" t="n">
        <f aca="false">SUM(D20:AH20)</f>
        <v>0</v>
      </c>
      <c r="D20" s="78"/>
      <c r="E20" s="78"/>
      <c r="F20" s="78"/>
      <c r="G20" s="78"/>
      <c r="H20" s="81"/>
      <c r="I20" s="81"/>
      <c r="J20" s="81"/>
      <c r="K20" s="78"/>
      <c r="L20" s="81"/>
      <c r="M20" s="81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78"/>
      <c r="AA20" s="81"/>
      <c r="AB20" s="81"/>
      <c r="AC20" s="81"/>
      <c r="AD20" s="81"/>
      <c r="AE20" s="81"/>
      <c r="AF20" s="81"/>
      <c r="AG20" s="81"/>
      <c r="AH20" s="81"/>
    </row>
    <row r="21" customFormat="false" ht="15" hidden="false" customHeight="false" outlineLevel="0" collapsed="false">
      <c r="B21" s="77" t="s">
        <v>538</v>
      </c>
      <c r="C21" s="78" t="n">
        <f aca="false">SUM(D21:AH21)</f>
        <v>0</v>
      </c>
      <c r="D21" s="78"/>
      <c r="E21" s="78"/>
      <c r="F21" s="78"/>
      <c r="G21" s="78"/>
      <c r="H21" s="81"/>
      <c r="I21" s="81"/>
      <c r="J21" s="81"/>
      <c r="K21" s="78"/>
      <c r="L21" s="81"/>
      <c r="M21" s="81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78"/>
      <c r="AA21" s="81"/>
      <c r="AB21" s="81"/>
      <c r="AC21" s="81"/>
      <c r="AD21" s="81"/>
      <c r="AE21" s="81"/>
      <c r="AF21" s="81"/>
      <c r="AG21" s="81"/>
      <c r="AH21" s="81"/>
    </row>
    <row r="22" customFormat="false" ht="15" hidden="false" customHeight="false" outlineLevel="0" collapsed="false">
      <c r="B22" s="77" t="s">
        <v>539</v>
      </c>
      <c r="C22" s="78" t="n">
        <f aca="false">SUM(D22:AH22)</f>
        <v>0</v>
      </c>
      <c r="D22" s="78"/>
      <c r="E22" s="78"/>
      <c r="F22" s="78"/>
      <c r="G22" s="78"/>
      <c r="H22" s="81"/>
      <c r="I22" s="81"/>
      <c r="J22" s="81"/>
      <c r="K22" s="78"/>
      <c r="L22" s="81"/>
      <c r="M22" s="81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78"/>
      <c r="AA22" s="81"/>
      <c r="AB22" s="81"/>
      <c r="AC22" s="81"/>
      <c r="AD22" s="81"/>
      <c r="AE22" s="81"/>
      <c r="AF22" s="81"/>
      <c r="AG22" s="81"/>
      <c r="AH22" s="81"/>
    </row>
    <row r="23" s="82" customFormat="true" ht="15" hidden="false" customHeight="false" outlineLevel="0" collapsed="false">
      <c r="B23" s="83" t="s">
        <v>282</v>
      </c>
      <c r="C23" s="84" t="n">
        <f aca="false">SUM(C3:C22)</f>
        <v>0</v>
      </c>
      <c r="D23" s="84" t="n">
        <f aca="false">SUM(D3:D22)</f>
        <v>0</v>
      </c>
      <c r="E23" s="84" t="n">
        <f aca="false">SUM(E3:E22)</f>
        <v>0</v>
      </c>
      <c r="F23" s="84" t="n">
        <f aca="false">SUM(F3:F22)</f>
        <v>0</v>
      </c>
      <c r="G23" s="84" t="n">
        <f aca="false">SUM(G3:G22)</f>
        <v>0</v>
      </c>
      <c r="H23" s="84" t="n">
        <f aca="false">SUM(H3:H22)</f>
        <v>0</v>
      </c>
      <c r="I23" s="84" t="n">
        <f aca="false">SUM(I3:I22)</f>
        <v>0</v>
      </c>
      <c r="J23" s="84" t="n">
        <f aca="false">SUM(J3:J22)</f>
        <v>0</v>
      </c>
      <c r="K23" s="84" t="n">
        <f aca="false">SUM(K3:K22)</f>
        <v>0</v>
      </c>
      <c r="L23" s="84" t="n">
        <f aca="false">SUM(L3:L22)</f>
        <v>0</v>
      </c>
      <c r="M23" s="84" t="n">
        <f aca="false">SUM(M3:M22)</f>
        <v>0</v>
      </c>
      <c r="N23" s="84" t="n">
        <f aca="false">SUM(N3:N22)</f>
        <v>0</v>
      </c>
      <c r="O23" s="84" t="n">
        <f aca="false">SUM(O3:O22)</f>
        <v>0</v>
      </c>
      <c r="P23" s="84" t="n">
        <f aca="false">SUM(P3:P22)</f>
        <v>0</v>
      </c>
      <c r="Q23" s="84" t="n">
        <f aca="false">SUM(Q3:Q22)</f>
        <v>0</v>
      </c>
      <c r="R23" s="84" t="n">
        <f aca="false">SUM(R3:R22)</f>
        <v>0</v>
      </c>
      <c r="S23" s="84" t="n">
        <f aca="false">SUM(S3:S22)</f>
        <v>0</v>
      </c>
      <c r="T23" s="84" t="n">
        <f aca="false">SUM(T3:T22)</f>
        <v>0</v>
      </c>
      <c r="U23" s="84" t="n">
        <f aca="false">SUM(U3:U22)</f>
        <v>0</v>
      </c>
      <c r="V23" s="84" t="n">
        <f aca="false">SUM(V3:V22)</f>
        <v>0</v>
      </c>
      <c r="W23" s="84" t="n">
        <f aca="false">SUM(W3:W22)</f>
        <v>0</v>
      </c>
      <c r="X23" s="84" t="n">
        <f aca="false">SUM(X3:X22)</f>
        <v>0</v>
      </c>
      <c r="Y23" s="84" t="n">
        <f aca="false">SUM(Y3:Y22)</f>
        <v>0</v>
      </c>
      <c r="Z23" s="84" t="n">
        <f aca="false">SUM(Z3:Z22)</f>
        <v>0</v>
      </c>
      <c r="AA23" s="84" t="n">
        <f aca="false">SUM(AA3:AA22)</f>
        <v>0</v>
      </c>
      <c r="AB23" s="84" t="n">
        <f aca="false">SUM(AB3:AB22)</f>
        <v>0</v>
      </c>
      <c r="AC23" s="84" t="n">
        <f aca="false">SUM(AC3:AC22)</f>
        <v>0</v>
      </c>
      <c r="AD23" s="84" t="n">
        <f aca="false">SUM(AD3:AD22)</f>
        <v>0</v>
      </c>
      <c r="AE23" s="84" t="n">
        <f aca="false">SUM(AE3:AE22)</f>
        <v>0</v>
      </c>
      <c r="AF23" s="84" t="n">
        <f aca="false">SUM(AF3:AF22)</f>
        <v>0</v>
      </c>
      <c r="AG23" s="84" t="n">
        <f aca="false">SUM(AG3:AG22)</f>
        <v>0</v>
      </c>
      <c r="AH23" s="84" t="n">
        <f aca="false">SUM(AH3:AH22)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true"/>
  </sheetPr>
  <dimension ref="A1:BQ10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7" ySplit="3" topLeftCell="BM40" activePane="bottomRight" state="frozen"/>
      <selection pane="topLeft" activeCell="A1" activeCellId="0" sqref="A1"/>
      <selection pane="topRight" activeCell="BM1" activeCellId="0" sqref="BM1"/>
      <selection pane="bottomLeft" activeCell="A40" activeCellId="0" sqref="A40"/>
      <selection pane="bottomRight" activeCell="D60" activeCellId="0" sqref="D60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4.17"/>
    <col collapsed="false" customWidth="true" hidden="false" outlineLevel="0" max="2" min="2" style="1" width="34"/>
    <col collapsed="false" customWidth="true" hidden="false" outlineLevel="0" max="3" min="3" style="1" width="94.17"/>
    <col collapsed="false" customWidth="true" hidden="false" outlineLevel="0" max="4" min="4" style="3" width="11.34"/>
    <col collapsed="false" customWidth="true" hidden="false" outlineLevel="0" max="5" min="5" style="54" width="11.34"/>
    <col collapsed="false" customWidth="true" hidden="false" outlineLevel="0" max="6" min="6" style="2" width="11.34"/>
    <col collapsed="false" customWidth="true" hidden="false" outlineLevel="0" max="7" min="7" style="55" width="11.34"/>
    <col collapsed="false" customWidth="true" hidden="false" outlineLevel="0" max="24" min="8" style="2" width="11.34"/>
    <col collapsed="false" customWidth="true" hidden="false" outlineLevel="0" max="25" min="25" style="56" width="11.34"/>
    <col collapsed="false" customWidth="true" hidden="false" outlineLevel="0" max="26" min="26" style="2" width="11.34"/>
    <col collapsed="false" customWidth="true" hidden="false" outlineLevel="0" max="27" min="27" style="56" width="11.34"/>
    <col collapsed="false" customWidth="true" hidden="false" outlineLevel="0" max="28" min="28" style="2" width="11.34"/>
    <col collapsed="false" customWidth="true" hidden="false" outlineLevel="0" max="29" min="29" style="56" width="11.34"/>
    <col collapsed="false" customWidth="true" hidden="false" outlineLevel="0" max="30" min="30" style="2" width="11.34"/>
    <col collapsed="false" customWidth="true" hidden="false" outlineLevel="0" max="31" min="31" style="56" width="11.34"/>
    <col collapsed="false" customWidth="true" hidden="false" outlineLevel="0" max="32" min="32" style="2" width="11.34"/>
    <col collapsed="false" customWidth="true" hidden="false" outlineLevel="0" max="33" min="33" style="56" width="11.34"/>
    <col collapsed="false" customWidth="true" hidden="false" outlineLevel="0" max="34" min="34" style="2" width="11.34"/>
    <col collapsed="false" customWidth="true" hidden="false" outlineLevel="0" max="35" min="35" style="56" width="11.34"/>
    <col collapsed="false" customWidth="true" hidden="false" outlineLevel="0" max="36" min="36" style="2" width="11.34"/>
    <col collapsed="false" customWidth="true" hidden="false" outlineLevel="0" max="37" min="37" style="56" width="11.34"/>
    <col collapsed="false" customWidth="true" hidden="false" outlineLevel="0" max="38" min="38" style="2" width="11.34"/>
    <col collapsed="false" customWidth="true" hidden="false" outlineLevel="0" max="39" min="39" style="56" width="11.34"/>
    <col collapsed="false" customWidth="true" hidden="false" outlineLevel="0" max="40" min="40" style="2" width="11.34"/>
    <col collapsed="false" customWidth="true" hidden="false" outlineLevel="0" max="41" min="41" style="56" width="11.34"/>
    <col collapsed="false" customWidth="true" hidden="false" outlineLevel="0" max="42" min="42" style="2" width="11.34"/>
    <col collapsed="false" customWidth="true" hidden="false" outlineLevel="0" max="43" min="43" style="56" width="11.34"/>
    <col collapsed="false" customWidth="true" hidden="false" outlineLevel="0" max="44" min="44" style="2" width="11.34"/>
    <col collapsed="false" customWidth="true" hidden="false" outlineLevel="0" max="45" min="45" style="56" width="11.34"/>
    <col collapsed="false" customWidth="true" hidden="false" outlineLevel="0" max="46" min="46" style="2" width="11.34"/>
    <col collapsed="false" customWidth="true" hidden="false" outlineLevel="0" max="47" min="47" style="56" width="11.34"/>
    <col collapsed="false" customWidth="true" hidden="false" outlineLevel="0" max="48" min="48" style="2" width="11.34"/>
    <col collapsed="false" customWidth="true" hidden="false" outlineLevel="0" max="49" min="49" style="56" width="11.34"/>
    <col collapsed="false" customWidth="true" hidden="false" outlineLevel="0" max="50" min="50" style="2" width="11.34"/>
    <col collapsed="false" customWidth="true" hidden="false" outlineLevel="0" max="51" min="51" style="56" width="11.34"/>
    <col collapsed="false" customWidth="true" hidden="false" outlineLevel="0" max="52" min="52" style="2" width="11.34"/>
    <col collapsed="false" customWidth="true" hidden="false" outlineLevel="0" max="53" min="53" style="56" width="11.34"/>
    <col collapsed="false" customWidth="true" hidden="false" outlineLevel="0" max="54" min="54" style="2" width="11.34"/>
    <col collapsed="false" customWidth="true" hidden="false" outlineLevel="0" max="55" min="55" style="56" width="11.34"/>
    <col collapsed="false" customWidth="true" hidden="false" outlineLevel="0" max="56" min="56" style="2" width="11.34"/>
    <col collapsed="false" customWidth="true" hidden="false" outlineLevel="0" max="57" min="57" style="56" width="11.34"/>
    <col collapsed="false" customWidth="true" hidden="false" outlineLevel="0" max="58" min="58" style="2" width="11.34"/>
    <col collapsed="false" customWidth="true" hidden="false" outlineLevel="0" max="59" min="59" style="56" width="11.34"/>
    <col collapsed="false" customWidth="true" hidden="false" outlineLevel="0" max="60" min="60" style="2" width="11.34"/>
    <col collapsed="false" customWidth="true" hidden="false" outlineLevel="0" max="61" min="61" style="56" width="11.34"/>
    <col collapsed="false" customWidth="true" hidden="false" outlineLevel="0" max="62" min="62" style="2" width="11.34"/>
    <col collapsed="false" customWidth="true" hidden="false" outlineLevel="0" max="63" min="63" style="56" width="11.34"/>
    <col collapsed="false" customWidth="true" hidden="false" outlineLevel="0" max="64" min="64" style="2" width="11.34"/>
    <col collapsed="false" customWidth="true" hidden="false" outlineLevel="0" max="65" min="65" style="56" width="11.34"/>
    <col collapsed="false" customWidth="true" hidden="false" outlineLevel="0" max="66" min="66" style="2" width="11.34"/>
    <col collapsed="false" customWidth="true" hidden="false" outlineLevel="0" max="67" min="67" style="56" width="11.34"/>
    <col collapsed="false" customWidth="true" hidden="false" outlineLevel="0" max="68" min="68" style="2" width="11.34"/>
    <col collapsed="false" customWidth="true" hidden="false" outlineLevel="0" max="69" min="69" style="56" width="11.34"/>
  </cols>
  <sheetData>
    <row r="1" customFormat="false" ht="28.5" hidden="false" customHeight="false" outlineLevel="0" collapsed="false">
      <c r="B1" s="57" t="s">
        <v>285</v>
      </c>
      <c r="C1" s="57"/>
      <c r="E1" s="2"/>
      <c r="G1" s="3"/>
      <c r="Y1" s="2"/>
      <c r="AA1" s="2"/>
      <c r="AC1" s="2"/>
      <c r="AE1" s="2"/>
      <c r="AG1" s="2"/>
      <c r="AI1" s="2"/>
      <c r="AK1" s="2"/>
      <c r="AM1" s="2"/>
      <c r="AO1" s="2"/>
      <c r="AQ1" s="2"/>
      <c r="AS1" s="2"/>
      <c r="AU1" s="2"/>
      <c r="AW1" s="2"/>
      <c r="AY1" s="2"/>
      <c r="BA1" s="2"/>
      <c r="BC1" s="2"/>
      <c r="BE1" s="2"/>
      <c r="BG1" s="2"/>
      <c r="BI1" s="2"/>
      <c r="BK1" s="2"/>
      <c r="BM1" s="2"/>
      <c r="BO1" s="2"/>
      <c r="BQ1" s="2"/>
    </row>
    <row r="2" customFormat="false" ht="30" hidden="false" customHeight="true" outlineLevel="0" collapsed="false">
      <c r="B2" s="58" t="s">
        <v>1</v>
      </c>
      <c r="C2" s="58" t="s">
        <v>2</v>
      </c>
      <c r="D2" s="6" t="s">
        <v>3</v>
      </c>
      <c r="E2" s="59" t="s">
        <v>5</v>
      </c>
      <c r="F2" s="6" t="s">
        <v>286</v>
      </c>
      <c r="G2" s="60" t="s">
        <v>287</v>
      </c>
      <c r="H2" s="6" t="n">
        <v>1</v>
      </c>
      <c r="I2" s="6"/>
      <c r="J2" s="7" t="n">
        <v>2</v>
      </c>
      <c r="K2" s="7"/>
      <c r="L2" s="7" t="n">
        <v>3</v>
      </c>
      <c r="M2" s="7"/>
      <c r="N2" s="7" t="n">
        <v>4</v>
      </c>
      <c r="O2" s="7"/>
      <c r="P2" s="7" t="n">
        <v>5</v>
      </c>
      <c r="Q2" s="7"/>
      <c r="R2" s="7" t="n">
        <v>6</v>
      </c>
      <c r="S2" s="7"/>
      <c r="T2" s="7" t="n">
        <v>7</v>
      </c>
      <c r="U2" s="7"/>
      <c r="V2" s="7" t="n">
        <v>8</v>
      </c>
      <c r="W2" s="7"/>
      <c r="X2" s="6" t="n">
        <v>9</v>
      </c>
      <c r="Y2" s="6"/>
      <c r="Z2" s="6" t="n">
        <v>10</v>
      </c>
      <c r="AA2" s="6"/>
      <c r="AB2" s="6" t="n">
        <v>11</v>
      </c>
      <c r="AC2" s="6"/>
      <c r="AD2" s="6" t="n">
        <v>12</v>
      </c>
      <c r="AE2" s="6"/>
      <c r="AF2" s="6" t="n">
        <v>13</v>
      </c>
      <c r="AG2" s="6"/>
      <c r="AH2" s="6" t="n">
        <v>14</v>
      </c>
      <c r="AI2" s="6"/>
      <c r="AJ2" s="6" t="n">
        <v>15</v>
      </c>
      <c r="AK2" s="6"/>
      <c r="AL2" s="7" t="n">
        <v>16</v>
      </c>
      <c r="AM2" s="7"/>
      <c r="AN2" s="7" t="n">
        <v>17</v>
      </c>
      <c r="AO2" s="7"/>
      <c r="AP2" s="7" t="n">
        <v>18</v>
      </c>
      <c r="AQ2" s="7"/>
      <c r="AR2" s="7" t="n">
        <v>19</v>
      </c>
      <c r="AS2" s="7"/>
      <c r="AT2" s="7" t="n">
        <v>20</v>
      </c>
      <c r="AU2" s="7"/>
      <c r="AV2" s="7" t="n">
        <v>21</v>
      </c>
      <c r="AW2" s="7"/>
      <c r="AX2" s="7" t="n">
        <v>22</v>
      </c>
      <c r="AY2" s="7"/>
      <c r="AZ2" s="7" t="n">
        <v>23</v>
      </c>
      <c r="BA2" s="7"/>
      <c r="BB2" s="7" t="n">
        <v>24</v>
      </c>
      <c r="BC2" s="7"/>
      <c r="BD2" s="7" t="n">
        <v>25</v>
      </c>
      <c r="BE2" s="7"/>
      <c r="BF2" s="7" t="n">
        <v>26</v>
      </c>
      <c r="BG2" s="7"/>
      <c r="BH2" s="7" t="n">
        <v>27</v>
      </c>
      <c r="BI2" s="7"/>
      <c r="BJ2" s="7" t="n">
        <v>28</v>
      </c>
      <c r="BK2" s="7"/>
      <c r="BL2" s="7" t="n">
        <v>29</v>
      </c>
      <c r="BM2" s="7"/>
      <c r="BN2" s="7" t="n">
        <v>30</v>
      </c>
      <c r="BO2" s="7"/>
      <c r="BP2" s="7" t="n">
        <v>31</v>
      </c>
      <c r="BQ2" s="7"/>
    </row>
    <row r="3" customFormat="false" ht="12" hidden="false" customHeight="true" outlineLevel="0" collapsed="false">
      <c r="B3" s="58"/>
      <c r="C3" s="58"/>
      <c r="D3" s="6"/>
      <c r="E3" s="59"/>
      <c r="F3" s="6"/>
      <c r="G3" s="60"/>
      <c r="H3" s="61" t="s">
        <v>288</v>
      </c>
      <c r="I3" s="62" t="s">
        <v>289</v>
      </c>
      <c r="J3" s="61" t="s">
        <v>288</v>
      </c>
      <c r="K3" s="62" t="s">
        <v>289</v>
      </c>
      <c r="L3" s="61" t="s">
        <v>288</v>
      </c>
      <c r="M3" s="62" t="s">
        <v>289</v>
      </c>
      <c r="N3" s="61" t="s">
        <v>288</v>
      </c>
      <c r="O3" s="62" t="s">
        <v>289</v>
      </c>
      <c r="P3" s="61" t="s">
        <v>288</v>
      </c>
      <c r="Q3" s="62" t="s">
        <v>289</v>
      </c>
      <c r="R3" s="61" t="s">
        <v>288</v>
      </c>
      <c r="S3" s="62" t="s">
        <v>289</v>
      </c>
      <c r="T3" s="61" t="s">
        <v>288</v>
      </c>
      <c r="U3" s="62" t="s">
        <v>289</v>
      </c>
      <c r="V3" s="61" t="s">
        <v>288</v>
      </c>
      <c r="W3" s="62" t="s">
        <v>289</v>
      </c>
      <c r="X3" s="61" t="s">
        <v>288</v>
      </c>
      <c r="Y3" s="62" t="s">
        <v>289</v>
      </c>
      <c r="Z3" s="61" t="s">
        <v>288</v>
      </c>
      <c r="AA3" s="62" t="s">
        <v>289</v>
      </c>
      <c r="AB3" s="61" t="s">
        <v>288</v>
      </c>
      <c r="AC3" s="62" t="s">
        <v>289</v>
      </c>
      <c r="AD3" s="61" t="s">
        <v>288</v>
      </c>
      <c r="AE3" s="62" t="s">
        <v>289</v>
      </c>
      <c r="AF3" s="61" t="s">
        <v>288</v>
      </c>
      <c r="AG3" s="62" t="s">
        <v>289</v>
      </c>
      <c r="AH3" s="61" t="s">
        <v>288</v>
      </c>
      <c r="AI3" s="62" t="s">
        <v>289</v>
      </c>
      <c r="AJ3" s="61" t="s">
        <v>288</v>
      </c>
      <c r="AK3" s="62" t="s">
        <v>289</v>
      </c>
      <c r="AL3" s="61" t="s">
        <v>288</v>
      </c>
      <c r="AM3" s="62" t="s">
        <v>289</v>
      </c>
      <c r="AN3" s="61" t="s">
        <v>288</v>
      </c>
      <c r="AO3" s="62" t="s">
        <v>289</v>
      </c>
      <c r="AP3" s="61" t="s">
        <v>288</v>
      </c>
      <c r="AQ3" s="62" t="s">
        <v>289</v>
      </c>
      <c r="AR3" s="61" t="s">
        <v>288</v>
      </c>
      <c r="AS3" s="62" t="s">
        <v>289</v>
      </c>
      <c r="AT3" s="61" t="s">
        <v>288</v>
      </c>
      <c r="AU3" s="62" t="s">
        <v>289</v>
      </c>
      <c r="AV3" s="61" t="s">
        <v>288</v>
      </c>
      <c r="AW3" s="62" t="s">
        <v>289</v>
      </c>
      <c r="AX3" s="61" t="s">
        <v>288</v>
      </c>
      <c r="AY3" s="62" t="s">
        <v>289</v>
      </c>
      <c r="AZ3" s="61" t="s">
        <v>288</v>
      </c>
      <c r="BA3" s="62" t="s">
        <v>289</v>
      </c>
      <c r="BB3" s="61" t="s">
        <v>288</v>
      </c>
      <c r="BC3" s="62" t="s">
        <v>289</v>
      </c>
      <c r="BD3" s="61" t="s">
        <v>288</v>
      </c>
      <c r="BE3" s="62" t="s">
        <v>289</v>
      </c>
      <c r="BF3" s="61" t="s">
        <v>288</v>
      </c>
      <c r="BG3" s="62" t="s">
        <v>289</v>
      </c>
      <c r="BH3" s="61" t="s">
        <v>288</v>
      </c>
      <c r="BI3" s="62" t="s">
        <v>289</v>
      </c>
      <c r="BJ3" s="61" t="s">
        <v>288</v>
      </c>
      <c r="BK3" s="62" t="s">
        <v>289</v>
      </c>
      <c r="BL3" s="61" t="s">
        <v>288</v>
      </c>
      <c r="BM3" s="62" t="s">
        <v>289</v>
      </c>
      <c r="BN3" s="61" t="s">
        <v>288</v>
      </c>
      <c r="BO3" s="62" t="s">
        <v>289</v>
      </c>
      <c r="BP3" s="61" t="s">
        <v>288</v>
      </c>
      <c r="BQ3" s="62" t="s">
        <v>289</v>
      </c>
    </row>
    <row r="4" s="12" customFormat="true" ht="15.75" hidden="false" customHeight="false" outlineLevel="0" collapsed="false">
      <c r="B4" s="13" t="s">
        <v>7</v>
      </c>
      <c r="C4" s="14" t="s">
        <v>8</v>
      </c>
      <c r="D4" s="18" t="n">
        <v>265</v>
      </c>
      <c r="E4" s="63" t="n">
        <f aca="false">(F4-G4)+D4</f>
        <v>297</v>
      </c>
      <c r="F4" s="16" t="n">
        <f aca="false">H4+J4+L4+N4+P4+R4+T4+V4+X4+Z4+AB4+AD4+AF4+AH4+AJ4+AL4+AN4+AP4+AR4+AT4+AV4+AX4+AZ4+BB4+BD4+BF4+BH4+BJ4+BL4+BN4+BP4</f>
        <v>32</v>
      </c>
      <c r="G4" s="64" t="n">
        <f aca="false">I4+K4+M4+O4+Q4+S4+U4+W4+Y4+AA4+AC4+AE4+AG4+AI4+AK4+AM4+AO4+AQ4+AS4+AU4+AW4+AY4+BA4+BC4+BE4+BG4+BI4+BK4+BM4+BO4+BQ4</f>
        <v>0</v>
      </c>
      <c r="H4" s="16"/>
      <c r="I4" s="65"/>
      <c r="J4" s="16"/>
      <c r="K4" s="65"/>
      <c r="L4" s="16"/>
      <c r="M4" s="65"/>
      <c r="N4" s="16"/>
      <c r="O4" s="65"/>
      <c r="P4" s="16"/>
      <c r="Q4" s="65"/>
      <c r="R4" s="16"/>
      <c r="S4" s="65"/>
      <c r="T4" s="16"/>
      <c r="U4" s="65"/>
      <c r="V4" s="16"/>
      <c r="W4" s="65"/>
      <c r="X4" s="16"/>
      <c r="Y4" s="65"/>
      <c r="Z4" s="16"/>
      <c r="AA4" s="65"/>
      <c r="AB4" s="16" t="n">
        <v>32</v>
      </c>
      <c r="AC4" s="65"/>
      <c r="AD4" s="16"/>
      <c r="AE4" s="65"/>
      <c r="AF4" s="16"/>
      <c r="AG4" s="65"/>
      <c r="AH4" s="16"/>
      <c r="AI4" s="65"/>
      <c r="AJ4" s="16"/>
      <c r="AK4" s="65"/>
      <c r="AL4" s="16"/>
      <c r="AM4" s="65"/>
      <c r="AN4" s="16"/>
      <c r="AO4" s="65"/>
      <c r="AP4" s="16"/>
      <c r="AQ4" s="65"/>
      <c r="AR4" s="16"/>
      <c r="AS4" s="65"/>
      <c r="AT4" s="16"/>
      <c r="AU4" s="65"/>
      <c r="AV4" s="16"/>
      <c r="AW4" s="65"/>
      <c r="AX4" s="16"/>
      <c r="AY4" s="65"/>
      <c r="AZ4" s="16"/>
      <c r="BA4" s="65"/>
      <c r="BB4" s="16"/>
      <c r="BC4" s="65"/>
      <c r="BD4" s="16"/>
      <c r="BE4" s="65"/>
      <c r="BF4" s="16"/>
      <c r="BG4" s="65"/>
      <c r="BH4" s="16"/>
      <c r="BI4" s="65"/>
      <c r="BJ4" s="16"/>
      <c r="BK4" s="65"/>
      <c r="BL4" s="16"/>
      <c r="BM4" s="65"/>
      <c r="BN4" s="16"/>
      <c r="BO4" s="65"/>
      <c r="BP4" s="16"/>
      <c r="BQ4" s="65"/>
    </row>
    <row r="5" s="12" customFormat="true" ht="15.75" hidden="false" customHeight="false" outlineLevel="0" collapsed="false">
      <c r="B5" s="13" t="s">
        <v>10</v>
      </c>
      <c r="C5" s="14" t="s">
        <v>11</v>
      </c>
      <c r="D5" s="18" t="n">
        <v>0</v>
      </c>
      <c r="E5" s="17" t="n">
        <f aca="false">(F5-G5)+D5</f>
        <v>32</v>
      </c>
      <c r="F5" s="18" t="n">
        <f aca="false">H5+J5+L5+N5+P5+R5+T5+V5+X5+Z5+AB5+AD5+AF5+AH5+AJ5+AL5+AN5+AP5+AR5+AT5+AV5+AX5+AZ5+BB5+BD5+BF5+BH5+BJ5+BL5+BN5+BP5</f>
        <v>32</v>
      </c>
      <c r="G5" s="64" t="n">
        <f aca="false">I5+K5+M5+O5+Q5+S5+U5+W5+Y5+AA5+AC5+AE5+AG5+AI5+AK5+AM5+AO5+AQ5+AS5+AU5+AW5+AY5+BA5+BC5+BE5+BG5+BI5+BK5+BM5+BO5+BQ5</f>
        <v>0</v>
      </c>
      <c r="H5" s="16"/>
      <c r="I5" s="65"/>
      <c r="J5" s="16"/>
      <c r="K5" s="65"/>
      <c r="L5" s="16"/>
      <c r="M5" s="65"/>
      <c r="N5" s="16"/>
      <c r="O5" s="65"/>
      <c r="P5" s="16"/>
      <c r="Q5" s="65"/>
      <c r="R5" s="16"/>
      <c r="S5" s="65"/>
      <c r="T5" s="16"/>
      <c r="U5" s="65"/>
      <c r="V5" s="16"/>
      <c r="W5" s="65"/>
      <c r="X5" s="16"/>
      <c r="Y5" s="65"/>
      <c r="Z5" s="16"/>
      <c r="AA5" s="65"/>
      <c r="AB5" s="16" t="n">
        <v>32</v>
      </c>
      <c r="AC5" s="65"/>
      <c r="AD5" s="16"/>
      <c r="AE5" s="65"/>
      <c r="AF5" s="16"/>
      <c r="AG5" s="65"/>
      <c r="AH5" s="16"/>
      <c r="AI5" s="65"/>
      <c r="AJ5" s="16"/>
      <c r="AK5" s="65"/>
      <c r="AL5" s="16"/>
      <c r="AM5" s="65"/>
      <c r="AN5" s="16"/>
      <c r="AO5" s="65"/>
      <c r="AP5" s="16"/>
      <c r="AQ5" s="65"/>
      <c r="AR5" s="16"/>
      <c r="AS5" s="65"/>
      <c r="AT5" s="16"/>
      <c r="AU5" s="65"/>
      <c r="AV5" s="16"/>
      <c r="AW5" s="65"/>
      <c r="AX5" s="16"/>
      <c r="AY5" s="65"/>
      <c r="AZ5" s="16"/>
      <c r="BA5" s="65"/>
      <c r="BB5" s="16"/>
      <c r="BC5" s="65"/>
      <c r="BD5" s="16"/>
      <c r="BE5" s="65"/>
      <c r="BF5" s="16"/>
      <c r="BG5" s="65"/>
      <c r="BH5" s="16"/>
      <c r="BI5" s="65"/>
      <c r="BJ5" s="16"/>
      <c r="BK5" s="65"/>
      <c r="BL5" s="16"/>
      <c r="BM5" s="65"/>
      <c r="BN5" s="16"/>
      <c r="BO5" s="65"/>
      <c r="BP5" s="16"/>
      <c r="BQ5" s="65"/>
    </row>
    <row r="6" s="12" customFormat="true" ht="15.75" hidden="false" customHeight="false" outlineLevel="0" collapsed="false">
      <c r="B6" s="13" t="s">
        <v>12</v>
      </c>
      <c r="C6" s="14" t="s">
        <v>290</v>
      </c>
      <c r="D6" s="18" t="n">
        <v>287</v>
      </c>
      <c r="E6" s="17" t="n">
        <f aca="false">(F6-G6)+D6</f>
        <v>161</v>
      </c>
      <c r="F6" s="18" t="n">
        <f aca="false">H6+J6+L6+N6+P6+R6+T6+V6+X6+Z6+AB6+AD6+AF6+AH6+AJ6+AL6+AN6+AP6+AR6+AT6+AV6+AX6+AZ6+BB6+BD6+BF6+BH6+BJ6+BL6+BN6+BP6</f>
        <v>0</v>
      </c>
      <c r="G6" s="64" t="n">
        <f aca="false">I6+K6+M6+O6+Q6+S6+U6+W6+Y6+AA6+AC6+AE6+AG6+AI6+AK6+AM6+AO6+AQ6+AS6+AU6+AW6+AY6+BA6+BC6+BE6+BG6+BI6+BK6+BM6+BO6+BQ6</f>
        <v>126</v>
      </c>
      <c r="H6" s="16"/>
      <c r="I6" s="65" t="n">
        <v>40</v>
      </c>
      <c r="J6" s="16"/>
      <c r="K6" s="65" t="n">
        <v>14</v>
      </c>
      <c r="L6" s="16"/>
      <c r="M6" s="65"/>
      <c r="N6" s="16"/>
      <c r="O6" s="65"/>
      <c r="P6" s="16"/>
      <c r="Q6" s="65" t="n">
        <v>20</v>
      </c>
      <c r="R6" s="16"/>
      <c r="S6" s="65" t="n">
        <v>15</v>
      </c>
      <c r="T6" s="16"/>
      <c r="U6" s="65"/>
      <c r="V6" s="16"/>
      <c r="W6" s="65" t="n">
        <v>14</v>
      </c>
      <c r="X6" s="16"/>
      <c r="Y6" s="65"/>
      <c r="Z6" s="16"/>
      <c r="AA6" s="65"/>
      <c r="AB6" s="16"/>
      <c r="AC6" s="65" t="n">
        <v>23</v>
      </c>
      <c r="AD6" s="16"/>
      <c r="AE6" s="65"/>
      <c r="AF6" s="16"/>
      <c r="AG6" s="65"/>
      <c r="AH6" s="16"/>
      <c r="AI6" s="65"/>
      <c r="AJ6" s="16"/>
      <c r="AK6" s="65"/>
      <c r="AL6" s="16"/>
      <c r="AM6" s="65"/>
      <c r="AN6" s="16"/>
      <c r="AO6" s="65"/>
      <c r="AP6" s="16"/>
      <c r="AQ6" s="65"/>
      <c r="AR6" s="16"/>
      <c r="AS6" s="65"/>
      <c r="AT6" s="16"/>
      <c r="AU6" s="65"/>
      <c r="AV6" s="16"/>
      <c r="AW6" s="65"/>
      <c r="AX6" s="16"/>
      <c r="AY6" s="65"/>
      <c r="AZ6" s="16"/>
      <c r="BA6" s="65"/>
      <c r="BB6" s="16"/>
      <c r="BC6" s="65"/>
      <c r="BD6" s="16"/>
      <c r="BE6" s="65"/>
      <c r="BF6" s="16"/>
      <c r="BG6" s="65"/>
      <c r="BH6" s="16"/>
      <c r="BI6" s="65"/>
      <c r="BJ6" s="16"/>
      <c r="BK6" s="65"/>
      <c r="BL6" s="16"/>
      <c r="BM6" s="65"/>
      <c r="BN6" s="16"/>
      <c r="BO6" s="65"/>
      <c r="BP6" s="16"/>
      <c r="BQ6" s="65"/>
    </row>
    <row r="7" s="12" customFormat="true" ht="15.75" hidden="false" customHeight="false" outlineLevel="0" collapsed="false">
      <c r="B7" s="13" t="s">
        <v>16</v>
      </c>
      <c r="C7" s="14" t="s">
        <v>17</v>
      </c>
      <c r="D7" s="18" t="n">
        <v>176</v>
      </c>
      <c r="E7" s="17" t="n">
        <f aca="false">(F7-G7)+D7</f>
        <v>323</v>
      </c>
      <c r="F7" s="18" t="n">
        <f aca="false">H7+J7+L7+N7+P7+R7+T7+V7+X7+Z7+AB7+AD7+AF7+AH7+AJ7+AL7+AN7+AP7+AR7+AT7+AV7+AX7+AZ7+BB7+BD7+BF7+BH7+BJ7+BL7+BN7+BP7</f>
        <v>430</v>
      </c>
      <c r="G7" s="64" t="n">
        <f aca="false">I7+K7+M7+O7+Q7+S7+U7+W7+Y7+AA7+AC7+AE7+AG7+AI7+AK7+AM7+AO7+AQ7+AS7+AU7+AW7+AY7+BA7+BC7+BE7+BG7+BI7+BK7+BM7+BO7+BQ7</f>
        <v>283</v>
      </c>
      <c r="H7" s="16"/>
      <c r="I7" s="65" t="n">
        <v>24</v>
      </c>
      <c r="J7" s="16"/>
      <c r="K7" s="65" t="n">
        <v>77</v>
      </c>
      <c r="L7" s="16"/>
      <c r="M7" s="65"/>
      <c r="N7" s="16"/>
      <c r="O7" s="65"/>
      <c r="P7" s="16"/>
      <c r="Q7" s="65"/>
      <c r="R7" s="16"/>
      <c r="S7" s="65" t="n">
        <v>30</v>
      </c>
      <c r="T7" s="16"/>
      <c r="U7" s="65" t="n">
        <v>18</v>
      </c>
      <c r="V7" s="16"/>
      <c r="W7" s="65"/>
      <c r="X7" s="16"/>
      <c r="Y7" s="65"/>
      <c r="Z7" s="16"/>
      <c r="AA7" s="65"/>
      <c r="AB7" s="16"/>
      <c r="AC7" s="65"/>
      <c r="AD7" s="16"/>
      <c r="AE7" s="65"/>
      <c r="AF7" s="16"/>
      <c r="AG7" s="65"/>
      <c r="AH7" s="16" t="n">
        <v>430</v>
      </c>
      <c r="AI7" s="65" t="n">
        <v>73</v>
      </c>
      <c r="AJ7" s="16"/>
      <c r="AK7" s="65" t="n">
        <v>11</v>
      </c>
      <c r="AL7" s="16"/>
      <c r="AM7" s="65"/>
      <c r="AN7" s="16"/>
      <c r="AO7" s="65"/>
      <c r="AP7" s="16"/>
      <c r="AQ7" s="65"/>
      <c r="AR7" s="16"/>
      <c r="AS7" s="65"/>
      <c r="AT7" s="16"/>
      <c r="AU7" s="65" t="n">
        <v>29</v>
      </c>
      <c r="AV7" s="16"/>
      <c r="AW7" s="65"/>
      <c r="AX7" s="16"/>
      <c r="AY7" s="65"/>
      <c r="AZ7" s="16"/>
      <c r="BA7" s="65"/>
      <c r="BB7" s="16"/>
      <c r="BC7" s="65"/>
      <c r="BD7" s="16"/>
      <c r="BE7" s="65" t="n">
        <v>21</v>
      </c>
      <c r="BF7" s="16"/>
      <c r="BG7" s="65"/>
      <c r="BH7" s="16"/>
      <c r="BI7" s="65"/>
      <c r="BJ7" s="16"/>
      <c r="BK7" s="65"/>
      <c r="BL7" s="16"/>
      <c r="BM7" s="65"/>
      <c r="BN7" s="16"/>
      <c r="BO7" s="65"/>
      <c r="BP7" s="16"/>
      <c r="BQ7" s="65"/>
    </row>
    <row r="8" s="12" customFormat="true" ht="15.75" hidden="false" customHeight="false" outlineLevel="0" collapsed="false">
      <c r="B8" s="13" t="s">
        <v>14</v>
      </c>
      <c r="C8" s="14" t="s">
        <v>15</v>
      </c>
      <c r="D8" s="18" t="n">
        <v>145</v>
      </c>
      <c r="E8" s="17" t="n">
        <f aca="false">(F8-G8)+D8</f>
        <v>145</v>
      </c>
      <c r="F8" s="18" t="n">
        <f aca="false">H8+J8+L8+N8+P8+R8+T8+V8+X8+Z8+AB8+AD8+AF8+AH8+AJ8+AL8+AN8+AP8+AR8+AT8+AV8+AX8+AZ8+BB8+BD8+BF8+BH8+BJ8+BL8+BN8+BP8</f>
        <v>0</v>
      </c>
      <c r="G8" s="64" t="n">
        <f aca="false">I8+K8+M8+O8+Q8+S8+U8+W8+Y8+AA8+AC8+AE8+AG8+AI8+AK8+AM8+AO8+AQ8+AS8+AU8+AW8+AY8+BA8+BC8+BE8+BG8+BI8+BK8+BM8+BO8+BQ8</f>
        <v>0</v>
      </c>
      <c r="H8" s="16"/>
      <c r="I8" s="65"/>
      <c r="J8" s="16"/>
      <c r="K8" s="65"/>
      <c r="L8" s="16"/>
      <c r="M8" s="65"/>
      <c r="N8" s="16"/>
      <c r="O8" s="65"/>
      <c r="P8" s="16"/>
      <c r="Q8" s="65"/>
      <c r="R8" s="16"/>
      <c r="S8" s="65"/>
      <c r="T8" s="16"/>
      <c r="U8" s="65"/>
      <c r="V8" s="16"/>
      <c r="W8" s="65"/>
      <c r="X8" s="16"/>
      <c r="Y8" s="65"/>
      <c r="Z8" s="16"/>
      <c r="AA8" s="65"/>
      <c r="AB8" s="16"/>
      <c r="AC8" s="65"/>
      <c r="AD8" s="16"/>
      <c r="AE8" s="65"/>
      <c r="AF8" s="16"/>
      <c r="AG8" s="65"/>
      <c r="AH8" s="16"/>
      <c r="AI8" s="65"/>
      <c r="AJ8" s="16"/>
      <c r="AK8" s="65"/>
      <c r="AL8" s="16"/>
      <c r="AM8" s="65"/>
      <c r="AN8" s="16"/>
      <c r="AO8" s="65"/>
      <c r="AP8" s="16"/>
      <c r="AQ8" s="65"/>
      <c r="AR8" s="16"/>
      <c r="AS8" s="65"/>
      <c r="AT8" s="16"/>
      <c r="AU8" s="65"/>
      <c r="AV8" s="16"/>
      <c r="AW8" s="65"/>
      <c r="AX8" s="16"/>
      <c r="AY8" s="65"/>
      <c r="AZ8" s="16"/>
      <c r="BA8" s="65"/>
      <c r="BB8" s="16"/>
      <c r="BC8" s="65"/>
      <c r="BD8" s="16"/>
      <c r="BE8" s="65"/>
      <c r="BF8" s="16"/>
      <c r="BG8" s="65"/>
      <c r="BH8" s="16"/>
      <c r="BI8" s="65"/>
      <c r="BJ8" s="16"/>
      <c r="BK8" s="65"/>
      <c r="BL8" s="16"/>
      <c r="BM8" s="65"/>
      <c r="BN8" s="16"/>
      <c r="BO8" s="65"/>
      <c r="BP8" s="16"/>
      <c r="BQ8" s="65"/>
    </row>
    <row r="9" s="12" customFormat="true" ht="15.75" hidden="false" customHeight="false" outlineLevel="0" collapsed="false">
      <c r="B9" s="13" t="s">
        <v>23</v>
      </c>
      <c r="C9" s="14" t="s">
        <v>24</v>
      </c>
      <c r="D9" s="18" t="n">
        <v>1</v>
      </c>
      <c r="E9" s="17" t="n">
        <f aca="false">(F9-G9)+D9</f>
        <v>1</v>
      </c>
      <c r="F9" s="18" t="n">
        <f aca="false">H9+J9+L9+N9+P9+R9+T9+V9+X9+Z9+AB9+AD9+AF9+AH9+AJ9+AL9+AN9+AP9+AR9+AT9+AV9+AX9+AZ9+BB9+BD9+BF9+BH9+BJ9+BL9+BN9+BP9</f>
        <v>0</v>
      </c>
      <c r="G9" s="64" t="n">
        <f aca="false">I9+K9+M9+O9+Q9+S9+U9+W9+Y9+AA9+AC9+AE9+AG9+AI9+AK9+AM9+AO9+AQ9+AS9+AU9+AW9+AY9+BA9+BC9+BE9+BG9+BI9+BK9+BM9+BO9+BQ9</f>
        <v>0</v>
      </c>
      <c r="H9" s="16"/>
      <c r="I9" s="65"/>
      <c r="J9" s="16"/>
      <c r="K9" s="65"/>
      <c r="L9" s="16"/>
      <c r="M9" s="65"/>
      <c r="N9" s="16"/>
      <c r="O9" s="65"/>
      <c r="P9" s="16"/>
      <c r="Q9" s="65"/>
      <c r="R9" s="16"/>
      <c r="S9" s="65"/>
      <c r="T9" s="16"/>
      <c r="U9" s="65"/>
      <c r="V9" s="16"/>
      <c r="W9" s="65"/>
      <c r="X9" s="16"/>
      <c r="Y9" s="65"/>
      <c r="Z9" s="16"/>
      <c r="AA9" s="65"/>
      <c r="AB9" s="16"/>
      <c r="AC9" s="65"/>
      <c r="AD9" s="16"/>
      <c r="AE9" s="65"/>
      <c r="AF9" s="16"/>
      <c r="AG9" s="65"/>
      <c r="AH9" s="16"/>
      <c r="AI9" s="65"/>
      <c r="AJ9" s="16"/>
      <c r="AK9" s="65"/>
      <c r="AL9" s="16"/>
      <c r="AM9" s="65"/>
      <c r="AN9" s="16"/>
      <c r="AO9" s="65"/>
      <c r="AP9" s="16"/>
      <c r="AQ9" s="65"/>
      <c r="AR9" s="16"/>
      <c r="AS9" s="65"/>
      <c r="AT9" s="16"/>
      <c r="AU9" s="65"/>
      <c r="AV9" s="16"/>
      <c r="AW9" s="65"/>
      <c r="AX9" s="16"/>
      <c r="AY9" s="65"/>
      <c r="AZ9" s="16"/>
      <c r="BA9" s="65"/>
      <c r="BB9" s="16"/>
      <c r="BC9" s="65"/>
      <c r="BD9" s="16"/>
      <c r="BE9" s="65"/>
      <c r="BF9" s="16"/>
      <c r="BG9" s="65"/>
      <c r="BH9" s="16"/>
      <c r="BI9" s="65"/>
      <c r="BJ9" s="16"/>
      <c r="BK9" s="65"/>
      <c r="BL9" s="16"/>
      <c r="BM9" s="65"/>
      <c r="BN9" s="16"/>
      <c r="BO9" s="65"/>
      <c r="BP9" s="16"/>
      <c r="BQ9" s="65"/>
    </row>
    <row r="10" s="12" customFormat="true" ht="15.75" hidden="false" customHeight="false" outlineLevel="0" collapsed="false">
      <c r="B10" s="13" t="s">
        <v>25</v>
      </c>
      <c r="C10" s="14" t="s">
        <v>26</v>
      </c>
      <c r="D10" s="18" t="n">
        <v>121</v>
      </c>
      <c r="E10" s="17" t="n">
        <f aca="false">(F10-G10)+D10</f>
        <v>120</v>
      </c>
      <c r="F10" s="18" t="n">
        <f aca="false">H10+J10+L10+N10+P10+R10+T10+V10+X10+Z10+AB10+AD10+AF10+AH10+AJ10+AL10+AN10+AP10+AR10+AT10+AV10+AX10+AZ10+BB10+BD10+BF10+BH10+BJ10+BL10+BN10+BP10</f>
        <v>0</v>
      </c>
      <c r="G10" s="64" t="n">
        <f aca="false">I10+K10+M10+O10+Q10+S10+U10+W10+Y10+AA10+AC10+AE10+AG10+AI10+AK10+AM10+AO10+AQ10+AS10+AU10+AW10+AY10+BA10+BC10+BE10+BG10+BI10+BK10+BM10+BO10+BQ10</f>
        <v>1</v>
      </c>
      <c r="H10" s="16"/>
      <c r="I10" s="65"/>
      <c r="J10" s="16"/>
      <c r="K10" s="65"/>
      <c r="L10" s="16"/>
      <c r="M10" s="65"/>
      <c r="N10" s="16"/>
      <c r="O10" s="65"/>
      <c r="P10" s="16"/>
      <c r="Q10" s="65"/>
      <c r="R10" s="16"/>
      <c r="S10" s="65" t="n">
        <v>1</v>
      </c>
      <c r="T10" s="16"/>
      <c r="U10" s="65"/>
      <c r="V10" s="16"/>
      <c r="W10" s="65"/>
      <c r="X10" s="16"/>
      <c r="Y10" s="65"/>
      <c r="Z10" s="16"/>
      <c r="AA10" s="65"/>
      <c r="AB10" s="16"/>
      <c r="AC10" s="65"/>
      <c r="AD10" s="16"/>
      <c r="AE10" s="65"/>
      <c r="AF10" s="16"/>
      <c r="AG10" s="65"/>
      <c r="AH10" s="16"/>
      <c r="AI10" s="65"/>
      <c r="AJ10" s="16"/>
      <c r="AK10" s="65"/>
      <c r="AL10" s="16"/>
      <c r="AM10" s="65"/>
      <c r="AN10" s="16"/>
      <c r="AO10" s="65"/>
      <c r="AP10" s="16"/>
      <c r="AQ10" s="65"/>
      <c r="AR10" s="16"/>
      <c r="AS10" s="65"/>
      <c r="AT10" s="16"/>
      <c r="AU10" s="65"/>
      <c r="AV10" s="16"/>
      <c r="AW10" s="65"/>
      <c r="AX10" s="16"/>
      <c r="AY10" s="65"/>
      <c r="AZ10" s="16"/>
      <c r="BA10" s="65"/>
      <c r="BB10" s="16"/>
      <c r="BC10" s="65"/>
      <c r="BD10" s="16"/>
      <c r="BE10" s="65"/>
      <c r="BF10" s="16"/>
      <c r="BG10" s="65"/>
      <c r="BH10" s="16"/>
      <c r="BI10" s="65"/>
      <c r="BJ10" s="16"/>
      <c r="BK10" s="65"/>
      <c r="BL10" s="16"/>
      <c r="BM10" s="65"/>
      <c r="BN10" s="16"/>
      <c r="BO10" s="65"/>
      <c r="BP10" s="16"/>
      <c r="BQ10" s="65"/>
    </row>
    <row r="11" s="12" customFormat="true" ht="15.75" hidden="false" customHeight="false" outlineLevel="0" collapsed="false">
      <c r="B11" s="13" t="s">
        <v>291</v>
      </c>
      <c r="C11" s="14" t="s">
        <v>28</v>
      </c>
      <c r="D11" s="18"/>
      <c r="E11" s="17" t="n">
        <f aca="false">(F11-G11)+D11</f>
        <v>0</v>
      </c>
      <c r="F11" s="18" t="n">
        <f aca="false">H11+J11+L11+N11+P11+R11+T11+V11+X11+Z11+AB11+AD11+AF11+AH11+AJ11+AL11+AN11+AP11+AR11+AT11+AV11+AX11+AZ11+BB11+BD11+BF11+BH11+BJ11+BL11+BN11+BP11</f>
        <v>0</v>
      </c>
      <c r="G11" s="64" t="n">
        <f aca="false">I11+K11+M11+O11+Q11+S11+U11+W11+Y11+AA11+AC11+AE11+AG11+AI11+AK11+AM11+AO11+AQ11+AS11+AU11+AW11+AY11+BA11+BC11+BE11+BG11+BI11+BK11+BM11+BO11+BQ11</f>
        <v>0</v>
      </c>
      <c r="H11" s="16"/>
      <c r="I11" s="65"/>
      <c r="J11" s="16"/>
      <c r="K11" s="65"/>
      <c r="L11" s="16"/>
      <c r="M11" s="65"/>
      <c r="N11" s="16"/>
      <c r="O11" s="65"/>
      <c r="P11" s="16"/>
      <c r="Q11" s="65"/>
      <c r="R11" s="16"/>
      <c r="S11" s="65"/>
      <c r="T11" s="16"/>
      <c r="U11" s="65"/>
      <c r="V11" s="16"/>
      <c r="W11" s="65"/>
      <c r="X11" s="16"/>
      <c r="Y11" s="65"/>
      <c r="Z11" s="16"/>
      <c r="AA11" s="65"/>
      <c r="AB11" s="16"/>
      <c r="AC11" s="65"/>
      <c r="AD11" s="16"/>
      <c r="AE11" s="65"/>
      <c r="AF11" s="16"/>
      <c r="AG11" s="65"/>
      <c r="AH11" s="16"/>
      <c r="AI11" s="65"/>
      <c r="AJ11" s="16"/>
      <c r="AK11" s="65"/>
      <c r="AL11" s="16"/>
      <c r="AM11" s="65"/>
      <c r="AN11" s="16"/>
      <c r="AO11" s="65"/>
      <c r="AP11" s="16"/>
      <c r="AQ11" s="65"/>
      <c r="AR11" s="16"/>
      <c r="AS11" s="65"/>
      <c r="AT11" s="16"/>
      <c r="AU11" s="65"/>
      <c r="AV11" s="16"/>
      <c r="AW11" s="65"/>
      <c r="AX11" s="16"/>
      <c r="AY11" s="65"/>
      <c r="AZ11" s="16"/>
      <c r="BA11" s="65"/>
      <c r="BB11" s="16"/>
      <c r="BC11" s="65"/>
      <c r="BD11" s="16"/>
      <c r="BE11" s="65"/>
      <c r="BF11" s="16"/>
      <c r="BG11" s="65"/>
      <c r="BH11" s="16"/>
      <c r="BI11" s="65"/>
      <c r="BJ11" s="16"/>
      <c r="BK11" s="65"/>
      <c r="BL11" s="16"/>
      <c r="BM11" s="65"/>
      <c r="BN11" s="16"/>
      <c r="BO11" s="65"/>
      <c r="BP11" s="16"/>
      <c r="BQ11" s="65"/>
    </row>
    <row r="12" s="12" customFormat="true" ht="15.75" hidden="false" customHeight="false" outlineLevel="0" collapsed="false">
      <c r="B12" s="13" t="s">
        <v>29</v>
      </c>
      <c r="C12" s="14" t="s">
        <v>30</v>
      </c>
      <c r="D12" s="18" t="n">
        <v>40</v>
      </c>
      <c r="E12" s="17" t="n">
        <f aca="false">(F12-G12)+D12</f>
        <v>46</v>
      </c>
      <c r="F12" s="18" t="n">
        <f aca="false">H12+J12+L12+N12+P12+R12+T12+V12+X12+Z12+AB12+AD12+AF12+AH12+AJ12+AL12+AN12+AP12+AR12+AT12+AV12+AX12+AZ12+BB12+BD12+BF12+BH12+BJ12+BL12+BN12+BP12</f>
        <v>6</v>
      </c>
      <c r="G12" s="64" t="n">
        <f aca="false">I12+K12+M12+O12+Q12+S12+U12+W12+Y12+AA12+AC12+AE12+AG12+AI12+AK12+AM12+AO12+AQ12+AS12+AU12+AW12+AY12+BA12+BC12+BE12+BG12+BI12+BK12+BM12+BO12+BQ12</f>
        <v>0</v>
      </c>
      <c r="H12" s="16"/>
      <c r="I12" s="65"/>
      <c r="J12" s="16"/>
      <c r="K12" s="65"/>
      <c r="L12" s="16"/>
      <c r="M12" s="65"/>
      <c r="N12" s="16"/>
      <c r="O12" s="65"/>
      <c r="P12" s="16"/>
      <c r="Q12" s="65"/>
      <c r="R12" s="16"/>
      <c r="S12" s="65"/>
      <c r="T12" s="16"/>
      <c r="U12" s="65"/>
      <c r="V12" s="16"/>
      <c r="W12" s="65"/>
      <c r="X12" s="16"/>
      <c r="Y12" s="65"/>
      <c r="Z12" s="16"/>
      <c r="AA12" s="65"/>
      <c r="AB12" s="16"/>
      <c r="AC12" s="65"/>
      <c r="AD12" s="16"/>
      <c r="AE12" s="65"/>
      <c r="AF12" s="16"/>
      <c r="AG12" s="65"/>
      <c r="AH12" s="16" t="n">
        <v>6</v>
      </c>
      <c r="AI12" s="65"/>
      <c r="AJ12" s="16"/>
      <c r="AK12" s="65"/>
      <c r="AL12" s="16"/>
      <c r="AM12" s="65"/>
      <c r="AN12" s="16"/>
      <c r="AO12" s="65"/>
      <c r="AP12" s="16"/>
      <c r="AQ12" s="65"/>
      <c r="AR12" s="16"/>
      <c r="AS12" s="65"/>
      <c r="AT12" s="16"/>
      <c r="AU12" s="65"/>
      <c r="AV12" s="16"/>
      <c r="AW12" s="65"/>
      <c r="AX12" s="16"/>
      <c r="AY12" s="65"/>
      <c r="AZ12" s="16"/>
      <c r="BA12" s="65"/>
      <c r="BB12" s="16"/>
      <c r="BC12" s="65"/>
      <c r="BD12" s="16"/>
      <c r="BE12" s="65"/>
      <c r="BF12" s="16"/>
      <c r="BG12" s="65"/>
      <c r="BH12" s="16"/>
      <c r="BI12" s="65"/>
      <c r="BJ12" s="16"/>
      <c r="BK12" s="65"/>
      <c r="BL12" s="16"/>
      <c r="BM12" s="65"/>
      <c r="BN12" s="16"/>
      <c r="BO12" s="65"/>
      <c r="BP12" s="16"/>
      <c r="BQ12" s="65"/>
    </row>
    <row r="13" s="12" customFormat="true" ht="15.75" hidden="false" customHeight="false" outlineLevel="0" collapsed="false">
      <c r="B13" s="13" t="s">
        <v>31</v>
      </c>
      <c r="C13" s="14" t="s">
        <v>32</v>
      </c>
      <c r="D13" s="18"/>
      <c r="E13" s="17" t="n">
        <f aca="false">(F13-G13)+D13</f>
        <v>0</v>
      </c>
      <c r="F13" s="18" t="n">
        <f aca="false">H13+J13+L13+N13+P13+R13+T13+V13+X13+Z13+AB13+AD13+AF13+AH13+AJ13+AL13+AN13+AP13+AR13+AT13+AV13+AX13+AZ13+BB13+BD13+BF13+BH13+BJ13+BL13+BN13+BP13</f>
        <v>0</v>
      </c>
      <c r="G13" s="64" t="n">
        <f aca="false">I13+K13+M13+O13+Q13+S13+U13+W13+Y13+AA13+AC13+AE13+AG13+AI13+AK13+AM13+AO13+AQ13+AS13+AU13+AW13+AY13+BA13+BC13+BE13+BG13+BI13+BK13+BM13+BO13+BQ13</f>
        <v>0</v>
      </c>
      <c r="H13" s="16"/>
      <c r="I13" s="65"/>
      <c r="J13" s="16"/>
      <c r="K13" s="65"/>
      <c r="L13" s="16"/>
      <c r="M13" s="65"/>
      <c r="N13" s="16"/>
      <c r="O13" s="65"/>
      <c r="P13" s="16"/>
      <c r="Q13" s="65"/>
      <c r="R13" s="16"/>
      <c r="S13" s="65"/>
      <c r="T13" s="16"/>
      <c r="U13" s="65"/>
      <c r="V13" s="16"/>
      <c r="W13" s="65"/>
      <c r="X13" s="16"/>
      <c r="Y13" s="65"/>
      <c r="Z13" s="16"/>
      <c r="AA13" s="65"/>
      <c r="AB13" s="16"/>
      <c r="AC13" s="65"/>
      <c r="AD13" s="16"/>
      <c r="AE13" s="65"/>
      <c r="AF13" s="16"/>
      <c r="AG13" s="65"/>
      <c r="AH13" s="16"/>
      <c r="AI13" s="65"/>
      <c r="AJ13" s="16"/>
      <c r="AK13" s="65"/>
      <c r="AL13" s="16"/>
      <c r="AM13" s="65"/>
      <c r="AN13" s="16"/>
      <c r="AO13" s="65"/>
      <c r="AP13" s="16"/>
      <c r="AQ13" s="65"/>
      <c r="AR13" s="16"/>
      <c r="AS13" s="65"/>
      <c r="AT13" s="16"/>
      <c r="AU13" s="65"/>
      <c r="AV13" s="16"/>
      <c r="AW13" s="65"/>
      <c r="AX13" s="16"/>
      <c r="AY13" s="65"/>
      <c r="AZ13" s="16"/>
      <c r="BA13" s="65"/>
      <c r="BB13" s="16"/>
      <c r="BC13" s="65"/>
      <c r="BD13" s="16"/>
      <c r="BE13" s="65"/>
      <c r="BF13" s="16"/>
      <c r="BG13" s="65"/>
      <c r="BH13" s="16"/>
      <c r="BI13" s="65"/>
      <c r="BJ13" s="16"/>
      <c r="BK13" s="65"/>
      <c r="BL13" s="16"/>
      <c r="BM13" s="65"/>
      <c r="BN13" s="16"/>
      <c r="BO13" s="65"/>
      <c r="BP13" s="16"/>
      <c r="BQ13" s="65"/>
    </row>
    <row r="14" s="12" customFormat="true" ht="15.75" hidden="false" customHeight="false" outlineLevel="0" collapsed="false">
      <c r="B14" s="13" t="s">
        <v>33</v>
      </c>
      <c r="C14" s="14" t="s">
        <v>34</v>
      </c>
      <c r="D14" s="18"/>
      <c r="E14" s="17" t="n">
        <f aca="false">(F14-G14)+D14</f>
        <v>60</v>
      </c>
      <c r="F14" s="18" t="n">
        <f aca="false">H14+J14+L14+N14+P14+R14+T14+V14+X14+Z14+AB14+AD14+AF14+AH14+AJ14+AL14+AN14+AP14+AR14+AT14+AV14+AX14+AZ14+BB14+BD14+BF14+BH14+BJ14+BL14+BN14+BP14</f>
        <v>60</v>
      </c>
      <c r="G14" s="64" t="n">
        <f aca="false">I14+K14+M14+O14+Q14+S14+U14+W14+Y14+AA14+AC14+AE14+AG14+AI14+AK14+AM14+AO14+AQ14+AS14+AU14+AW14+AY14+BA14+BC14+BE14+BG14+BI14+BK14+BM14+BO14+BQ14</f>
        <v>0</v>
      </c>
      <c r="H14" s="16"/>
      <c r="I14" s="65"/>
      <c r="J14" s="16"/>
      <c r="K14" s="65"/>
      <c r="L14" s="16"/>
      <c r="M14" s="65"/>
      <c r="N14" s="16"/>
      <c r="O14" s="65"/>
      <c r="P14" s="16"/>
      <c r="Q14" s="65"/>
      <c r="R14" s="16"/>
      <c r="S14" s="65"/>
      <c r="T14" s="16"/>
      <c r="U14" s="65"/>
      <c r="V14" s="16"/>
      <c r="W14" s="65"/>
      <c r="X14" s="16"/>
      <c r="Y14" s="65"/>
      <c r="Z14" s="16"/>
      <c r="AA14" s="65"/>
      <c r="AB14" s="16"/>
      <c r="AC14" s="65"/>
      <c r="AD14" s="16"/>
      <c r="AE14" s="65"/>
      <c r="AF14" s="16"/>
      <c r="AG14" s="65"/>
      <c r="AH14" s="16" t="n">
        <v>60</v>
      </c>
      <c r="AI14" s="65"/>
      <c r="AJ14" s="16"/>
      <c r="AK14" s="65"/>
      <c r="AL14" s="16"/>
      <c r="AM14" s="65"/>
      <c r="AN14" s="16"/>
      <c r="AO14" s="65"/>
      <c r="AP14" s="16"/>
      <c r="AQ14" s="65"/>
      <c r="AR14" s="16"/>
      <c r="AS14" s="65"/>
      <c r="AT14" s="16"/>
      <c r="AU14" s="65"/>
      <c r="AV14" s="16"/>
      <c r="AW14" s="65"/>
      <c r="AX14" s="16"/>
      <c r="AY14" s="65"/>
      <c r="AZ14" s="16"/>
      <c r="BA14" s="65"/>
      <c r="BB14" s="16"/>
      <c r="BC14" s="65"/>
      <c r="BD14" s="16"/>
      <c r="BE14" s="65"/>
      <c r="BF14" s="16"/>
      <c r="BG14" s="65"/>
      <c r="BH14" s="16"/>
      <c r="BI14" s="65"/>
      <c r="BJ14" s="16"/>
      <c r="BK14" s="65"/>
      <c r="BL14" s="16"/>
      <c r="BM14" s="65"/>
      <c r="BN14" s="16"/>
      <c r="BO14" s="65"/>
      <c r="BP14" s="16"/>
      <c r="BQ14" s="65"/>
    </row>
    <row r="15" s="12" customFormat="true" ht="15.75" hidden="false" customHeight="false" outlineLevel="0" collapsed="false">
      <c r="B15" s="13" t="s">
        <v>35</v>
      </c>
      <c r="C15" s="14" t="s">
        <v>36</v>
      </c>
      <c r="D15" s="18"/>
      <c r="E15" s="17" t="n">
        <f aca="false">(F15-G15)+D15</f>
        <v>0</v>
      </c>
      <c r="F15" s="18" t="n">
        <f aca="false">H15+J15+L15+N15+P15+R15+T15+V15+X15+Z15+AB15+AD15+AF15+AH15+AJ15+AL15+AN15+AP15+AR15+AT15+AV15+AX15+AZ15+BB15+BD15+BF15+BH15+BJ15+BL15+BN15+BP15</f>
        <v>0</v>
      </c>
      <c r="G15" s="64" t="n">
        <f aca="false">I15+K15+M15+O15+Q15+S15+U15+W15+Y15+AA15+AC15+AE15+AG15+AI15+AK15+AM15+AO15+AQ15+AS15+AU15+AW15+AY15+BA15+BC15+BE15+BG15+BI15+BK15+BM15+BO15+BQ15</f>
        <v>0</v>
      </c>
      <c r="H15" s="16"/>
      <c r="I15" s="65"/>
      <c r="J15" s="16"/>
      <c r="K15" s="65"/>
      <c r="L15" s="16"/>
      <c r="M15" s="65"/>
      <c r="N15" s="16"/>
      <c r="O15" s="65"/>
      <c r="P15" s="16"/>
      <c r="Q15" s="65"/>
      <c r="R15" s="16"/>
      <c r="S15" s="65"/>
      <c r="T15" s="16"/>
      <c r="U15" s="65"/>
      <c r="V15" s="16"/>
      <c r="W15" s="65"/>
      <c r="X15" s="16"/>
      <c r="Y15" s="65"/>
      <c r="Z15" s="16"/>
      <c r="AA15" s="65"/>
      <c r="AB15" s="16"/>
      <c r="AC15" s="65"/>
      <c r="AD15" s="16"/>
      <c r="AE15" s="65"/>
      <c r="AF15" s="16"/>
      <c r="AG15" s="65"/>
      <c r="AH15" s="16"/>
      <c r="AI15" s="65"/>
      <c r="AJ15" s="16"/>
      <c r="AK15" s="65"/>
      <c r="AL15" s="16"/>
      <c r="AM15" s="65"/>
      <c r="AN15" s="16"/>
      <c r="AO15" s="65"/>
      <c r="AP15" s="16"/>
      <c r="AQ15" s="65"/>
      <c r="AR15" s="16"/>
      <c r="AS15" s="65"/>
      <c r="AT15" s="16"/>
      <c r="AU15" s="65"/>
      <c r="AV15" s="16"/>
      <c r="AW15" s="65"/>
      <c r="AX15" s="16"/>
      <c r="AY15" s="65"/>
      <c r="AZ15" s="16"/>
      <c r="BA15" s="65"/>
      <c r="BB15" s="16"/>
      <c r="BC15" s="65"/>
      <c r="BD15" s="16"/>
      <c r="BE15" s="65"/>
      <c r="BF15" s="16"/>
      <c r="BG15" s="65"/>
      <c r="BH15" s="16"/>
      <c r="BI15" s="65"/>
      <c r="BJ15" s="16"/>
      <c r="BK15" s="65"/>
      <c r="BL15" s="16"/>
      <c r="BM15" s="65"/>
      <c r="BN15" s="16"/>
      <c r="BO15" s="65"/>
      <c r="BP15" s="16"/>
      <c r="BQ15" s="65"/>
    </row>
    <row r="16" s="12" customFormat="true" ht="15.75" hidden="false" customHeight="false" outlineLevel="0" collapsed="false">
      <c r="B16" s="23" t="s">
        <v>95</v>
      </c>
      <c r="C16" s="16" t="s">
        <v>96</v>
      </c>
      <c r="D16" s="18"/>
      <c r="E16" s="17" t="n">
        <f aca="false">(F16-G16)+D16</f>
        <v>0</v>
      </c>
      <c r="F16" s="18" t="n">
        <f aca="false">H16+J16+L16+N16+P16+R16+T16+V16+X16+Z16+AB16+AD16+AF16+AH16+AJ16+AL16+AN16+AP16+AR16+AT16+AV16+AX16+AZ16+BB16+BD16+BF16+BH16+BJ16+BL16+BN16+BP16</f>
        <v>0</v>
      </c>
      <c r="G16" s="64" t="n">
        <f aca="false">I16+K16+M16+O16+Q16+S16+U16+W16+Y16+AA16+AC16+AE16+AG16+AI16+AK16+AM16+AO16+AQ16+AS16+AU16+AW16+AY16+BA16+BC16+BE16+BG16+BI16+BK16+BM16+BO16+BQ16</f>
        <v>0</v>
      </c>
      <c r="H16" s="16"/>
      <c r="I16" s="65"/>
      <c r="J16" s="16"/>
      <c r="K16" s="65"/>
      <c r="L16" s="16"/>
      <c r="M16" s="65"/>
      <c r="N16" s="16"/>
      <c r="O16" s="65"/>
      <c r="P16" s="16"/>
      <c r="Q16" s="65"/>
      <c r="R16" s="16"/>
      <c r="S16" s="65"/>
      <c r="T16" s="16"/>
      <c r="U16" s="65"/>
      <c r="V16" s="16"/>
      <c r="W16" s="65"/>
      <c r="X16" s="16"/>
      <c r="Y16" s="65"/>
      <c r="Z16" s="16"/>
      <c r="AA16" s="65"/>
      <c r="AB16" s="16"/>
      <c r="AC16" s="65"/>
      <c r="AD16" s="16"/>
      <c r="AE16" s="65"/>
      <c r="AF16" s="16"/>
      <c r="AG16" s="65"/>
      <c r="AH16" s="16"/>
      <c r="AI16" s="65"/>
      <c r="AJ16" s="16"/>
      <c r="AK16" s="65"/>
      <c r="AL16" s="16"/>
      <c r="AM16" s="65"/>
      <c r="AN16" s="16"/>
      <c r="AO16" s="65"/>
      <c r="AP16" s="16"/>
      <c r="AQ16" s="65"/>
      <c r="AR16" s="16"/>
      <c r="AS16" s="65"/>
      <c r="AT16" s="16"/>
      <c r="AU16" s="65"/>
      <c r="AV16" s="16"/>
      <c r="AW16" s="65"/>
      <c r="AX16" s="16"/>
      <c r="AY16" s="65"/>
      <c r="AZ16" s="16"/>
      <c r="BA16" s="65"/>
      <c r="BB16" s="16"/>
      <c r="BC16" s="65"/>
      <c r="BD16" s="16"/>
      <c r="BE16" s="65"/>
      <c r="BF16" s="16"/>
      <c r="BG16" s="65"/>
      <c r="BH16" s="16"/>
      <c r="BI16" s="65"/>
      <c r="BJ16" s="16"/>
      <c r="BK16" s="65"/>
      <c r="BL16" s="16"/>
      <c r="BM16" s="65"/>
      <c r="BN16" s="16"/>
      <c r="BO16" s="65"/>
      <c r="BP16" s="16"/>
      <c r="BQ16" s="65"/>
    </row>
    <row r="17" s="12" customFormat="true" ht="15.75" hidden="false" customHeight="false" outlineLevel="0" collapsed="false">
      <c r="B17" s="23" t="s">
        <v>97</v>
      </c>
      <c r="C17" s="16" t="s">
        <v>98</v>
      </c>
      <c r="D17" s="18" t="n">
        <v>16</v>
      </c>
      <c r="E17" s="17" t="n">
        <f aca="false">(F17-G17)+D17</f>
        <v>16</v>
      </c>
      <c r="F17" s="18" t="n">
        <f aca="false">H17+J17+L17+N17+P17+R17+T17+V17+X17+Z17+AB17+AD17+AF17+AH17+AJ17+AL17+AN17+AP17+AR17+AT17+AV17+AX17+AZ17+BB17+BD17+BF17+BH17+BJ17+BL17+BN17+BP17</f>
        <v>0</v>
      </c>
      <c r="G17" s="64" t="n">
        <f aca="false">I17+K17+M17+O17+Q17+S17+U17+W17+Y17+AA17+AC17+AE17+AG17+AI17+AK17+AM17+AO17+AQ17+AS17+AU17+AW17+AY17+BA17+BC17+BE17+BG17+BI17+BK17+BM17+BO17+BQ17</f>
        <v>0</v>
      </c>
      <c r="H17" s="16"/>
      <c r="I17" s="65"/>
      <c r="J17" s="16"/>
      <c r="K17" s="65"/>
      <c r="L17" s="16"/>
      <c r="M17" s="65"/>
      <c r="N17" s="16"/>
      <c r="O17" s="65"/>
      <c r="P17" s="16"/>
      <c r="Q17" s="65"/>
      <c r="R17" s="16"/>
      <c r="S17" s="65"/>
      <c r="T17" s="16"/>
      <c r="U17" s="65"/>
      <c r="V17" s="16"/>
      <c r="W17" s="65"/>
      <c r="X17" s="16"/>
      <c r="Y17" s="65"/>
      <c r="Z17" s="16"/>
      <c r="AA17" s="65"/>
      <c r="AB17" s="16"/>
      <c r="AC17" s="65"/>
      <c r="AD17" s="16"/>
      <c r="AE17" s="65"/>
      <c r="AF17" s="16"/>
      <c r="AG17" s="65"/>
      <c r="AH17" s="16"/>
      <c r="AI17" s="65"/>
      <c r="AJ17" s="16"/>
      <c r="AK17" s="65"/>
      <c r="AL17" s="16"/>
      <c r="AM17" s="65"/>
      <c r="AN17" s="16"/>
      <c r="AO17" s="65"/>
      <c r="AP17" s="16"/>
      <c r="AQ17" s="65"/>
      <c r="AR17" s="16"/>
      <c r="AS17" s="65"/>
      <c r="AT17" s="16"/>
      <c r="AU17" s="65"/>
      <c r="AV17" s="16"/>
      <c r="AW17" s="65"/>
      <c r="AX17" s="16"/>
      <c r="AY17" s="65"/>
      <c r="AZ17" s="16"/>
      <c r="BA17" s="65"/>
      <c r="BB17" s="16"/>
      <c r="BC17" s="65"/>
      <c r="BD17" s="16"/>
      <c r="BE17" s="65"/>
      <c r="BF17" s="16"/>
      <c r="BG17" s="65"/>
      <c r="BH17" s="16"/>
      <c r="BI17" s="65"/>
      <c r="BJ17" s="16"/>
      <c r="BK17" s="65"/>
      <c r="BL17" s="16"/>
      <c r="BM17" s="65"/>
      <c r="BN17" s="16"/>
      <c r="BO17" s="65"/>
      <c r="BP17" s="16"/>
      <c r="BQ17" s="65"/>
    </row>
    <row r="18" s="12" customFormat="true" ht="15.75" hidden="false" customHeight="false" outlineLevel="0" collapsed="false">
      <c r="B18" s="23" t="s">
        <v>99</v>
      </c>
      <c r="C18" s="16" t="s">
        <v>100</v>
      </c>
      <c r="D18" s="18" t="n">
        <v>488</v>
      </c>
      <c r="E18" s="17" t="n">
        <f aca="false">(F18-G18)+D18</f>
        <v>383</v>
      </c>
      <c r="F18" s="18" t="n">
        <f aca="false">H18+J18+L18+N18+P18+R18+T18+V18+X18+Z18+AB18+AD18+AF18+AH18+AJ18+AL18+AN18+AP18+AR18+AT18+AV18+AX18+AZ18+BB18+BD18+BF18+BH18+BJ18+BL18+BN18+BP18</f>
        <v>0</v>
      </c>
      <c r="G18" s="64" t="n">
        <f aca="false">I18+K18+M18+O18+Q18+S18+U18+W18+Y18+AA18+AC18+AE18+AG18+AI18+AK18+AM18+AO18+AQ18+AS18+AU18+AW18+AY18+BA18+BC18+BE18+BG18+BI18+BK18+BM18+BO18+BQ18</f>
        <v>105</v>
      </c>
      <c r="H18" s="16"/>
      <c r="I18" s="65"/>
      <c r="J18" s="16"/>
      <c r="K18" s="65"/>
      <c r="L18" s="16"/>
      <c r="M18" s="65"/>
      <c r="N18" s="16"/>
      <c r="O18" s="65"/>
      <c r="P18" s="16"/>
      <c r="Q18" s="65"/>
      <c r="R18" s="16"/>
      <c r="S18" s="65"/>
      <c r="T18" s="16"/>
      <c r="U18" s="65"/>
      <c r="V18" s="16"/>
      <c r="W18" s="65"/>
      <c r="X18" s="16"/>
      <c r="Y18" s="65"/>
      <c r="Z18" s="16"/>
      <c r="AA18" s="65"/>
      <c r="AB18" s="16"/>
      <c r="AC18" s="65"/>
      <c r="AD18" s="16"/>
      <c r="AE18" s="65"/>
      <c r="AF18" s="16"/>
      <c r="AG18" s="65"/>
      <c r="AH18" s="16"/>
      <c r="AI18" s="65"/>
      <c r="AJ18" s="16"/>
      <c r="AK18" s="65"/>
      <c r="AL18" s="16"/>
      <c r="AM18" s="65"/>
      <c r="AN18" s="16"/>
      <c r="AO18" s="65"/>
      <c r="AP18" s="16"/>
      <c r="AQ18" s="65"/>
      <c r="AR18" s="16"/>
      <c r="AS18" s="65"/>
      <c r="AT18" s="16"/>
      <c r="AU18" s="65"/>
      <c r="AV18" s="16"/>
      <c r="AW18" s="65" t="n">
        <v>12</v>
      </c>
      <c r="AX18" s="16"/>
      <c r="AY18" s="65" t="n">
        <v>45</v>
      </c>
      <c r="AZ18" s="16"/>
      <c r="BA18" s="65"/>
      <c r="BB18" s="16"/>
      <c r="BC18" s="65"/>
      <c r="BD18" s="16"/>
      <c r="BE18" s="65"/>
      <c r="BF18" s="16"/>
      <c r="BG18" s="65"/>
      <c r="BH18" s="16"/>
      <c r="BI18" s="65"/>
      <c r="BJ18" s="16"/>
      <c r="BK18" s="65" t="n">
        <v>14</v>
      </c>
      <c r="BL18" s="16"/>
      <c r="BM18" s="65" t="n">
        <v>34</v>
      </c>
      <c r="BN18" s="16"/>
      <c r="BO18" s="65"/>
      <c r="BP18" s="16"/>
      <c r="BQ18" s="65"/>
    </row>
    <row r="19" s="12" customFormat="true" ht="15.75" hidden="false" customHeight="false" outlineLevel="0" collapsed="false">
      <c r="B19" s="23" t="s">
        <v>101</v>
      </c>
      <c r="C19" s="16" t="s">
        <v>102</v>
      </c>
      <c r="D19" s="18" t="n">
        <v>668</v>
      </c>
      <c r="E19" s="17" t="n">
        <f aca="false">(F19-G19)+D19</f>
        <v>328</v>
      </c>
      <c r="F19" s="18" t="n">
        <f aca="false">H19+J19+L19+N19+P19+R19+T19+V19+X19+Z19+AB19+AD19+AF19+AH19+AJ19+AL19+AN19+AP19+AR19+AT19+AV19+AX19+AZ19+BB19+BD19+BF19+BH19+BJ19+BL19+BN19+BP19</f>
        <v>0</v>
      </c>
      <c r="G19" s="64" t="n">
        <f aca="false">I19+K19+M19+O19+Q19+S19+U19+W19+Y19+AA19+AC19+AE19+AG19+AI19+AK19+AM19+AO19+AQ19+AS19+AU19+AW19+AY19+BA19+BC19+BE19+BG19+BI19+BK19+BM19+BO19+BQ19</f>
        <v>340</v>
      </c>
      <c r="H19" s="16"/>
      <c r="I19" s="65"/>
      <c r="J19" s="16"/>
      <c r="K19" s="65"/>
      <c r="L19" s="16"/>
      <c r="M19" s="65"/>
      <c r="N19" s="16"/>
      <c r="O19" s="65"/>
      <c r="P19" s="16"/>
      <c r="Q19" s="65"/>
      <c r="R19" s="16"/>
      <c r="S19" s="65"/>
      <c r="T19" s="16"/>
      <c r="U19" s="65"/>
      <c r="V19" s="16"/>
      <c r="W19" s="65" t="n">
        <v>13</v>
      </c>
      <c r="X19" s="16"/>
      <c r="Y19" s="65"/>
      <c r="Z19" s="16"/>
      <c r="AA19" s="65"/>
      <c r="AB19" s="16"/>
      <c r="AC19" s="65" t="n">
        <v>39</v>
      </c>
      <c r="AD19" s="16"/>
      <c r="AE19" s="65" t="n">
        <v>14</v>
      </c>
      <c r="AF19" s="16"/>
      <c r="AG19" s="65" t="n">
        <v>30</v>
      </c>
      <c r="AH19" s="16"/>
      <c r="AI19" s="65" t="n">
        <v>30</v>
      </c>
      <c r="AJ19" s="16"/>
      <c r="AK19" s="65" t="n">
        <v>21</v>
      </c>
      <c r="AL19" s="16"/>
      <c r="AM19" s="65"/>
      <c r="AN19" s="16"/>
      <c r="AO19" s="65"/>
      <c r="AP19" s="16"/>
      <c r="AQ19" s="65" t="n">
        <v>28</v>
      </c>
      <c r="AR19" s="16"/>
      <c r="AS19" s="65" t="n">
        <v>17</v>
      </c>
      <c r="AT19" s="16"/>
      <c r="AU19" s="65" t="n">
        <v>21</v>
      </c>
      <c r="AV19" s="16"/>
      <c r="AW19" s="65"/>
      <c r="AX19" s="16"/>
      <c r="AY19" s="65"/>
      <c r="AZ19" s="16"/>
      <c r="BA19" s="65"/>
      <c r="BB19" s="16"/>
      <c r="BC19" s="65"/>
      <c r="BD19" s="16"/>
      <c r="BE19" s="65" t="n">
        <v>32</v>
      </c>
      <c r="BF19" s="16"/>
      <c r="BG19" s="65" t="n">
        <v>36</v>
      </c>
      <c r="BH19" s="16"/>
      <c r="BI19" s="65" t="n">
        <v>40</v>
      </c>
      <c r="BJ19" s="16"/>
      <c r="BK19" s="65" t="n">
        <v>19</v>
      </c>
      <c r="BL19" s="16"/>
      <c r="BM19" s="65"/>
      <c r="BN19" s="16"/>
      <c r="BO19" s="65"/>
      <c r="BP19" s="16"/>
      <c r="BQ19" s="65"/>
    </row>
    <row r="20" s="12" customFormat="true" ht="15.75" hidden="false" customHeight="false" outlineLevel="0" collapsed="false">
      <c r="B20" s="23" t="s">
        <v>103</v>
      </c>
      <c r="C20" s="16" t="s">
        <v>104</v>
      </c>
      <c r="D20" s="18" t="n">
        <v>2840</v>
      </c>
      <c r="E20" s="17" t="n">
        <f aca="false">(F20-G20)+D20</f>
        <v>1746</v>
      </c>
      <c r="F20" s="18" t="n">
        <f aca="false">H20+J20+L20+N20+P20+R20+T20+V20+X20+Z20+AB20+AD20+AF20+AH20+AJ20+AL20+AN20+AP20+AR20+AT20+AV20+AX20+AZ20+BB20+BD20+BF20+BH20+BJ20+BL20+BN20+BP20</f>
        <v>287</v>
      </c>
      <c r="G20" s="64" t="n">
        <f aca="false">I20+K20+M20+O20+Q20+S20+U20+W20+Y20+AA20+AC20+AE20+AG20+AI20+AK20+AM20+AO20+AQ20+AS20+AU20+AW20+AY20+BA20+BC20+BE20+BG20+BI20+BK20+BM20+BO20+BQ20</f>
        <v>1381</v>
      </c>
      <c r="H20" s="16"/>
      <c r="I20" s="65" t="n">
        <v>70</v>
      </c>
      <c r="J20" s="16"/>
      <c r="K20" s="65" t="n">
        <v>66</v>
      </c>
      <c r="L20" s="16"/>
      <c r="M20" s="65"/>
      <c r="N20" s="16"/>
      <c r="O20" s="65"/>
      <c r="P20" s="16" t="n">
        <v>272</v>
      </c>
      <c r="Q20" s="65" t="n">
        <v>100</v>
      </c>
      <c r="R20" s="16"/>
      <c r="S20" s="65"/>
      <c r="T20" s="16"/>
      <c r="U20" s="65"/>
      <c r="V20" s="16"/>
      <c r="W20" s="65" t="n">
        <v>60</v>
      </c>
      <c r="X20" s="16"/>
      <c r="Y20" s="65"/>
      <c r="Z20" s="16"/>
      <c r="AA20" s="65"/>
      <c r="AB20" s="16" t="n">
        <v>15</v>
      </c>
      <c r="AC20" s="65" t="n">
        <v>100</v>
      </c>
      <c r="AD20" s="16"/>
      <c r="AE20" s="65" t="n">
        <v>50</v>
      </c>
      <c r="AF20" s="16"/>
      <c r="AG20" s="65" t="n">
        <v>50</v>
      </c>
      <c r="AH20" s="16"/>
      <c r="AI20" s="65" t="n">
        <v>50</v>
      </c>
      <c r="AJ20" s="16"/>
      <c r="AK20" s="65" t="n">
        <v>50</v>
      </c>
      <c r="AL20" s="16"/>
      <c r="AM20" s="65"/>
      <c r="AN20" s="16"/>
      <c r="AO20" s="65"/>
      <c r="AP20" s="16"/>
      <c r="AQ20" s="65" t="n">
        <v>100</v>
      </c>
      <c r="AR20" s="16"/>
      <c r="AS20" s="65" t="n">
        <v>50</v>
      </c>
      <c r="AT20" s="16"/>
      <c r="AU20" s="65" t="n">
        <v>65</v>
      </c>
      <c r="AV20" s="16"/>
      <c r="AW20" s="65" t="n">
        <v>50</v>
      </c>
      <c r="AX20" s="16"/>
      <c r="AY20" s="65" t="n">
        <v>80</v>
      </c>
      <c r="AZ20" s="16"/>
      <c r="BA20" s="65"/>
      <c r="BB20" s="16"/>
      <c r="BC20" s="65"/>
      <c r="BD20" s="16"/>
      <c r="BE20" s="65" t="n">
        <v>160</v>
      </c>
      <c r="BF20" s="16"/>
      <c r="BG20" s="65" t="n">
        <v>70</v>
      </c>
      <c r="BH20" s="16"/>
      <c r="BI20" s="65" t="n">
        <v>70</v>
      </c>
      <c r="BJ20" s="16"/>
      <c r="BK20" s="65" t="n">
        <v>70</v>
      </c>
      <c r="BL20" s="16"/>
      <c r="BM20" s="65" t="n">
        <v>70</v>
      </c>
      <c r="BN20" s="16"/>
      <c r="BO20" s="65"/>
      <c r="BP20" s="16"/>
      <c r="BQ20" s="65"/>
    </row>
    <row r="21" s="12" customFormat="true" ht="15.75" hidden="false" customHeight="false" outlineLevel="0" collapsed="false">
      <c r="B21" s="23" t="s">
        <v>292</v>
      </c>
      <c r="C21" s="16" t="s">
        <v>293</v>
      </c>
      <c r="D21" s="18" t="n">
        <v>1176</v>
      </c>
      <c r="E21" s="17" t="n">
        <f aca="false">(F21-G21)+D21</f>
        <v>1201</v>
      </c>
      <c r="F21" s="18" t="n">
        <f aca="false">H21+J21+L21+N21+P21+R21+T21+V21+X21+Z21+AB21+AD21+AF21+AH21+AJ21+AL21+AN21+AP21+AR21+AT21+AV21+AX21+AZ21+BB21+BD21+BF21+BH21+BJ21+BL21+BN21+BP21</f>
        <v>47</v>
      </c>
      <c r="G21" s="64" t="n">
        <f aca="false">I21+K21+M21+O21+Q21+S21+U21+W21+Y21+AA21+AC21+AE21+AG21+AI21+AK21+AM21+AO21+AQ21+AS21+AU21+AW21+AY21+BA21+BC21+BE21+BG21+BI21+BK21+BM21+BO21+BQ21</f>
        <v>22</v>
      </c>
      <c r="H21" s="16"/>
      <c r="I21" s="65"/>
      <c r="J21" s="16"/>
      <c r="K21" s="65" t="n">
        <v>7</v>
      </c>
      <c r="L21" s="16"/>
      <c r="M21" s="65"/>
      <c r="N21" s="16"/>
      <c r="O21" s="65"/>
      <c r="P21" s="16"/>
      <c r="Q21" s="65"/>
      <c r="R21" s="16"/>
      <c r="S21" s="65"/>
      <c r="T21" s="16"/>
      <c r="U21" s="65"/>
      <c r="V21" s="16"/>
      <c r="W21" s="65"/>
      <c r="X21" s="16"/>
      <c r="Y21" s="65"/>
      <c r="Z21" s="16"/>
      <c r="AA21" s="65"/>
      <c r="AB21" s="16" t="n">
        <f aca="false">5+39+3</f>
        <v>47</v>
      </c>
      <c r="AC21" s="65"/>
      <c r="AD21" s="16"/>
      <c r="AE21" s="65"/>
      <c r="AF21" s="16"/>
      <c r="AG21" s="65"/>
      <c r="AH21" s="16"/>
      <c r="AI21" s="65"/>
      <c r="AJ21" s="16"/>
      <c r="AK21" s="65"/>
      <c r="AL21" s="16"/>
      <c r="AM21" s="65"/>
      <c r="AN21" s="16"/>
      <c r="AO21" s="65"/>
      <c r="AP21" s="16"/>
      <c r="AQ21" s="65"/>
      <c r="AR21" s="16"/>
      <c r="AS21" s="65" t="n">
        <v>10</v>
      </c>
      <c r="AT21" s="16"/>
      <c r="AU21" s="65" t="n">
        <v>5</v>
      </c>
      <c r="AV21" s="16"/>
      <c r="AW21" s="65"/>
      <c r="AX21" s="16"/>
      <c r="AY21" s="65"/>
      <c r="AZ21" s="16"/>
      <c r="BA21" s="65"/>
      <c r="BB21" s="16"/>
      <c r="BC21" s="65"/>
      <c r="BD21" s="16"/>
      <c r="BE21" s="65"/>
      <c r="BF21" s="16"/>
      <c r="BG21" s="65"/>
      <c r="BH21" s="16"/>
      <c r="BI21" s="65"/>
      <c r="BJ21" s="16"/>
      <c r="BK21" s="65"/>
      <c r="BL21" s="16"/>
      <c r="BM21" s="65"/>
      <c r="BN21" s="16"/>
      <c r="BO21" s="65"/>
      <c r="BP21" s="16"/>
      <c r="BQ21" s="65"/>
    </row>
    <row r="22" s="12" customFormat="true" ht="15.75" hidden="false" customHeight="false" outlineLevel="0" collapsed="false">
      <c r="B22" s="30" t="s">
        <v>111</v>
      </c>
      <c r="C22" s="14" t="s">
        <v>112</v>
      </c>
      <c r="D22" s="18" t="n">
        <f aca="false">14+1</f>
        <v>15</v>
      </c>
      <c r="E22" s="17" t="n">
        <f aca="false">(F22-G22)+D22</f>
        <v>0</v>
      </c>
      <c r="F22" s="18" t="n">
        <f aca="false">H22+J22+L22+N22+P22+R22+T22+V22+X22+Z22+AB22+AD22+AF22+AH22+AJ22+AL22+AN22+AP22+AR22+AT22+AV22+AX22+AZ22+BB22+BD22+BF22+BH22+BJ22+BL22+BN22+BP22</f>
        <v>0</v>
      </c>
      <c r="G22" s="64" t="n">
        <f aca="false">I22+K22+M22+O22+Q22+S22+U22+W22+Y22+AA22+AC22+AE22+AG22+AI22+AK22+AM22+AO22+AQ22+AS22+AU22+AW22+AY22+BA22+BC22+BE22+BG22+BI22+BK22+BM22+BO22+BQ22</f>
        <v>15</v>
      </c>
      <c r="H22" s="16"/>
      <c r="I22" s="65" t="n">
        <v>14</v>
      </c>
      <c r="J22" s="16"/>
      <c r="K22" s="65"/>
      <c r="L22" s="16"/>
      <c r="M22" s="65"/>
      <c r="N22" s="16"/>
      <c r="O22" s="65"/>
      <c r="P22" s="16"/>
      <c r="Q22" s="65" t="n">
        <v>1</v>
      </c>
      <c r="R22" s="16"/>
      <c r="S22" s="65"/>
      <c r="T22" s="16"/>
      <c r="U22" s="65"/>
      <c r="V22" s="16"/>
      <c r="W22" s="65"/>
      <c r="X22" s="16"/>
      <c r="Y22" s="65"/>
      <c r="Z22" s="16"/>
      <c r="AA22" s="65"/>
      <c r="AB22" s="16"/>
      <c r="AC22" s="65"/>
      <c r="AD22" s="16"/>
      <c r="AE22" s="65"/>
      <c r="AF22" s="16"/>
      <c r="AG22" s="65"/>
      <c r="AH22" s="16"/>
      <c r="AI22" s="65"/>
      <c r="AJ22" s="16"/>
      <c r="AK22" s="65"/>
      <c r="AL22" s="16"/>
      <c r="AM22" s="65"/>
      <c r="AN22" s="16"/>
      <c r="AO22" s="65"/>
      <c r="AP22" s="16"/>
      <c r="AQ22" s="65"/>
      <c r="AR22" s="16"/>
      <c r="AS22" s="65"/>
      <c r="AT22" s="16"/>
      <c r="AU22" s="65"/>
      <c r="AV22" s="16"/>
      <c r="AW22" s="65"/>
      <c r="AX22" s="16"/>
      <c r="AY22" s="65"/>
      <c r="AZ22" s="16"/>
      <c r="BA22" s="65"/>
      <c r="BB22" s="16"/>
      <c r="BC22" s="65"/>
      <c r="BD22" s="16"/>
      <c r="BE22" s="65"/>
      <c r="BF22" s="16"/>
      <c r="BG22" s="65"/>
      <c r="BH22" s="16"/>
      <c r="BI22" s="65"/>
      <c r="BJ22" s="16"/>
      <c r="BK22" s="65"/>
      <c r="BL22" s="16"/>
      <c r="BM22" s="65"/>
      <c r="BN22" s="16"/>
      <c r="BO22" s="65"/>
      <c r="BP22" s="16"/>
      <c r="BQ22" s="65"/>
    </row>
    <row r="23" s="12" customFormat="true" ht="15.75" hidden="false" customHeight="false" outlineLevel="0" collapsed="false">
      <c r="B23" s="30" t="s">
        <v>113</v>
      </c>
      <c r="C23" s="14" t="s">
        <v>294</v>
      </c>
      <c r="D23" s="18" t="n">
        <v>99</v>
      </c>
      <c r="E23" s="17" t="n">
        <f aca="false">(F23-G23)+D23</f>
        <v>0</v>
      </c>
      <c r="F23" s="18" t="n">
        <f aca="false">H23+J23+L23+N23+P23+R23+T23+V23+X23+Z23+AB23+AD23+AF23+AH23+AJ23+AL23+AN23+AP23+AR23+AT23+AV23+AX23+AZ23+BB23+BD23+BF23+BH23+BJ23+BL23+BN23+BP23</f>
        <v>0</v>
      </c>
      <c r="G23" s="64" t="n">
        <f aca="false">I23+K23+M23+O23+Q23+S23+U23+W23+Y23+AA23+AC23+AE23+AG23+AI23+AK23+AM23+AO23+AQ23+AS23+AU23+AW23+AY23+BA23+BC23+BE23+BG23+BI23+BK23+BM23+BO23+BQ23</f>
        <v>99</v>
      </c>
      <c r="H23" s="16"/>
      <c r="I23" s="65" t="n">
        <v>28</v>
      </c>
      <c r="J23" s="16"/>
      <c r="K23" s="65" t="n">
        <v>12</v>
      </c>
      <c r="L23" s="16"/>
      <c r="M23" s="65"/>
      <c r="N23" s="16"/>
      <c r="O23" s="65"/>
      <c r="P23" s="16"/>
      <c r="Q23" s="65"/>
      <c r="R23" s="16"/>
      <c r="S23" s="65"/>
      <c r="T23" s="16"/>
      <c r="U23" s="65" t="n">
        <v>4</v>
      </c>
      <c r="V23" s="16"/>
      <c r="W23" s="65"/>
      <c r="X23" s="16"/>
      <c r="Y23" s="65"/>
      <c r="Z23" s="16"/>
      <c r="AA23" s="65"/>
      <c r="AB23" s="16"/>
      <c r="AC23" s="65" t="n">
        <v>14</v>
      </c>
      <c r="AD23" s="16"/>
      <c r="AE23" s="65"/>
      <c r="AF23" s="16"/>
      <c r="AG23" s="65" t="n">
        <v>15</v>
      </c>
      <c r="AH23" s="16"/>
      <c r="AI23" s="65" t="n">
        <v>26</v>
      </c>
      <c r="AJ23" s="16"/>
      <c r="AK23" s="65"/>
      <c r="AL23" s="16"/>
      <c r="AM23" s="65"/>
      <c r="AN23" s="16"/>
      <c r="AO23" s="65"/>
      <c r="AP23" s="16"/>
      <c r="AQ23" s="65"/>
      <c r="AR23" s="16"/>
      <c r="AS23" s="65"/>
      <c r="AT23" s="16"/>
      <c r="AU23" s="65"/>
      <c r="AV23" s="16"/>
      <c r="AW23" s="65"/>
      <c r="AX23" s="16"/>
      <c r="AY23" s="65"/>
      <c r="AZ23" s="16"/>
      <c r="BA23" s="65"/>
      <c r="BB23" s="16"/>
      <c r="BC23" s="65"/>
      <c r="BD23" s="16"/>
      <c r="BE23" s="65"/>
      <c r="BF23" s="16"/>
      <c r="BG23" s="65"/>
      <c r="BH23" s="16"/>
      <c r="BI23" s="65"/>
      <c r="BJ23" s="16"/>
      <c r="BK23" s="65"/>
      <c r="BL23" s="16"/>
      <c r="BM23" s="65"/>
      <c r="BN23" s="16"/>
      <c r="BO23" s="65"/>
      <c r="BP23" s="16"/>
      <c r="BQ23" s="65"/>
    </row>
    <row r="24" s="12" customFormat="true" ht="15.75" hidden="false" customHeight="false" outlineLevel="0" collapsed="false">
      <c r="B24" s="32" t="s">
        <v>115</v>
      </c>
      <c r="C24" s="14" t="s">
        <v>117</v>
      </c>
      <c r="D24" s="18" t="n">
        <v>1579</v>
      </c>
      <c r="E24" s="17" t="n">
        <f aca="false">(F24-G24)+D24</f>
        <v>804</v>
      </c>
      <c r="F24" s="18" t="n">
        <f aca="false">H24+J24+L24+N24+P24+R24+T24+V24+X24+Z24+AB24+AD24+AF24+AH24+AJ24+AL24+AN24+AP24+AR24+AT24+AV24+AX24+AZ24+BB24+BD24+BF24+BH24+BJ24+BL24+BN24+BP24</f>
        <v>239</v>
      </c>
      <c r="G24" s="64" t="n">
        <f aca="false">I24+K24+M24+O24+Q24+S24+U24+W24+Y24+AA24+AC24+AE24+AG24+AI24+AK24+AM24+AO24+AQ24+AS24+AU24+AW24+AY24+BA24+BC24+BE24+BG24+BI24+BK24+BM24+BO24+BQ24</f>
        <v>1014</v>
      </c>
      <c r="H24" s="16" t="n">
        <v>40</v>
      </c>
      <c r="I24" s="65" t="n">
        <v>6</v>
      </c>
      <c r="J24" s="16"/>
      <c r="K24" s="65" t="n">
        <v>9</v>
      </c>
      <c r="L24" s="16"/>
      <c r="M24" s="65"/>
      <c r="N24" s="16"/>
      <c r="O24" s="65"/>
      <c r="P24" s="16" t="n">
        <v>28</v>
      </c>
      <c r="Q24" s="65" t="n">
        <v>58</v>
      </c>
      <c r="R24" s="16"/>
      <c r="S24" s="65" t="n">
        <v>63</v>
      </c>
      <c r="T24" s="16"/>
      <c r="U24" s="65" t="n">
        <v>39</v>
      </c>
      <c r="V24" s="16"/>
      <c r="W24" s="65" t="n">
        <v>69</v>
      </c>
      <c r="X24" s="16"/>
      <c r="Y24" s="65"/>
      <c r="Z24" s="16"/>
      <c r="AA24" s="65"/>
      <c r="AB24" s="16"/>
      <c r="AC24" s="65" t="n">
        <v>46</v>
      </c>
      <c r="AD24" s="16"/>
      <c r="AE24" s="65" t="n">
        <v>76</v>
      </c>
      <c r="AF24" s="16" t="n">
        <f aca="false">93+40</f>
        <v>133</v>
      </c>
      <c r="AG24" s="65" t="n">
        <v>31</v>
      </c>
      <c r="AH24" s="16" t="n">
        <v>38</v>
      </c>
      <c r="AI24" s="65" t="n">
        <v>79</v>
      </c>
      <c r="AJ24" s="16"/>
      <c r="AK24" s="65" t="n">
        <v>45</v>
      </c>
      <c r="AL24" s="16"/>
      <c r="AM24" s="65"/>
      <c r="AN24" s="16"/>
      <c r="AO24" s="65"/>
      <c r="AP24" s="16"/>
      <c r="AQ24" s="65" t="n">
        <v>41</v>
      </c>
      <c r="AR24" s="16"/>
      <c r="AS24" s="65"/>
      <c r="AT24" s="16"/>
      <c r="AU24" s="65" t="n">
        <v>30</v>
      </c>
      <c r="AV24" s="16"/>
      <c r="AW24" s="65" t="n">
        <v>43</v>
      </c>
      <c r="AX24" s="16"/>
      <c r="AY24" s="65" t="n">
        <v>61</v>
      </c>
      <c r="AZ24" s="16"/>
      <c r="BA24" s="65"/>
      <c r="BB24" s="16"/>
      <c r="BC24" s="65"/>
      <c r="BD24" s="16"/>
      <c r="BE24" s="65" t="n">
        <v>111</v>
      </c>
      <c r="BF24" s="16"/>
      <c r="BG24" s="65" t="n">
        <v>77</v>
      </c>
      <c r="BH24" s="16"/>
      <c r="BI24" s="65" t="n">
        <v>54</v>
      </c>
      <c r="BJ24" s="16"/>
      <c r="BK24" s="65" t="n">
        <v>34</v>
      </c>
      <c r="BL24" s="16"/>
      <c r="BM24" s="65" t="n">
        <v>42</v>
      </c>
      <c r="BN24" s="16"/>
      <c r="BO24" s="65"/>
      <c r="BP24" s="16"/>
      <c r="BQ24" s="65"/>
    </row>
    <row r="25" s="12" customFormat="true" ht="15.75" hidden="false" customHeight="false" outlineLevel="0" collapsed="false">
      <c r="B25" s="32"/>
      <c r="C25" s="14" t="s">
        <v>116</v>
      </c>
      <c r="D25" s="18" t="n">
        <v>265</v>
      </c>
      <c r="E25" s="17" t="n">
        <f aca="false">(F25-G25)+D25</f>
        <v>127</v>
      </c>
      <c r="F25" s="18" t="n">
        <f aca="false">H25+J25+L25+N25+P25+R25+T25+V25+X25+Z25+AB25+AD25+AF25+AH25+AJ25+AL25+AN25+AP25+AR25+AT25+AV25+AX25+AZ25+BB25+BD25+BF25+BH25+BJ25+BL25+BN25+BP25</f>
        <v>0</v>
      </c>
      <c r="G25" s="64" t="n">
        <f aca="false">I25+K25+M25+O25+Q25+S25+U25+W25+Y25+AA25+AC25+AE25+AG25+AI25+AK25+AM25+AO25+AQ25+AS25+AU25+AW25+AY25+BA25+BC25+BE25+BG25+BI25+BK25+BM25+BO25+BQ25</f>
        <v>138</v>
      </c>
      <c r="H25" s="16"/>
      <c r="I25" s="65"/>
      <c r="J25" s="16"/>
      <c r="K25" s="65"/>
      <c r="L25" s="16"/>
      <c r="M25" s="65"/>
      <c r="N25" s="16"/>
      <c r="O25" s="65"/>
      <c r="P25" s="16"/>
      <c r="Q25" s="65"/>
      <c r="R25" s="16"/>
      <c r="S25" s="65"/>
      <c r="T25" s="16"/>
      <c r="U25" s="65"/>
      <c r="V25" s="16"/>
      <c r="W25" s="65" t="n">
        <v>6</v>
      </c>
      <c r="X25" s="16"/>
      <c r="Y25" s="65"/>
      <c r="Z25" s="16"/>
      <c r="AA25" s="65"/>
      <c r="AB25" s="16"/>
      <c r="AC25" s="65"/>
      <c r="AD25" s="16"/>
      <c r="AE25" s="65" t="n">
        <v>5</v>
      </c>
      <c r="AF25" s="16"/>
      <c r="AG25" s="65"/>
      <c r="AH25" s="16"/>
      <c r="AI25" s="65" t="n">
        <v>3</v>
      </c>
      <c r="AJ25" s="16"/>
      <c r="AK25" s="65" t="n">
        <v>20</v>
      </c>
      <c r="AL25" s="16"/>
      <c r="AM25" s="65"/>
      <c r="AN25" s="16"/>
      <c r="AO25" s="65"/>
      <c r="AP25" s="16"/>
      <c r="AQ25" s="65" t="n">
        <v>25</v>
      </c>
      <c r="AR25" s="16"/>
      <c r="AS25" s="65" t="n">
        <v>21</v>
      </c>
      <c r="AT25" s="16"/>
      <c r="AU25" s="65" t="n">
        <v>11</v>
      </c>
      <c r="AV25" s="16"/>
      <c r="AW25" s="65" t="n">
        <v>8</v>
      </c>
      <c r="AX25" s="16"/>
      <c r="AY25" s="65"/>
      <c r="AZ25" s="16"/>
      <c r="BA25" s="65"/>
      <c r="BB25" s="16"/>
      <c r="BC25" s="65"/>
      <c r="BD25" s="16"/>
      <c r="BE25" s="65"/>
      <c r="BF25" s="16"/>
      <c r="BG25" s="65"/>
      <c r="BH25" s="16"/>
      <c r="BI25" s="65" t="n">
        <v>21</v>
      </c>
      <c r="BJ25" s="16"/>
      <c r="BK25" s="65" t="n">
        <v>18</v>
      </c>
      <c r="BL25" s="16"/>
      <c r="BM25" s="65"/>
      <c r="BN25" s="16"/>
      <c r="BO25" s="65"/>
      <c r="BP25" s="16"/>
      <c r="BQ25" s="65"/>
    </row>
    <row r="26" s="12" customFormat="true" ht="15.75" hidden="false" customHeight="false" outlineLevel="0" collapsed="false">
      <c r="B26" s="33" t="s">
        <v>118</v>
      </c>
      <c r="C26" s="34" t="s">
        <v>119</v>
      </c>
      <c r="D26" s="18" t="n">
        <v>0</v>
      </c>
      <c r="E26" s="17" t="n">
        <f aca="false">(F26-G26)+D26</f>
        <v>0</v>
      </c>
      <c r="F26" s="18" t="n">
        <f aca="false">H26+J26+L26+N26+P26+R26+T26+V26+X26+Z26+AB26+AD26+AF26+AH26+AJ26+AL26+AN26+AP26+AR26+AT26+AV26+AX26+AZ26+BB26+BD26+BF26+BH26+BJ26+BL26+BN26+BP26</f>
        <v>0</v>
      </c>
      <c r="G26" s="64" t="n">
        <f aca="false">I26+K26+M26+O26+Q26+S26+U26+W26+Y26+AA26+AC26+AE26+AG26+AI26+AK26+AM26+AO26+AQ26+AS26+AU26+AW26+AY26+BA26+BC26+BE26+BG26+BI26+BK26+BM26+BO26+BQ26</f>
        <v>0</v>
      </c>
      <c r="H26" s="16"/>
      <c r="I26" s="65"/>
      <c r="J26" s="16"/>
      <c r="K26" s="65"/>
      <c r="L26" s="16"/>
      <c r="M26" s="65"/>
      <c r="N26" s="16"/>
      <c r="O26" s="65"/>
      <c r="P26" s="16"/>
      <c r="Q26" s="65"/>
      <c r="R26" s="16"/>
      <c r="S26" s="65"/>
      <c r="T26" s="16"/>
      <c r="U26" s="65"/>
      <c r="V26" s="16"/>
      <c r="W26" s="65"/>
      <c r="X26" s="16"/>
      <c r="Y26" s="65"/>
      <c r="Z26" s="16"/>
      <c r="AA26" s="65"/>
      <c r="AB26" s="16"/>
      <c r="AC26" s="65"/>
      <c r="AD26" s="16"/>
      <c r="AE26" s="65"/>
      <c r="AF26" s="16"/>
      <c r="AG26" s="65"/>
      <c r="AH26" s="16"/>
      <c r="AI26" s="65"/>
      <c r="AJ26" s="16"/>
      <c r="AK26" s="65"/>
      <c r="AL26" s="16"/>
      <c r="AM26" s="65"/>
      <c r="AN26" s="16"/>
      <c r="AO26" s="65"/>
      <c r="AP26" s="16"/>
      <c r="AQ26" s="65"/>
      <c r="AR26" s="16"/>
      <c r="AS26" s="65"/>
      <c r="AT26" s="16"/>
      <c r="AU26" s="65"/>
      <c r="AV26" s="16"/>
      <c r="AW26" s="65"/>
      <c r="AX26" s="16"/>
      <c r="AY26" s="65"/>
      <c r="AZ26" s="16"/>
      <c r="BA26" s="65"/>
      <c r="BB26" s="16"/>
      <c r="BC26" s="65"/>
      <c r="BD26" s="16"/>
      <c r="BE26" s="65"/>
      <c r="BF26" s="16"/>
      <c r="BG26" s="65"/>
      <c r="BH26" s="16"/>
      <c r="BI26" s="65"/>
      <c r="BJ26" s="16"/>
      <c r="BK26" s="65"/>
      <c r="BL26" s="16"/>
      <c r="BM26" s="65"/>
      <c r="BN26" s="16"/>
      <c r="BO26" s="65"/>
      <c r="BP26" s="16"/>
      <c r="BQ26" s="65"/>
    </row>
    <row r="27" s="12" customFormat="true" ht="15.75" hidden="false" customHeight="false" outlineLevel="0" collapsed="false">
      <c r="B27" s="18" t="s">
        <v>120</v>
      </c>
      <c r="C27" s="14" t="s">
        <v>121</v>
      </c>
      <c r="D27" s="18" t="n">
        <v>405</v>
      </c>
      <c r="E27" s="17" t="n">
        <f aca="false">(F27-G27)+D27</f>
        <v>405</v>
      </c>
      <c r="F27" s="18" t="n">
        <f aca="false">H27+J27+L27+N27+P27+R27+T27+V27+X27+Z27+AB27+AD27+AF27+AH27+AJ27+AL27+AN27+AP27+AR27+AT27+AV27+AX27+AZ27+BB27+BD27+BF27+BH27+BJ27+BL27+BN27+BP27</f>
        <v>0</v>
      </c>
      <c r="G27" s="64" t="n">
        <f aca="false">I27+K27+M27+O27+Q27+S27+U27+W27+Y27+AA27+AC27+AE27+AG27+AI27+AK27+AM27+AO27+AQ27+AS27+AU27+AW27+AY27+BA27+BC27+BE27+BG27+BI27+BK27+BM27+BO27+BQ27</f>
        <v>0</v>
      </c>
      <c r="H27" s="16"/>
      <c r="I27" s="65"/>
      <c r="J27" s="16"/>
      <c r="K27" s="65"/>
      <c r="L27" s="16"/>
      <c r="M27" s="65"/>
      <c r="N27" s="16"/>
      <c r="O27" s="65"/>
      <c r="P27" s="16"/>
      <c r="Q27" s="65"/>
      <c r="R27" s="16"/>
      <c r="S27" s="65"/>
      <c r="T27" s="16"/>
      <c r="U27" s="65"/>
      <c r="V27" s="16"/>
      <c r="W27" s="65"/>
      <c r="X27" s="16"/>
      <c r="Y27" s="65"/>
      <c r="Z27" s="16"/>
      <c r="AA27" s="65"/>
      <c r="AB27" s="16"/>
      <c r="AC27" s="65"/>
      <c r="AD27" s="16"/>
      <c r="AE27" s="65"/>
      <c r="AF27" s="16"/>
      <c r="AG27" s="65"/>
      <c r="AH27" s="16"/>
      <c r="AI27" s="65"/>
      <c r="AJ27" s="16"/>
      <c r="AK27" s="65"/>
      <c r="AL27" s="16"/>
      <c r="AM27" s="65"/>
      <c r="AN27" s="16"/>
      <c r="AO27" s="65"/>
      <c r="AP27" s="16"/>
      <c r="AQ27" s="65"/>
      <c r="AR27" s="16"/>
      <c r="AS27" s="65"/>
      <c r="AT27" s="16"/>
      <c r="AU27" s="65"/>
      <c r="AV27" s="16"/>
      <c r="AW27" s="65"/>
      <c r="AX27" s="16"/>
      <c r="AY27" s="65"/>
      <c r="AZ27" s="16"/>
      <c r="BA27" s="65"/>
      <c r="BB27" s="16"/>
      <c r="BC27" s="65"/>
      <c r="BD27" s="16"/>
      <c r="BE27" s="65"/>
      <c r="BF27" s="16"/>
      <c r="BG27" s="65"/>
      <c r="BH27" s="16"/>
      <c r="BI27" s="65"/>
      <c r="BJ27" s="16"/>
      <c r="BK27" s="65"/>
      <c r="BL27" s="16"/>
      <c r="BM27" s="65"/>
      <c r="BN27" s="16"/>
      <c r="BO27" s="65"/>
      <c r="BP27" s="16"/>
      <c r="BQ27" s="65"/>
    </row>
    <row r="28" s="12" customFormat="true" ht="15.75" hidden="false" customHeight="false" outlineLevel="0" collapsed="false">
      <c r="B28" s="18" t="s">
        <v>295</v>
      </c>
      <c r="C28" s="14" t="s">
        <v>296</v>
      </c>
      <c r="D28" s="18" t="n">
        <v>310</v>
      </c>
      <c r="E28" s="17" t="n">
        <f aca="false">(F28-G28)+D28</f>
        <v>310</v>
      </c>
      <c r="F28" s="18" t="n">
        <f aca="false">H28+J28+L28+N28+P28+R28+T28+V28+X28+Z28+AB28+AD28+AF28+AH28+AJ28+AL28+AN28+AP28+AR28+AT28+AV28+AX28+AZ28+BB28+BD28+BF28+BH28+BJ28+BL28+BN28+BP28</f>
        <v>0</v>
      </c>
      <c r="G28" s="64" t="n">
        <f aca="false">I28+K28+M28+O28+Q28+S28+U28+W28+Y28+AA28+AC28+AE28+AG28+AI28+AK28+AM28+AO28+AQ28+AS28+AU28+AW28+AY28+BA28+BC28+BE28+BG28+BI28+BK28+BM28+BO28+BQ28</f>
        <v>0</v>
      </c>
      <c r="H28" s="16"/>
      <c r="I28" s="65"/>
      <c r="J28" s="16"/>
      <c r="K28" s="65"/>
      <c r="L28" s="16"/>
      <c r="M28" s="65"/>
      <c r="N28" s="16"/>
      <c r="O28" s="65"/>
      <c r="P28" s="16"/>
      <c r="Q28" s="65"/>
      <c r="R28" s="16"/>
      <c r="S28" s="65"/>
      <c r="T28" s="16"/>
      <c r="U28" s="65"/>
      <c r="V28" s="16"/>
      <c r="W28" s="65"/>
      <c r="X28" s="16"/>
      <c r="Y28" s="65"/>
      <c r="Z28" s="16"/>
      <c r="AA28" s="65"/>
      <c r="AB28" s="16"/>
      <c r="AC28" s="65"/>
      <c r="AD28" s="16"/>
      <c r="AE28" s="65"/>
      <c r="AF28" s="16"/>
      <c r="AG28" s="65"/>
      <c r="AH28" s="16"/>
      <c r="AI28" s="65"/>
      <c r="AJ28" s="16"/>
      <c r="AK28" s="65"/>
      <c r="AL28" s="16"/>
      <c r="AM28" s="65"/>
      <c r="AN28" s="16"/>
      <c r="AO28" s="65"/>
      <c r="AP28" s="16"/>
      <c r="AQ28" s="65"/>
      <c r="AR28" s="16"/>
      <c r="AS28" s="65"/>
      <c r="AT28" s="16"/>
      <c r="AU28" s="65"/>
      <c r="AV28" s="16"/>
      <c r="AW28" s="65"/>
      <c r="AX28" s="16"/>
      <c r="AY28" s="65"/>
      <c r="AZ28" s="16"/>
      <c r="BA28" s="65"/>
      <c r="BB28" s="16"/>
      <c r="BC28" s="65"/>
      <c r="BD28" s="16"/>
      <c r="BE28" s="65"/>
      <c r="BF28" s="16"/>
      <c r="BG28" s="65"/>
      <c r="BH28" s="16"/>
      <c r="BI28" s="65"/>
      <c r="BJ28" s="16"/>
      <c r="BK28" s="65"/>
      <c r="BL28" s="16"/>
      <c r="BM28" s="65"/>
      <c r="BN28" s="16"/>
      <c r="BO28" s="65"/>
      <c r="BP28" s="16"/>
      <c r="BQ28" s="65"/>
    </row>
    <row r="29" s="12" customFormat="true" ht="15.75" hidden="false" customHeight="false" outlineLevel="0" collapsed="false">
      <c r="B29" s="23" t="s">
        <v>150</v>
      </c>
      <c r="C29" s="16" t="s">
        <v>297</v>
      </c>
      <c r="D29" s="18" t="n">
        <v>17</v>
      </c>
      <c r="E29" s="17" t="n">
        <f aca="false">(F29-G29)+D29</f>
        <v>7</v>
      </c>
      <c r="F29" s="18" t="n">
        <f aca="false">H29+J29+L29+N29+P29+R29+T29+V29+X29+Z29+AB29+AD29+AF29+AH29+AJ29+AL29+AN29+AP29+AR29+AT29+AV29+AX29+AZ29+BB29+BD29+BF29+BH29+BJ29+BL29+BN29+BP29</f>
        <v>0</v>
      </c>
      <c r="G29" s="64" t="n">
        <f aca="false">I29+K29+M29+O29+Q29+S29+U29+W29+Y29+AA29+AC29+AE29+AG29+AI29+AK29+AM29+AO29+AQ29+AS29+AU29+AW29+AY29+BA29+BC29+BE29+BG29+BI29+BK29+BM29+BO29+BQ29</f>
        <v>10</v>
      </c>
      <c r="H29" s="16"/>
      <c r="I29" s="65" t="n">
        <v>10</v>
      </c>
      <c r="J29" s="16"/>
      <c r="K29" s="65"/>
      <c r="L29" s="16"/>
      <c r="M29" s="65"/>
      <c r="N29" s="16"/>
      <c r="O29" s="65"/>
      <c r="P29" s="16"/>
      <c r="Q29" s="65"/>
      <c r="R29" s="16"/>
      <c r="S29" s="65"/>
      <c r="T29" s="16"/>
      <c r="U29" s="65"/>
      <c r="V29" s="16"/>
      <c r="W29" s="65"/>
      <c r="X29" s="16"/>
      <c r="Y29" s="65"/>
      <c r="Z29" s="16"/>
      <c r="AA29" s="65"/>
      <c r="AB29" s="16"/>
      <c r="AC29" s="65"/>
      <c r="AD29" s="16"/>
      <c r="AE29" s="65"/>
      <c r="AF29" s="16"/>
      <c r="AG29" s="65"/>
      <c r="AH29" s="16"/>
      <c r="AI29" s="65"/>
      <c r="AJ29" s="16"/>
      <c r="AK29" s="65"/>
      <c r="AL29" s="16"/>
      <c r="AM29" s="65"/>
      <c r="AN29" s="16"/>
      <c r="AO29" s="65"/>
      <c r="AP29" s="16"/>
      <c r="AQ29" s="65"/>
      <c r="AR29" s="16"/>
      <c r="AS29" s="65"/>
      <c r="AT29" s="16"/>
      <c r="AU29" s="65"/>
      <c r="AV29" s="16"/>
      <c r="AW29" s="65"/>
      <c r="AX29" s="16"/>
      <c r="AY29" s="65"/>
      <c r="AZ29" s="16"/>
      <c r="BA29" s="65"/>
      <c r="BB29" s="16"/>
      <c r="BC29" s="65"/>
      <c r="BD29" s="16"/>
      <c r="BE29" s="65"/>
      <c r="BF29" s="16"/>
      <c r="BG29" s="65"/>
      <c r="BH29" s="16"/>
      <c r="BI29" s="65"/>
      <c r="BJ29" s="16"/>
      <c r="BK29" s="65"/>
      <c r="BL29" s="16"/>
      <c r="BM29" s="65"/>
      <c r="BN29" s="16"/>
      <c r="BO29" s="65"/>
      <c r="BP29" s="16"/>
      <c r="BQ29" s="65"/>
    </row>
    <row r="30" s="12" customFormat="true" ht="15.75" hidden="false" customHeight="false" outlineLevel="0" collapsed="false">
      <c r="B30" s="23" t="s">
        <v>150</v>
      </c>
      <c r="C30" s="16" t="s">
        <v>151</v>
      </c>
      <c r="D30" s="18"/>
      <c r="E30" s="17" t="n">
        <f aca="false">(F30-G30)+D30</f>
        <v>0</v>
      </c>
      <c r="F30" s="18" t="n">
        <f aca="false">H30+J30+L30+N30+P30+R30+T30+V30+X30+Z30+AB30+AD30+AF30+AH30+AJ30+AL30+AN30+AP30+AR30+AT30+AV30+AX30+AZ30+BB30+BD30+BF30+BH30+BJ30+BL30+BN30+BP30</f>
        <v>0</v>
      </c>
      <c r="G30" s="64" t="n">
        <f aca="false">I30+K30+M30+O30+Q30+S30+U30+W30+Y30+AA30+AC30+AE30+AG30+AI30+AK30+AM30+AO30+AQ30+AS30+AU30+AW30+AY30+BA30+BC30+BE30+BG30+BI30+BK30+BM30+BO30+BQ30</f>
        <v>0</v>
      </c>
      <c r="H30" s="16"/>
      <c r="I30" s="65"/>
      <c r="J30" s="16"/>
      <c r="K30" s="65"/>
      <c r="L30" s="16"/>
      <c r="M30" s="65"/>
      <c r="N30" s="16"/>
      <c r="O30" s="65"/>
      <c r="P30" s="16"/>
      <c r="Q30" s="65"/>
      <c r="R30" s="16"/>
      <c r="S30" s="65"/>
      <c r="T30" s="16"/>
      <c r="U30" s="65"/>
      <c r="V30" s="16"/>
      <c r="W30" s="65"/>
      <c r="X30" s="16"/>
      <c r="Y30" s="65"/>
      <c r="Z30" s="16"/>
      <c r="AA30" s="65"/>
      <c r="AB30" s="16"/>
      <c r="AC30" s="65"/>
      <c r="AD30" s="16"/>
      <c r="AE30" s="65"/>
      <c r="AF30" s="16"/>
      <c r="AG30" s="65"/>
      <c r="AH30" s="16"/>
      <c r="AI30" s="65"/>
      <c r="AJ30" s="16"/>
      <c r="AK30" s="65"/>
      <c r="AL30" s="16"/>
      <c r="AM30" s="65"/>
      <c r="AN30" s="16"/>
      <c r="AO30" s="65"/>
      <c r="AP30" s="16"/>
      <c r="AQ30" s="65"/>
      <c r="AR30" s="16"/>
      <c r="AS30" s="65"/>
      <c r="AT30" s="16"/>
      <c r="AU30" s="65"/>
      <c r="AV30" s="16"/>
      <c r="AW30" s="65"/>
      <c r="AX30" s="16"/>
      <c r="AY30" s="65"/>
      <c r="AZ30" s="16"/>
      <c r="BA30" s="65"/>
      <c r="BB30" s="16"/>
      <c r="BC30" s="65"/>
      <c r="BD30" s="16"/>
      <c r="BE30" s="65"/>
      <c r="BF30" s="16"/>
      <c r="BG30" s="65"/>
      <c r="BH30" s="16"/>
      <c r="BI30" s="65"/>
      <c r="BJ30" s="16"/>
      <c r="BK30" s="65"/>
      <c r="BL30" s="16"/>
      <c r="BM30" s="65"/>
      <c r="BN30" s="16"/>
      <c r="BO30" s="65"/>
      <c r="BP30" s="16"/>
      <c r="BQ30" s="65"/>
    </row>
    <row r="31" s="46" customFormat="true" ht="15.75" hidden="false" customHeight="false" outlineLevel="0" collapsed="false">
      <c r="B31" s="23" t="s">
        <v>153</v>
      </c>
      <c r="C31" s="16" t="s">
        <v>154</v>
      </c>
      <c r="D31" s="14"/>
      <c r="E31" s="17" t="n">
        <f aca="false">(F31-G31)+D31</f>
        <v>0</v>
      </c>
      <c r="F31" s="18" t="n">
        <f aca="false">H31+J31+L31+N31+P31+R31+T31+V31+X31+Z31+AB31+AD31+AF31+AH31+AJ31+AL31+AN31+AP31+AR31+AT31+AV31+AX31+AZ31+BB31+BD31+BF31+BH31+BJ31+BL31+BN31+BP31</f>
        <v>0</v>
      </c>
      <c r="G31" s="64" t="n">
        <f aca="false">I31+K31+M31+O31+Q31+S31+U31+W31+Y31+AA31+AC31+AE31+AG31+AI31+AK31+AM31+AO31+AQ31+AS31+AU31+AW31+AY31+BA31+BC31+BE31+BG31+BI31+BK31+BM31+BO31+BQ31</f>
        <v>0</v>
      </c>
      <c r="H31" s="14"/>
      <c r="I31" s="66"/>
      <c r="J31" s="14"/>
      <c r="K31" s="66"/>
      <c r="L31" s="14"/>
      <c r="M31" s="66"/>
      <c r="N31" s="14"/>
      <c r="O31" s="66"/>
      <c r="P31" s="14"/>
      <c r="Q31" s="66"/>
      <c r="R31" s="14"/>
      <c r="S31" s="66"/>
      <c r="T31" s="14"/>
      <c r="U31" s="66"/>
      <c r="V31" s="14"/>
      <c r="W31" s="66"/>
      <c r="X31" s="14"/>
      <c r="Y31" s="66"/>
      <c r="Z31" s="14"/>
      <c r="AA31" s="66"/>
      <c r="AB31" s="14"/>
      <c r="AC31" s="66"/>
      <c r="AD31" s="14"/>
      <c r="AE31" s="66"/>
      <c r="AF31" s="14"/>
      <c r="AG31" s="66"/>
      <c r="AH31" s="14"/>
      <c r="AI31" s="66"/>
      <c r="AJ31" s="14"/>
      <c r="AK31" s="66"/>
      <c r="AL31" s="14"/>
      <c r="AM31" s="66"/>
      <c r="AN31" s="14"/>
      <c r="AO31" s="66"/>
      <c r="AP31" s="14"/>
      <c r="AQ31" s="66"/>
      <c r="AR31" s="14"/>
      <c r="AS31" s="66"/>
      <c r="AT31" s="14"/>
      <c r="AU31" s="66"/>
      <c r="AV31" s="14"/>
      <c r="AW31" s="66"/>
      <c r="AX31" s="14"/>
      <c r="AY31" s="66"/>
      <c r="AZ31" s="14"/>
      <c r="BA31" s="66"/>
      <c r="BB31" s="14"/>
      <c r="BC31" s="66"/>
      <c r="BD31" s="14"/>
      <c r="BE31" s="66"/>
      <c r="BF31" s="14"/>
      <c r="BG31" s="66"/>
      <c r="BH31" s="14"/>
      <c r="BI31" s="66"/>
      <c r="BJ31" s="14"/>
      <c r="BK31" s="66"/>
      <c r="BL31" s="14"/>
      <c r="BM31" s="66"/>
      <c r="BN31" s="14"/>
      <c r="BO31" s="66"/>
      <c r="BP31" s="14"/>
      <c r="BQ31" s="66"/>
    </row>
    <row r="32" s="46" customFormat="true" ht="15.75" hidden="false" customHeight="false" outlineLevel="0" collapsed="false">
      <c r="B32" s="23" t="s">
        <v>153</v>
      </c>
      <c r="C32" s="16" t="s">
        <v>155</v>
      </c>
      <c r="D32" s="14" t="n">
        <v>16</v>
      </c>
      <c r="E32" s="17" t="n">
        <f aca="false">(F32-G32)+D32</f>
        <v>16</v>
      </c>
      <c r="F32" s="18" t="n">
        <f aca="false">H32+J32+L32+N32+P32+R32+T32+V32+X32+Z32+AB32+AD32+AF32+AH32+AJ32+AL32+AN32+AP32+AR32+AT32+AV32+AX32+AZ32+BB32+BD32+BF32+BH32+BJ32+BL32+BN32+BP32</f>
        <v>0</v>
      </c>
      <c r="G32" s="64" t="n">
        <f aca="false">I32+K32+M32+O32+Q32+S32+U32+W32+Y32+AA32+AC32+AE32+AG32+AI32+AK32+AM32+AO32+AQ32+AS32+AU32+AW32+AY32+BA32+BC32+BE32+BG32+BI32+BK32+BM32+BO32+BQ32</f>
        <v>0</v>
      </c>
      <c r="H32" s="14"/>
      <c r="I32" s="66"/>
      <c r="J32" s="14"/>
      <c r="K32" s="66"/>
      <c r="L32" s="14"/>
      <c r="M32" s="66"/>
      <c r="N32" s="14"/>
      <c r="O32" s="66"/>
      <c r="P32" s="14"/>
      <c r="Q32" s="66"/>
      <c r="R32" s="14"/>
      <c r="S32" s="66"/>
      <c r="T32" s="14"/>
      <c r="U32" s="66"/>
      <c r="V32" s="14"/>
      <c r="W32" s="66"/>
      <c r="X32" s="14"/>
      <c r="Y32" s="66"/>
      <c r="Z32" s="14"/>
      <c r="AA32" s="66"/>
      <c r="AB32" s="14"/>
      <c r="AC32" s="66"/>
      <c r="AD32" s="14"/>
      <c r="AE32" s="66"/>
      <c r="AF32" s="14"/>
      <c r="AG32" s="66"/>
      <c r="AH32" s="14"/>
      <c r="AI32" s="66"/>
      <c r="AJ32" s="14"/>
      <c r="AK32" s="66"/>
      <c r="AL32" s="14"/>
      <c r="AM32" s="66"/>
      <c r="AN32" s="14"/>
      <c r="AO32" s="66"/>
      <c r="AP32" s="14"/>
      <c r="AQ32" s="66"/>
      <c r="AR32" s="14"/>
      <c r="AS32" s="66"/>
      <c r="AT32" s="14"/>
      <c r="AU32" s="66"/>
      <c r="AV32" s="14"/>
      <c r="AW32" s="66"/>
      <c r="AX32" s="14"/>
      <c r="AY32" s="66"/>
      <c r="AZ32" s="14"/>
      <c r="BA32" s="66"/>
      <c r="BB32" s="14"/>
      <c r="BC32" s="66"/>
      <c r="BD32" s="14"/>
      <c r="BE32" s="66"/>
      <c r="BF32" s="14"/>
      <c r="BG32" s="66"/>
      <c r="BH32" s="14"/>
      <c r="BI32" s="66"/>
      <c r="BJ32" s="14"/>
      <c r="BK32" s="66"/>
      <c r="BL32" s="14"/>
      <c r="BM32" s="66"/>
      <c r="BN32" s="14"/>
      <c r="BO32" s="66"/>
      <c r="BP32" s="14"/>
      <c r="BQ32" s="66"/>
    </row>
    <row r="33" s="46" customFormat="true" ht="15.75" hidden="false" customHeight="false" outlineLevel="0" collapsed="false">
      <c r="B33" s="14" t="s">
        <v>156</v>
      </c>
      <c r="C33" s="16" t="s">
        <v>298</v>
      </c>
      <c r="D33" s="14" t="n">
        <v>130</v>
      </c>
      <c r="E33" s="17" t="n">
        <f aca="false">(F33-G33)+D33</f>
        <v>301</v>
      </c>
      <c r="F33" s="18" t="n">
        <f aca="false">H33+J33+L33+N33+P33+R33+T33+V33+X33+Z33+AB33+AD33+AF33+AH33+AJ33+AL33+AN33+AP33+AR33+AT33+AV33+AX33+AZ33+BB33+BD33+BF33+BH33+BJ33+BL33+BN33+BP33</f>
        <v>220</v>
      </c>
      <c r="G33" s="64" t="n">
        <f aca="false">I33+K33+M33+O33+Q33+S33+U33+W33+Y33+AA33+AC33+AE33+AG33+AI33+AK33+AM33+AO33+AQ33+AS33+AU33+AW33+AY33+BA33+BC33+BE33+BG33+BI33+BK33+BM33+BO33+BQ33</f>
        <v>49</v>
      </c>
      <c r="H33" s="14"/>
      <c r="I33" s="66"/>
      <c r="J33" s="14"/>
      <c r="K33" s="66"/>
      <c r="L33" s="14"/>
      <c r="M33" s="66"/>
      <c r="N33" s="14"/>
      <c r="O33" s="66"/>
      <c r="P33" s="14"/>
      <c r="Q33" s="66"/>
      <c r="R33" s="14"/>
      <c r="S33" s="66"/>
      <c r="T33" s="14"/>
      <c r="U33" s="66"/>
      <c r="V33" s="14"/>
      <c r="W33" s="66"/>
      <c r="X33" s="14"/>
      <c r="Y33" s="66"/>
      <c r="Z33" s="14"/>
      <c r="AA33" s="66"/>
      <c r="AB33" s="14"/>
      <c r="AC33" s="66"/>
      <c r="AD33" s="14"/>
      <c r="AE33" s="66"/>
      <c r="AF33" s="14"/>
      <c r="AG33" s="66"/>
      <c r="AH33" s="14"/>
      <c r="AI33" s="66"/>
      <c r="AJ33" s="14"/>
      <c r="AK33" s="66"/>
      <c r="AL33" s="14"/>
      <c r="AM33" s="66"/>
      <c r="AN33" s="14"/>
      <c r="AO33" s="66"/>
      <c r="AP33" s="14"/>
      <c r="AQ33" s="66"/>
      <c r="AR33" s="14"/>
      <c r="AS33" s="66" t="n">
        <v>25</v>
      </c>
      <c r="AT33" s="14"/>
      <c r="AU33" s="66"/>
      <c r="AV33" s="14"/>
      <c r="AW33" s="66"/>
      <c r="AX33" s="14"/>
      <c r="AY33" s="66"/>
      <c r="AZ33" s="14"/>
      <c r="BA33" s="66"/>
      <c r="BB33" s="14"/>
      <c r="BC33" s="66"/>
      <c r="BD33" s="14"/>
      <c r="BE33" s="66"/>
      <c r="BF33" s="14"/>
      <c r="BG33" s="66"/>
      <c r="BH33" s="14"/>
      <c r="BI33" s="66" t="n">
        <v>24</v>
      </c>
      <c r="BJ33" s="14"/>
      <c r="BK33" s="66"/>
      <c r="BL33" s="14" t="n">
        <v>220</v>
      </c>
      <c r="BM33" s="66"/>
      <c r="BN33" s="14"/>
      <c r="BO33" s="66"/>
      <c r="BP33" s="14"/>
      <c r="BQ33" s="66"/>
    </row>
    <row r="34" s="46" customFormat="true" ht="15.75" hidden="false" customHeight="false" outlineLevel="0" collapsed="false">
      <c r="B34" s="14" t="s">
        <v>156</v>
      </c>
      <c r="C34" s="16" t="s">
        <v>299</v>
      </c>
      <c r="D34" s="14" t="n">
        <v>0</v>
      </c>
      <c r="E34" s="17" t="n">
        <f aca="false">(F34-G34)+D34</f>
        <v>0</v>
      </c>
      <c r="F34" s="18" t="n">
        <f aca="false">H34+J34+L34+N34+P34+R34+T34+V34+X34+Z34+AB34+AD34+AF34+AH34+AJ34+AL34+AN34+AP34+AR34+AT34+AV34+AX34+AZ34+BB34+BD34+BF34+BH34+BJ34+BL34+BN34+BP34</f>
        <v>0</v>
      </c>
      <c r="G34" s="64" t="n">
        <f aca="false">I34+K34+M34+O34+Q34+S34+U34+W34+Y34+AA34+AC34+AE34+AG34+AI34+AK34+AM34+AO34+AQ34+AS34+AU34+AW34+AY34+BA34+BC34+BE34+BG34+BI34+BK34+BM34+BO34+BQ34</f>
        <v>0</v>
      </c>
      <c r="H34" s="14"/>
      <c r="I34" s="66"/>
      <c r="J34" s="14"/>
      <c r="K34" s="66"/>
      <c r="L34" s="14"/>
      <c r="M34" s="66"/>
      <c r="N34" s="14"/>
      <c r="O34" s="66"/>
      <c r="P34" s="14"/>
      <c r="Q34" s="66"/>
      <c r="R34" s="14"/>
      <c r="S34" s="66"/>
      <c r="T34" s="14"/>
      <c r="U34" s="66"/>
      <c r="V34" s="14"/>
      <c r="W34" s="66"/>
      <c r="X34" s="14"/>
      <c r="Y34" s="66"/>
      <c r="Z34" s="14"/>
      <c r="AA34" s="66"/>
      <c r="AB34" s="14"/>
      <c r="AC34" s="66"/>
      <c r="AD34" s="14"/>
      <c r="AE34" s="66"/>
      <c r="AF34" s="14"/>
      <c r="AG34" s="66"/>
      <c r="AH34" s="14"/>
      <c r="AI34" s="66"/>
      <c r="AJ34" s="14"/>
      <c r="AK34" s="66"/>
      <c r="AL34" s="14"/>
      <c r="AM34" s="66"/>
      <c r="AN34" s="14"/>
      <c r="AO34" s="66"/>
      <c r="AP34" s="14"/>
      <c r="AQ34" s="66"/>
      <c r="AR34" s="14"/>
      <c r="AS34" s="66"/>
      <c r="AT34" s="14"/>
      <c r="AU34" s="66"/>
      <c r="AV34" s="14"/>
      <c r="AW34" s="66"/>
      <c r="AX34" s="14"/>
      <c r="AY34" s="66"/>
      <c r="AZ34" s="14"/>
      <c r="BA34" s="66"/>
      <c r="BB34" s="14"/>
      <c r="BC34" s="66"/>
      <c r="BD34" s="14"/>
      <c r="BE34" s="66"/>
      <c r="BF34" s="14"/>
      <c r="BG34" s="66"/>
      <c r="BH34" s="14"/>
      <c r="BI34" s="66"/>
      <c r="BJ34" s="14"/>
      <c r="BK34" s="66"/>
      <c r="BL34" s="14"/>
      <c r="BM34" s="66"/>
      <c r="BN34" s="14"/>
      <c r="BO34" s="66"/>
      <c r="BP34" s="14"/>
      <c r="BQ34" s="66"/>
    </row>
    <row r="35" s="46" customFormat="true" ht="15.75" hidden="false" customHeight="false" outlineLevel="0" collapsed="false">
      <c r="B35" s="13" t="s">
        <v>161</v>
      </c>
      <c r="C35" s="18" t="s">
        <v>162</v>
      </c>
      <c r="D35" s="14" t="n">
        <v>374</v>
      </c>
      <c r="E35" s="17" t="n">
        <f aca="false">(F35-G35)+D35</f>
        <v>123</v>
      </c>
      <c r="F35" s="18" t="n">
        <f aca="false">H35+J35+L35+N35+P35+R35+T35+V35+X35+Z35+AB35+AD35+AF35+AH35+AJ35+AL35+AN35+AP35+AR35+AT35+AV35+AX35+AZ35+BB35+BD35+BF35+BH35+BJ35+BL35+BN35+BP35</f>
        <v>360</v>
      </c>
      <c r="G35" s="64" t="n">
        <f aca="false">I35+K35+M35+O35+Q35+S35+U35+W35+Y35+AA35+AC35+AE35+AG35+AI35+AK35+AM35+AO35+AQ35+AS35+AU35+AW35+AY35+BA35+BC35+BE35+BG35+BI35+BK35+BM35+BO35+BQ35</f>
        <v>611</v>
      </c>
      <c r="H35" s="14"/>
      <c r="I35" s="66"/>
      <c r="J35" s="14" t="n">
        <v>126</v>
      </c>
      <c r="K35" s="66"/>
      <c r="L35" s="14"/>
      <c r="M35" s="66"/>
      <c r="N35" s="14"/>
      <c r="O35" s="66"/>
      <c r="P35" s="14"/>
      <c r="Q35" s="66"/>
      <c r="R35" s="14"/>
      <c r="S35" s="66"/>
      <c r="T35" s="14"/>
      <c r="U35" s="66"/>
      <c r="V35" s="14"/>
      <c r="W35" s="66" t="n">
        <v>23</v>
      </c>
      <c r="X35" s="14"/>
      <c r="Y35" s="66"/>
      <c r="Z35" s="14"/>
      <c r="AA35" s="66"/>
      <c r="AB35" s="14"/>
      <c r="AC35" s="66" t="n">
        <v>60</v>
      </c>
      <c r="AD35" s="14"/>
      <c r="AE35" s="66" t="n">
        <v>31</v>
      </c>
      <c r="AF35" s="14"/>
      <c r="AG35" s="66" t="n">
        <v>41</v>
      </c>
      <c r="AH35" s="14"/>
      <c r="AI35" s="66"/>
      <c r="AJ35" s="14"/>
      <c r="AK35" s="66" t="n">
        <v>43</v>
      </c>
      <c r="AL35" s="14"/>
      <c r="AM35" s="66"/>
      <c r="AN35" s="14"/>
      <c r="AO35" s="66"/>
      <c r="AP35" s="14"/>
      <c r="AQ35" s="66" t="n">
        <v>55</v>
      </c>
      <c r="AR35" s="14"/>
      <c r="AS35" s="66" t="n">
        <v>32</v>
      </c>
      <c r="AT35" s="14" t="n">
        <v>183</v>
      </c>
      <c r="AU35" s="66" t="n">
        <v>53</v>
      </c>
      <c r="AV35" s="14"/>
      <c r="AW35" s="66" t="n">
        <v>67</v>
      </c>
      <c r="AX35" s="14" t="n">
        <v>51</v>
      </c>
      <c r="AY35" s="66" t="n">
        <v>30</v>
      </c>
      <c r="AZ35" s="14"/>
      <c r="BA35" s="66"/>
      <c r="BB35" s="14"/>
      <c r="BC35" s="66"/>
      <c r="BD35" s="14"/>
      <c r="BE35" s="66" t="n">
        <v>44</v>
      </c>
      <c r="BF35" s="14"/>
      <c r="BG35" s="66" t="n">
        <v>29</v>
      </c>
      <c r="BH35" s="14"/>
      <c r="BI35" s="66" t="n">
        <v>30</v>
      </c>
      <c r="BJ35" s="14"/>
      <c r="BK35" s="66" t="n">
        <v>26</v>
      </c>
      <c r="BL35" s="14"/>
      <c r="BM35" s="66" t="n">
        <v>47</v>
      </c>
      <c r="BN35" s="14"/>
      <c r="BO35" s="66"/>
      <c r="BP35" s="14"/>
      <c r="BQ35" s="66"/>
    </row>
    <row r="36" s="12" customFormat="true" ht="15.75" hidden="false" customHeight="false" outlineLevel="0" collapsed="false">
      <c r="B36" s="23" t="s">
        <v>163</v>
      </c>
      <c r="C36" s="16" t="s">
        <v>164</v>
      </c>
      <c r="D36" s="18"/>
      <c r="E36" s="17" t="n">
        <f aca="false">(F36-G36)+D36</f>
        <v>0</v>
      </c>
      <c r="F36" s="18" t="n">
        <f aca="false">H36+J36+L36+N36+P36+R36+T36+V36+X36+Z36+AB36+AD36+AF36+AH36+AJ36+AL36+AN36+AP36+AR36+AT36+AV36+AX36+AZ36+BB36+BD36+BF36+BH36+BJ36+BL36+BN36+BP36</f>
        <v>0</v>
      </c>
      <c r="G36" s="64" t="n">
        <f aca="false">I36+K36+M36+O36+Q36+S36+U36+W36+Y36+AA36+AC36+AE36+AG36+AI36+AK36+AM36+AO36+AQ36+AS36+AU36+AW36+AY36+BA36+BC36+BE36+BG36+BI36+BK36+BM36+BO36+BQ36</f>
        <v>0</v>
      </c>
      <c r="H36" s="16"/>
      <c r="I36" s="65"/>
      <c r="J36" s="16"/>
      <c r="K36" s="65"/>
      <c r="L36" s="16"/>
      <c r="M36" s="65"/>
      <c r="N36" s="16"/>
      <c r="O36" s="65"/>
      <c r="P36" s="16"/>
      <c r="Q36" s="65"/>
      <c r="R36" s="16"/>
      <c r="S36" s="65"/>
      <c r="T36" s="16"/>
      <c r="U36" s="65"/>
      <c r="V36" s="16"/>
      <c r="W36" s="65"/>
      <c r="X36" s="16"/>
      <c r="Y36" s="65"/>
      <c r="Z36" s="16"/>
      <c r="AA36" s="65"/>
      <c r="AB36" s="16"/>
      <c r="AC36" s="65"/>
      <c r="AD36" s="16"/>
      <c r="AE36" s="65"/>
      <c r="AF36" s="16"/>
      <c r="AG36" s="65"/>
      <c r="AH36" s="16"/>
      <c r="AI36" s="65"/>
      <c r="AJ36" s="16"/>
      <c r="AK36" s="65"/>
      <c r="AL36" s="16"/>
      <c r="AM36" s="65"/>
      <c r="AN36" s="16"/>
      <c r="AO36" s="65"/>
      <c r="AP36" s="16"/>
      <c r="AQ36" s="65"/>
      <c r="AR36" s="16"/>
      <c r="AS36" s="65"/>
      <c r="AT36" s="16"/>
      <c r="AU36" s="65"/>
      <c r="AV36" s="16"/>
      <c r="AW36" s="65"/>
      <c r="AX36" s="16"/>
      <c r="AY36" s="65"/>
      <c r="AZ36" s="16"/>
      <c r="BA36" s="65"/>
      <c r="BB36" s="16"/>
      <c r="BC36" s="65"/>
      <c r="BD36" s="16"/>
      <c r="BE36" s="65"/>
      <c r="BF36" s="16"/>
      <c r="BG36" s="65"/>
      <c r="BH36" s="16"/>
      <c r="BI36" s="65"/>
      <c r="BJ36" s="16"/>
      <c r="BK36" s="65"/>
      <c r="BL36" s="16"/>
      <c r="BM36" s="65"/>
      <c r="BN36" s="16"/>
      <c r="BO36" s="65"/>
      <c r="BP36" s="16"/>
      <c r="BQ36" s="65"/>
    </row>
    <row r="37" s="12" customFormat="true" ht="15.75" hidden="false" customHeight="false" outlineLevel="0" collapsed="false">
      <c r="B37" s="23" t="s">
        <v>163</v>
      </c>
      <c r="C37" s="16" t="s">
        <v>300</v>
      </c>
      <c r="D37" s="18"/>
      <c r="E37" s="17" t="n">
        <f aca="false">(F37-G37)+D37</f>
        <v>0</v>
      </c>
      <c r="F37" s="18" t="n">
        <f aca="false">H37+J37+L37+N37+P37+R37+T37+V37+X37+Z37+AB37+AD37+AF37+AH37+AJ37+AL37+AN37+AP37+AR37+AT37+AV37+AX37+AZ37+BB37+BD37+BF37+BH37+BJ37+BL37+BN37+BP37</f>
        <v>0</v>
      </c>
      <c r="G37" s="64" t="n">
        <f aca="false">I37+K37+M37+O37+Q37+S37+U37+W37+Y37+AA37+AC37+AE37+AG37+AI37+AK37+AM37+AO37+AQ37+AS37+AU37+AW37+AY37+BA37+BC37+BE37+BG37+BI37+BK37+BM37+BO37+BQ37</f>
        <v>0</v>
      </c>
      <c r="H37" s="16"/>
      <c r="I37" s="65"/>
      <c r="J37" s="16"/>
      <c r="K37" s="65"/>
      <c r="L37" s="16"/>
      <c r="M37" s="65"/>
      <c r="N37" s="16"/>
      <c r="O37" s="65"/>
      <c r="P37" s="16"/>
      <c r="Q37" s="65"/>
      <c r="R37" s="16"/>
      <c r="S37" s="65"/>
      <c r="T37" s="16"/>
      <c r="U37" s="65"/>
      <c r="V37" s="16"/>
      <c r="W37" s="65"/>
      <c r="X37" s="16"/>
      <c r="Y37" s="65"/>
      <c r="Z37" s="16"/>
      <c r="AA37" s="65"/>
      <c r="AB37" s="16"/>
      <c r="AC37" s="65"/>
      <c r="AD37" s="16"/>
      <c r="AE37" s="65"/>
      <c r="AF37" s="16"/>
      <c r="AG37" s="65"/>
      <c r="AH37" s="16"/>
      <c r="AI37" s="65"/>
      <c r="AJ37" s="16"/>
      <c r="AK37" s="65"/>
      <c r="AL37" s="16"/>
      <c r="AM37" s="65"/>
      <c r="AN37" s="16"/>
      <c r="AO37" s="65"/>
      <c r="AP37" s="16"/>
      <c r="AQ37" s="65"/>
      <c r="AR37" s="16"/>
      <c r="AS37" s="65"/>
      <c r="AT37" s="16"/>
      <c r="AU37" s="65"/>
      <c r="AV37" s="16"/>
      <c r="AW37" s="65"/>
      <c r="AX37" s="16"/>
      <c r="AY37" s="65"/>
      <c r="AZ37" s="16"/>
      <c r="BA37" s="65"/>
      <c r="BB37" s="16"/>
      <c r="BC37" s="65"/>
      <c r="BD37" s="16"/>
      <c r="BE37" s="65"/>
      <c r="BF37" s="16"/>
      <c r="BG37" s="65"/>
      <c r="BH37" s="16"/>
      <c r="BI37" s="65"/>
      <c r="BJ37" s="16"/>
      <c r="BK37" s="65"/>
      <c r="BL37" s="16"/>
      <c r="BM37" s="65"/>
      <c r="BN37" s="16"/>
      <c r="BO37" s="65"/>
      <c r="BP37" s="16"/>
      <c r="BQ37" s="65"/>
    </row>
    <row r="38" s="12" customFormat="true" ht="15.75" hidden="false" customHeight="false" outlineLevel="0" collapsed="false">
      <c r="B38" s="23" t="s">
        <v>166</v>
      </c>
      <c r="C38" s="16" t="s">
        <v>301</v>
      </c>
      <c r="D38" s="18"/>
      <c r="E38" s="17" t="n">
        <f aca="false">(F38-G38)+D38</f>
        <v>0</v>
      </c>
      <c r="F38" s="18" t="n">
        <f aca="false">H38+J38+L38+N38+P38+R38+T38+V38+X38+Z38+AB38+AD38+AF38+AH38+AJ38+AL38+AN38+AP38+AR38+AT38+AV38+AX38+AZ38+BB38+BD38+BF38+BH38+BJ38+BL38+BN38+BP38</f>
        <v>0</v>
      </c>
      <c r="G38" s="64" t="n">
        <f aca="false">I38+K38+M38+O38+Q38+S38+U38+W38+Y38+AA38+AC38+AE38+AG38+AI38+AK38+AM38+AO38+AQ38+AS38+AU38+AW38+AY38+BA38+BC38+BE38+BG38+BI38+BK38+BM38+BO38+BQ38</f>
        <v>0</v>
      </c>
      <c r="H38" s="16"/>
      <c r="I38" s="65"/>
      <c r="J38" s="16"/>
      <c r="K38" s="65"/>
      <c r="L38" s="16"/>
      <c r="M38" s="65"/>
      <c r="N38" s="16"/>
      <c r="O38" s="65"/>
      <c r="P38" s="16"/>
      <c r="Q38" s="65"/>
      <c r="R38" s="16"/>
      <c r="S38" s="65"/>
      <c r="T38" s="16"/>
      <c r="U38" s="65"/>
      <c r="V38" s="16"/>
      <c r="W38" s="65"/>
      <c r="X38" s="16"/>
      <c r="Y38" s="65"/>
      <c r="Z38" s="16"/>
      <c r="AA38" s="65"/>
      <c r="AB38" s="16"/>
      <c r="AC38" s="65"/>
      <c r="AD38" s="16"/>
      <c r="AE38" s="65"/>
      <c r="AF38" s="16"/>
      <c r="AG38" s="65"/>
      <c r="AH38" s="16"/>
      <c r="AI38" s="65"/>
      <c r="AJ38" s="16"/>
      <c r="AK38" s="65"/>
      <c r="AL38" s="16"/>
      <c r="AM38" s="65"/>
      <c r="AN38" s="16"/>
      <c r="AO38" s="65"/>
      <c r="AP38" s="16"/>
      <c r="AQ38" s="65"/>
      <c r="AR38" s="16"/>
      <c r="AS38" s="65"/>
      <c r="AT38" s="16"/>
      <c r="AU38" s="65"/>
      <c r="AV38" s="16"/>
      <c r="AW38" s="65"/>
      <c r="AX38" s="16"/>
      <c r="AY38" s="65"/>
      <c r="AZ38" s="16"/>
      <c r="BA38" s="65"/>
      <c r="BB38" s="16"/>
      <c r="BC38" s="65"/>
      <c r="BD38" s="16"/>
      <c r="BE38" s="65"/>
      <c r="BF38" s="16"/>
      <c r="BG38" s="65"/>
      <c r="BH38" s="16"/>
      <c r="BI38" s="65"/>
      <c r="BJ38" s="16"/>
      <c r="BK38" s="65"/>
      <c r="BL38" s="16"/>
      <c r="BM38" s="65"/>
      <c r="BN38" s="16"/>
      <c r="BO38" s="65"/>
      <c r="BP38" s="16"/>
      <c r="BQ38" s="65"/>
    </row>
    <row r="39" s="12" customFormat="true" ht="15.75" hidden="false" customHeight="false" outlineLevel="0" collapsed="false">
      <c r="B39" s="23" t="s">
        <v>166</v>
      </c>
      <c r="C39" s="16" t="s">
        <v>302</v>
      </c>
      <c r="D39" s="18"/>
      <c r="E39" s="17" t="n">
        <f aca="false">(F39-G39)+D39</f>
        <v>0</v>
      </c>
      <c r="F39" s="18" t="n">
        <f aca="false">H39+J39+L39+N39+P39+R39+T39+V39+X39+Z39+AB39+AD39+AF39+AH39+AJ39+AL39+AN39+AP39+AR39+AT39+AV39+AX39+AZ39+BB39+BD39+BF39+BH39+BJ39+BL39+BN39+BP39</f>
        <v>0</v>
      </c>
      <c r="G39" s="64" t="n">
        <f aca="false">I39+K39+M39+O39+Q39+S39+U39+W39+Y39+AA39+AC39+AE39+AG39+AI39+AK39+AM39+AO39+AQ39+AS39+AU39+AW39+AY39+BA39+BC39+BE39+BG39+BI39+BK39+BM39+BO39+BQ39</f>
        <v>0</v>
      </c>
      <c r="H39" s="16"/>
      <c r="I39" s="65"/>
      <c r="J39" s="16"/>
      <c r="K39" s="65"/>
      <c r="L39" s="16"/>
      <c r="M39" s="65"/>
      <c r="N39" s="16"/>
      <c r="O39" s="65"/>
      <c r="P39" s="16"/>
      <c r="Q39" s="65"/>
      <c r="R39" s="16"/>
      <c r="S39" s="65"/>
      <c r="T39" s="16"/>
      <c r="U39" s="65"/>
      <c r="V39" s="16"/>
      <c r="W39" s="65"/>
      <c r="X39" s="16"/>
      <c r="Y39" s="65"/>
      <c r="Z39" s="16"/>
      <c r="AA39" s="65"/>
      <c r="AB39" s="16"/>
      <c r="AC39" s="65"/>
      <c r="AD39" s="16"/>
      <c r="AE39" s="65"/>
      <c r="AF39" s="16"/>
      <c r="AG39" s="65"/>
      <c r="AH39" s="16"/>
      <c r="AI39" s="65"/>
      <c r="AJ39" s="16"/>
      <c r="AK39" s="65"/>
      <c r="AL39" s="16"/>
      <c r="AM39" s="65"/>
      <c r="AN39" s="16"/>
      <c r="AO39" s="65"/>
      <c r="AP39" s="16"/>
      <c r="AQ39" s="65"/>
      <c r="AR39" s="16"/>
      <c r="AS39" s="65"/>
      <c r="AT39" s="16"/>
      <c r="AU39" s="65"/>
      <c r="AV39" s="16"/>
      <c r="AW39" s="65"/>
      <c r="AX39" s="16"/>
      <c r="AY39" s="65"/>
      <c r="AZ39" s="16"/>
      <c r="BA39" s="65"/>
      <c r="BB39" s="16"/>
      <c r="BC39" s="65"/>
      <c r="BD39" s="16"/>
      <c r="BE39" s="65"/>
      <c r="BF39" s="16"/>
      <c r="BG39" s="65"/>
      <c r="BH39" s="16"/>
      <c r="BI39" s="65"/>
      <c r="BJ39" s="16"/>
      <c r="BK39" s="65"/>
      <c r="BL39" s="16"/>
      <c r="BM39" s="65"/>
      <c r="BN39" s="16"/>
      <c r="BO39" s="65"/>
      <c r="BP39" s="16"/>
      <c r="BQ39" s="65"/>
    </row>
    <row r="40" s="46" customFormat="true" ht="15.75" hidden="false" customHeight="false" outlineLevel="0" collapsed="false">
      <c r="B40" s="14" t="s">
        <v>169</v>
      </c>
      <c r="C40" s="16" t="s">
        <v>303</v>
      </c>
      <c r="D40" s="14" t="n">
        <v>285</v>
      </c>
      <c r="E40" s="17" t="n">
        <f aca="false">(F40-G40)+D40</f>
        <v>187</v>
      </c>
      <c r="F40" s="18" t="n">
        <f aca="false">H40+J40+L40+N40+P40+R40+T40+V40+X40+Z40+AB40+AD40+AF40+AH40+AJ40+AL40+AN40+AP40+AR40+AT40+AV40+AX40+AZ40+BB40+BD40+BF40+BH40+BJ40+BL40+BN40+BP40</f>
        <v>0</v>
      </c>
      <c r="G40" s="64" t="n">
        <f aca="false">I40+K40+M40+O40+Q40+S40+U40+W40+Y40+AA40+AC40+AE40+AG40+AI40+AK40+AM40+AO40+AQ40+AS40+AU40+AW40+AY40+BA40+BC40+BE40+BG40+BI40+BK40+BM40+BO40+BQ40</f>
        <v>98</v>
      </c>
      <c r="H40" s="14"/>
      <c r="I40" s="66"/>
      <c r="J40" s="14"/>
      <c r="K40" s="66"/>
      <c r="L40" s="14"/>
      <c r="M40" s="66"/>
      <c r="N40" s="14"/>
      <c r="O40" s="66"/>
      <c r="P40" s="14"/>
      <c r="Q40" s="66"/>
      <c r="R40" s="14"/>
      <c r="S40" s="66" t="n">
        <v>13</v>
      </c>
      <c r="T40" s="14"/>
      <c r="U40" s="66"/>
      <c r="V40" s="14"/>
      <c r="W40" s="66"/>
      <c r="X40" s="14"/>
      <c r="Y40" s="66"/>
      <c r="Z40" s="14"/>
      <c r="AA40" s="66"/>
      <c r="AB40" s="14"/>
      <c r="AC40" s="66" t="n">
        <v>13</v>
      </c>
      <c r="AD40" s="14"/>
      <c r="AE40" s="66" t="n">
        <v>11</v>
      </c>
      <c r="AF40" s="14"/>
      <c r="AG40" s="66"/>
      <c r="AH40" s="14"/>
      <c r="AI40" s="66" t="n">
        <v>13</v>
      </c>
      <c r="AJ40" s="14"/>
      <c r="AK40" s="66"/>
      <c r="AL40" s="14"/>
      <c r="AM40" s="66"/>
      <c r="AN40" s="14"/>
      <c r="AO40" s="66"/>
      <c r="AP40" s="14"/>
      <c r="AQ40" s="66"/>
      <c r="AR40" s="14"/>
      <c r="AS40" s="66"/>
      <c r="AT40" s="14"/>
      <c r="AU40" s="66"/>
      <c r="AV40" s="14"/>
      <c r="AW40" s="66"/>
      <c r="AX40" s="14"/>
      <c r="AY40" s="66"/>
      <c r="AZ40" s="14"/>
      <c r="BA40" s="66"/>
      <c r="BB40" s="14"/>
      <c r="BC40" s="66"/>
      <c r="BD40" s="14"/>
      <c r="BE40" s="66" t="n">
        <v>10</v>
      </c>
      <c r="BF40" s="14"/>
      <c r="BG40" s="66" t="n">
        <v>20</v>
      </c>
      <c r="BH40" s="14"/>
      <c r="BI40" s="66"/>
      <c r="BJ40" s="14"/>
      <c r="BK40" s="66" t="n">
        <v>1</v>
      </c>
      <c r="BL40" s="14"/>
      <c r="BM40" s="66" t="n">
        <v>17</v>
      </c>
      <c r="BN40" s="14"/>
      <c r="BO40" s="66"/>
      <c r="BP40" s="14"/>
      <c r="BQ40" s="66"/>
    </row>
    <row r="41" s="46" customFormat="true" ht="15.75" hidden="false" customHeight="false" outlineLevel="0" collapsed="false">
      <c r="B41" s="14" t="s">
        <v>169</v>
      </c>
      <c r="C41" s="16" t="s">
        <v>304</v>
      </c>
      <c r="D41" s="14" t="n">
        <v>97</v>
      </c>
      <c r="E41" s="17" t="n">
        <f aca="false">(F41-G41)+D41</f>
        <v>108</v>
      </c>
      <c r="F41" s="18" t="n">
        <f aca="false">H41+J41+L41+N41+P41+R41+T41+V41+X41+Z41+AB41+AD41+AF41+AH41+AJ41+AL41+AN41+AP41+AR41+AT41+AV41+AX41+AZ41+BB41+BD41+BF41+BH41+BJ41+BL41+BN41+BP41</f>
        <v>28</v>
      </c>
      <c r="G41" s="64" t="n">
        <f aca="false">I41+K41+M41+O41+Q41+S41+U41+W41+Y41+AA41+AC41+AE41+AG41+AI41+AK41+AM41+AO41+AQ41+AS41+AU41+AW41+AY41+BA41+BC41+BE41+BG41+BI41+BK41+BM41+BO41+BQ41</f>
        <v>17</v>
      </c>
      <c r="H41" s="14"/>
      <c r="I41" s="66"/>
      <c r="J41" s="14"/>
      <c r="K41" s="66" t="n">
        <v>9</v>
      </c>
      <c r="L41" s="14"/>
      <c r="M41" s="66"/>
      <c r="N41" s="14"/>
      <c r="O41" s="66"/>
      <c r="P41" s="14"/>
      <c r="Q41" s="66"/>
      <c r="R41" s="14"/>
      <c r="S41" s="66"/>
      <c r="T41" s="14"/>
      <c r="U41" s="66" t="n">
        <v>8</v>
      </c>
      <c r="V41" s="14"/>
      <c r="W41" s="66"/>
      <c r="X41" s="14"/>
      <c r="Y41" s="66"/>
      <c r="Z41" s="14"/>
      <c r="AA41" s="66"/>
      <c r="AB41" s="14" t="n">
        <v>28</v>
      </c>
      <c r="AC41" s="66"/>
      <c r="AD41" s="14"/>
      <c r="AE41" s="66"/>
      <c r="AF41" s="14"/>
      <c r="AG41" s="66"/>
      <c r="AH41" s="14"/>
      <c r="AI41" s="66"/>
      <c r="AJ41" s="14"/>
      <c r="AK41" s="66"/>
      <c r="AL41" s="14"/>
      <c r="AM41" s="66"/>
      <c r="AN41" s="14"/>
      <c r="AO41" s="66"/>
      <c r="AP41" s="14"/>
      <c r="AQ41" s="66"/>
      <c r="AR41" s="14"/>
      <c r="AS41" s="66"/>
      <c r="AT41" s="14"/>
      <c r="AU41" s="66"/>
      <c r="AV41" s="14"/>
      <c r="AW41" s="66"/>
      <c r="AX41" s="14"/>
      <c r="AY41" s="66"/>
      <c r="AZ41" s="14"/>
      <c r="BA41" s="66"/>
      <c r="BB41" s="14"/>
      <c r="BC41" s="66"/>
      <c r="BD41" s="14"/>
      <c r="BE41" s="66"/>
      <c r="BF41" s="14"/>
      <c r="BG41" s="66"/>
      <c r="BH41" s="14"/>
      <c r="BI41" s="66"/>
      <c r="BJ41" s="14"/>
      <c r="BK41" s="66"/>
      <c r="BL41" s="14"/>
      <c r="BM41" s="66"/>
      <c r="BN41" s="14"/>
      <c r="BO41" s="66"/>
      <c r="BP41" s="14"/>
      <c r="BQ41" s="66"/>
    </row>
    <row r="42" s="46" customFormat="true" ht="15.75" hidden="false" customHeight="false" outlineLevel="0" collapsed="false">
      <c r="B42" s="14" t="s">
        <v>172</v>
      </c>
      <c r="C42" s="18" t="s">
        <v>305</v>
      </c>
      <c r="D42" s="14" t="n">
        <v>62</v>
      </c>
      <c r="E42" s="17" t="n">
        <f aca="false">(F42-G42)+D42</f>
        <v>628</v>
      </c>
      <c r="F42" s="18" t="n">
        <f aca="false">H42+J42+L42+N42+P42+R42+T42+V42+X42+Z42+AB42+AD42+AF42+AH42+AJ42+AL42+AN42+AP42+AR42+AT42+AV42+AX42+AZ42+BB42+BD42+BF42+BH42+BJ42+BL42+BN42+BP42</f>
        <v>617</v>
      </c>
      <c r="G42" s="64" t="n">
        <f aca="false">I42+K42+M42+O42+Q42+S42+U42+W42+Y42+AA42+AC42+AE42+AG42+AI42+AK42+AM42+AO42+AQ42+AS42+AU42+AW42+AY42+BA42+BC42+BE42+BG42+BI42+BK42+BM42+BO42+BQ42</f>
        <v>51</v>
      </c>
      <c r="H42" s="14"/>
      <c r="I42" s="66"/>
      <c r="J42" s="14" t="n">
        <f aca="false">145+199</f>
        <v>344</v>
      </c>
      <c r="K42" s="66"/>
      <c r="L42" s="14"/>
      <c r="M42" s="66"/>
      <c r="N42" s="14"/>
      <c r="O42" s="66"/>
      <c r="P42" s="14" t="n">
        <v>53</v>
      </c>
      <c r="Q42" s="66"/>
      <c r="R42" s="14"/>
      <c r="S42" s="66"/>
      <c r="T42" s="14"/>
      <c r="U42" s="66" t="n">
        <v>11</v>
      </c>
      <c r="V42" s="14"/>
      <c r="W42" s="66" t="n">
        <v>7</v>
      </c>
      <c r="X42" s="14"/>
      <c r="Y42" s="66"/>
      <c r="Z42" s="14"/>
      <c r="AA42" s="66"/>
      <c r="AB42" s="14"/>
      <c r="AC42" s="66"/>
      <c r="AD42" s="14"/>
      <c r="AE42" s="66"/>
      <c r="AF42" s="14" t="n">
        <v>220</v>
      </c>
      <c r="AG42" s="66"/>
      <c r="AH42" s="14"/>
      <c r="AI42" s="66" t="n">
        <v>25</v>
      </c>
      <c r="AJ42" s="14"/>
      <c r="AK42" s="66"/>
      <c r="AL42" s="14"/>
      <c r="AM42" s="66"/>
      <c r="AN42" s="14"/>
      <c r="AO42" s="66"/>
      <c r="AP42" s="14"/>
      <c r="AQ42" s="66"/>
      <c r="AR42" s="14"/>
      <c r="AS42" s="66"/>
      <c r="AT42" s="14"/>
      <c r="AU42" s="66"/>
      <c r="AV42" s="14"/>
      <c r="AW42" s="66"/>
      <c r="AX42" s="14"/>
      <c r="AY42" s="66"/>
      <c r="AZ42" s="14"/>
      <c r="BA42" s="66"/>
      <c r="BB42" s="14"/>
      <c r="BC42" s="66"/>
      <c r="BD42" s="14"/>
      <c r="BE42" s="66"/>
      <c r="BF42" s="14"/>
      <c r="BG42" s="66"/>
      <c r="BH42" s="14"/>
      <c r="BI42" s="66"/>
      <c r="BJ42" s="14"/>
      <c r="BK42" s="66" t="n">
        <v>8</v>
      </c>
      <c r="BL42" s="14"/>
      <c r="BM42" s="66"/>
      <c r="BN42" s="14"/>
      <c r="BO42" s="66"/>
      <c r="BP42" s="14"/>
      <c r="BQ42" s="66"/>
    </row>
    <row r="43" s="12" customFormat="true" ht="15.75" hidden="false" customHeight="false" outlineLevel="0" collapsed="false">
      <c r="B43" s="23" t="s">
        <v>144</v>
      </c>
      <c r="C43" s="16" t="s">
        <v>145</v>
      </c>
      <c r="D43" s="18" t="n">
        <f aca="false">10+4</f>
        <v>14</v>
      </c>
      <c r="E43" s="17" t="n">
        <f aca="false">(F43-G43)+D43</f>
        <v>0</v>
      </c>
      <c r="F43" s="18" t="n">
        <f aca="false">H43+J43+L43+N43+P43+R43+T43+V43+X43+Z43+AB43+AD43+AF43+AH43+AJ43+AL43+AN43+AP43+AR43+AT43+AV43+AX43+AZ43+BB43+BD43+BF43+BH43+BJ43+BL43+BN43+BP43</f>
        <v>29</v>
      </c>
      <c r="G43" s="64" t="n">
        <f aca="false">I43+K43+M43+O43+Q43+S43+U43+W43+Y43+AA43+AC43+AE43+AG43+AI43+AK43+AM43+AO43+AQ43+AS43+AU43+AW43+AY43+BA43+BC43+BE43+BG43+BI43+BK43+BM43+BO43+BQ43</f>
        <v>43</v>
      </c>
      <c r="H43" s="16"/>
      <c r="I43" s="65"/>
      <c r="J43" s="16"/>
      <c r="K43" s="65"/>
      <c r="L43" s="16"/>
      <c r="M43" s="65"/>
      <c r="N43" s="16"/>
      <c r="O43" s="65"/>
      <c r="P43" s="16" t="n">
        <v>4</v>
      </c>
      <c r="Q43" s="65" t="n">
        <v>14</v>
      </c>
      <c r="R43" s="16"/>
      <c r="S43" s="65"/>
      <c r="T43" s="16"/>
      <c r="U43" s="65"/>
      <c r="V43" s="16"/>
      <c r="W43" s="65"/>
      <c r="X43" s="16"/>
      <c r="Y43" s="65"/>
      <c r="Z43" s="16"/>
      <c r="AA43" s="65"/>
      <c r="AB43" s="16" t="n">
        <v>8</v>
      </c>
      <c r="AC43" s="65"/>
      <c r="AD43" s="16"/>
      <c r="AE43" s="65"/>
      <c r="AF43" s="16" t="n">
        <v>15</v>
      </c>
      <c r="AG43" s="65"/>
      <c r="AH43" s="16"/>
      <c r="AI43" s="65"/>
      <c r="AJ43" s="16"/>
      <c r="AK43" s="65"/>
      <c r="AL43" s="16"/>
      <c r="AM43" s="65"/>
      <c r="AN43" s="16"/>
      <c r="AO43" s="65"/>
      <c r="AP43" s="16"/>
      <c r="AQ43" s="65"/>
      <c r="AR43" s="16"/>
      <c r="AS43" s="65" t="n">
        <v>27</v>
      </c>
      <c r="AT43" s="16"/>
      <c r="AU43" s="65"/>
      <c r="AV43" s="16"/>
      <c r="AW43" s="65"/>
      <c r="AX43" s="16" t="n">
        <v>2</v>
      </c>
      <c r="AY43" s="65"/>
      <c r="AZ43" s="16"/>
      <c r="BA43" s="65"/>
      <c r="BB43" s="16"/>
      <c r="BC43" s="65"/>
      <c r="BD43" s="16"/>
      <c r="BE43" s="65"/>
      <c r="BF43" s="16"/>
      <c r="BG43" s="65" t="n">
        <v>2</v>
      </c>
      <c r="BH43" s="16"/>
      <c r="BI43" s="65"/>
      <c r="BJ43" s="16"/>
      <c r="BK43" s="65"/>
      <c r="BL43" s="16"/>
      <c r="BM43" s="65"/>
      <c r="BN43" s="16"/>
      <c r="BO43" s="65"/>
      <c r="BP43" s="16"/>
      <c r="BQ43" s="65"/>
    </row>
    <row r="44" s="12" customFormat="true" ht="15.75" hidden="false" customHeight="false" outlineLevel="0" collapsed="false">
      <c r="B44" s="23" t="s">
        <v>146</v>
      </c>
      <c r="C44" s="16" t="s">
        <v>147</v>
      </c>
      <c r="D44" s="18" t="n">
        <v>13</v>
      </c>
      <c r="E44" s="17" t="n">
        <f aca="false">(F44-G44)+D44</f>
        <v>0</v>
      </c>
      <c r="F44" s="18" t="n">
        <f aca="false">H44+J44+L44+N44+P44+R44+T44+V44+X44+Z44+AB44+AD44+AF44+AH44+AJ44+AL44+AN44+AP44+AR44+AT44+AV44+AX44+AZ44+BB44+BD44+BF44+BH44+BJ44+BL44+BN44+BP44</f>
        <v>31</v>
      </c>
      <c r="G44" s="64" t="n">
        <f aca="false">I44+K44+M44+O44+Q44+S44+U44+W44+Y44+AA44+AC44+AE44+AG44+AI44+AK44+AM44+AO44+AQ44+AS44+AU44+AW44+AY44+BA44+BC44+BE44+BG44+BI44+BK44+BM44+BO44+BQ44</f>
        <v>44</v>
      </c>
      <c r="H44" s="16"/>
      <c r="I44" s="65"/>
      <c r="J44" s="16"/>
      <c r="K44" s="65"/>
      <c r="L44" s="16"/>
      <c r="M44" s="65"/>
      <c r="N44" s="16"/>
      <c r="O44" s="65"/>
      <c r="P44" s="16" t="n">
        <v>13</v>
      </c>
      <c r="Q44" s="65" t="n">
        <v>13</v>
      </c>
      <c r="R44" s="16"/>
      <c r="S44" s="65"/>
      <c r="T44" s="16"/>
      <c r="U44" s="65"/>
      <c r="V44" s="16"/>
      <c r="W44" s="65"/>
      <c r="X44" s="16"/>
      <c r="Y44" s="65"/>
      <c r="Z44" s="16"/>
      <c r="AA44" s="65"/>
      <c r="AB44" s="16" t="n">
        <v>18</v>
      </c>
      <c r="AC44" s="65"/>
      <c r="AD44" s="16"/>
      <c r="AE44" s="65"/>
      <c r="AF44" s="16"/>
      <c r="AG44" s="65"/>
      <c r="AH44" s="16"/>
      <c r="AI44" s="65"/>
      <c r="AJ44" s="16"/>
      <c r="AK44" s="65"/>
      <c r="AL44" s="16"/>
      <c r="AM44" s="65"/>
      <c r="AN44" s="16"/>
      <c r="AO44" s="65"/>
      <c r="AP44" s="16"/>
      <c r="AQ44" s="65"/>
      <c r="AR44" s="16"/>
      <c r="AS44" s="65"/>
      <c r="AT44" s="16"/>
      <c r="AU44" s="65"/>
      <c r="AV44" s="16"/>
      <c r="AW44" s="65" t="n">
        <v>31</v>
      </c>
      <c r="AX44" s="16"/>
      <c r="AY44" s="65"/>
      <c r="AZ44" s="16"/>
      <c r="BA44" s="65"/>
      <c r="BB44" s="16"/>
      <c r="BC44" s="65"/>
      <c r="BD44" s="16"/>
      <c r="BE44" s="65"/>
      <c r="BF44" s="16"/>
      <c r="BG44" s="65"/>
      <c r="BH44" s="16"/>
      <c r="BI44" s="65"/>
      <c r="BJ44" s="16"/>
      <c r="BK44" s="65"/>
      <c r="BL44" s="16"/>
      <c r="BM44" s="65"/>
      <c r="BN44" s="16"/>
      <c r="BO44" s="65"/>
      <c r="BP44" s="16"/>
      <c r="BQ44" s="65"/>
    </row>
    <row r="45" s="12" customFormat="true" ht="15.75" hidden="false" customHeight="false" outlineLevel="0" collapsed="false">
      <c r="B45" s="23" t="s">
        <v>148</v>
      </c>
      <c r="C45" s="16" t="s">
        <v>149</v>
      </c>
      <c r="D45" s="18" t="n">
        <v>11</v>
      </c>
      <c r="E45" s="17" t="n">
        <f aca="false">(F45-G45)+D45</f>
        <v>0</v>
      </c>
      <c r="F45" s="18" t="n">
        <f aca="false">H45+J45+L45+N45+P45+R45+T45+V45+X45+Z45+AB45+AD45+AF45+AH45+AJ45+AL45+AN45+AP45+AR45+AT45+AV45+AX45+AZ45+BB45+BD45+BF45+BH45+BJ45+BL45+BN45+BP45</f>
        <v>72</v>
      </c>
      <c r="G45" s="64" t="n">
        <f aca="false">I45+K45+M45+O45+Q45+S45+U45+W45+Y45+AA45+AC45+AE45+AG45+AI45+AK45+AM45+AO45+AQ45+AS45+AU45+AW45+AY45+BA45+BC45+BE45+BG45+BI45+BK45+BM45+BO45+BQ45</f>
        <v>83</v>
      </c>
      <c r="H45" s="16"/>
      <c r="I45" s="65"/>
      <c r="J45" s="16"/>
      <c r="K45" s="65"/>
      <c r="L45" s="16"/>
      <c r="M45" s="65"/>
      <c r="N45" s="16"/>
      <c r="O45" s="65"/>
      <c r="P45" s="16" t="n">
        <v>50</v>
      </c>
      <c r="Q45" s="65" t="n">
        <v>11</v>
      </c>
      <c r="R45" s="16"/>
      <c r="S45" s="65"/>
      <c r="T45" s="16"/>
      <c r="U45" s="65"/>
      <c r="V45" s="16"/>
      <c r="W45" s="65"/>
      <c r="X45" s="16"/>
      <c r="Y45" s="65"/>
      <c r="Z45" s="16"/>
      <c r="AA45" s="65"/>
      <c r="AB45" s="16" t="n">
        <v>16</v>
      </c>
      <c r="AC45" s="65"/>
      <c r="AD45" s="16"/>
      <c r="AE45" s="65"/>
      <c r="AF45" s="16"/>
      <c r="AG45" s="65"/>
      <c r="AH45" s="16"/>
      <c r="AI45" s="65"/>
      <c r="AJ45" s="16"/>
      <c r="AK45" s="65"/>
      <c r="AL45" s="16"/>
      <c r="AM45" s="65"/>
      <c r="AN45" s="16"/>
      <c r="AO45" s="65"/>
      <c r="AP45" s="16"/>
      <c r="AQ45" s="65"/>
      <c r="AR45" s="16"/>
      <c r="AS45" s="65"/>
      <c r="AT45" s="16"/>
      <c r="AU45" s="65"/>
      <c r="AV45" s="16"/>
      <c r="AW45" s="65" t="n">
        <v>31</v>
      </c>
      <c r="AX45" s="16" t="n">
        <v>6</v>
      </c>
      <c r="AY45" s="65"/>
      <c r="AZ45" s="16"/>
      <c r="BA45" s="65"/>
      <c r="BB45" s="16"/>
      <c r="BC45" s="65"/>
      <c r="BD45" s="16"/>
      <c r="BE45" s="65"/>
      <c r="BF45" s="16"/>
      <c r="BG45" s="65" t="n">
        <v>41</v>
      </c>
      <c r="BH45" s="16"/>
      <c r="BI45" s="65"/>
      <c r="BJ45" s="16"/>
      <c r="BK45" s="65"/>
      <c r="BL45" s="16"/>
      <c r="BM45" s="65"/>
      <c r="BN45" s="16"/>
      <c r="BO45" s="65"/>
      <c r="BP45" s="16"/>
      <c r="BQ45" s="65"/>
    </row>
    <row r="46" s="12" customFormat="true" ht="15.75" hidden="false" customHeight="false" outlineLevel="0" collapsed="false">
      <c r="B46" s="23" t="s">
        <v>177</v>
      </c>
      <c r="C46" s="16" t="s">
        <v>178</v>
      </c>
      <c r="D46" s="18"/>
      <c r="E46" s="17" t="n">
        <f aca="false">(F46-G46)+D46</f>
        <v>3</v>
      </c>
      <c r="F46" s="18" t="n">
        <f aca="false">H46+J46+L46+N46+P46+R46+T46+V46+X46+Z46+AB46+AD46+AF46+AH46+AJ46+AL46+AN46+AP46+AR46+AT46+AV46+AX46+AZ46+BB46+BD46+BF46+BH46+BJ46+BL46+BN46+BP46</f>
        <v>3</v>
      </c>
      <c r="G46" s="64" t="n">
        <f aca="false">I46+K46+M46+O46+Q46+S46+U46+W46+Y46+AA46+AC46+AE46+AG46+AI46+AK46+AM46+AO46+AQ46+AS46+AU46+AW46+AY46+BA46+BC46+BE46+BG46+BI46+BK46+BM46+BO46+BQ46</f>
        <v>0</v>
      </c>
      <c r="H46" s="16"/>
      <c r="I46" s="65"/>
      <c r="J46" s="16"/>
      <c r="K46" s="65"/>
      <c r="L46" s="16"/>
      <c r="M46" s="65"/>
      <c r="N46" s="16"/>
      <c r="O46" s="65"/>
      <c r="P46" s="16"/>
      <c r="Q46" s="65"/>
      <c r="R46" s="16"/>
      <c r="S46" s="65"/>
      <c r="T46" s="16"/>
      <c r="U46" s="65"/>
      <c r="V46" s="16"/>
      <c r="W46" s="65"/>
      <c r="X46" s="16"/>
      <c r="Y46" s="65"/>
      <c r="Z46" s="16"/>
      <c r="AA46" s="65"/>
      <c r="AB46" s="16" t="n">
        <v>3</v>
      </c>
      <c r="AC46" s="65"/>
      <c r="AD46" s="16"/>
      <c r="AE46" s="65"/>
      <c r="AF46" s="16"/>
      <c r="AG46" s="65"/>
      <c r="AH46" s="16"/>
      <c r="AI46" s="65"/>
      <c r="AJ46" s="16"/>
      <c r="AK46" s="65"/>
      <c r="AL46" s="16"/>
      <c r="AM46" s="65"/>
      <c r="AN46" s="16"/>
      <c r="AO46" s="65"/>
      <c r="AP46" s="16"/>
      <c r="AQ46" s="65"/>
      <c r="AR46" s="16"/>
      <c r="AS46" s="65"/>
      <c r="AT46" s="16"/>
      <c r="AU46" s="65"/>
      <c r="AV46" s="16"/>
      <c r="AW46" s="65"/>
      <c r="AX46" s="16"/>
      <c r="AY46" s="65"/>
      <c r="AZ46" s="16"/>
      <c r="BA46" s="65"/>
      <c r="BB46" s="16"/>
      <c r="BC46" s="65"/>
      <c r="BD46" s="16"/>
      <c r="BE46" s="65"/>
      <c r="BF46" s="16"/>
      <c r="BG46" s="65"/>
      <c r="BH46" s="16"/>
      <c r="BI46" s="65"/>
      <c r="BJ46" s="16"/>
      <c r="BK46" s="65"/>
      <c r="BL46" s="16"/>
      <c r="BM46" s="65"/>
      <c r="BN46" s="16"/>
      <c r="BO46" s="65"/>
      <c r="BP46" s="16"/>
      <c r="BQ46" s="65"/>
    </row>
    <row r="47" s="12" customFormat="true" ht="15.75" hidden="false" customHeight="false" outlineLevel="0" collapsed="false">
      <c r="B47" s="23" t="s">
        <v>179</v>
      </c>
      <c r="C47" s="16" t="s">
        <v>180</v>
      </c>
      <c r="D47" s="18" t="n">
        <v>8</v>
      </c>
      <c r="E47" s="17" t="n">
        <f aca="false">(F47-G47)+D47</f>
        <v>2</v>
      </c>
      <c r="F47" s="18" t="n">
        <f aca="false">H47+J47+L47+N47+P47+R47+T47+V47+X47+Z47+AB47+AD47+AF47+AH47+AJ47+AL47+AN47+AP47+AR47+AT47+AV47+AX47+AZ47+BB47+BD47+BF47+BH47+BJ47+BL47+BN47+BP47</f>
        <v>1</v>
      </c>
      <c r="G47" s="64" t="n">
        <f aca="false">I47+K47+M47+O47+Q47+S47+U47+W47+Y47+AA47+AC47+AE47+AG47+AI47+AK47+AM47+AO47+AQ47+AS47+AU47+AW47+AY47+BA47+BC47+BE47+BG47+BI47+BK47+BM47+BO47+BQ47</f>
        <v>7</v>
      </c>
      <c r="H47" s="16" t="n">
        <v>1</v>
      </c>
      <c r="I47" s="65"/>
      <c r="J47" s="16"/>
      <c r="K47" s="65"/>
      <c r="L47" s="16"/>
      <c r="M47" s="65"/>
      <c r="N47" s="16"/>
      <c r="O47" s="65"/>
      <c r="P47" s="16"/>
      <c r="Q47" s="65" t="n">
        <v>1</v>
      </c>
      <c r="R47" s="16"/>
      <c r="S47" s="65"/>
      <c r="T47" s="16"/>
      <c r="U47" s="65"/>
      <c r="V47" s="16"/>
      <c r="W47" s="65"/>
      <c r="X47" s="16"/>
      <c r="Y47" s="65"/>
      <c r="Z47" s="16"/>
      <c r="AA47" s="65"/>
      <c r="AB47" s="16"/>
      <c r="AC47" s="65"/>
      <c r="AD47" s="16"/>
      <c r="AE47" s="65"/>
      <c r="AF47" s="16"/>
      <c r="AG47" s="65"/>
      <c r="AH47" s="16"/>
      <c r="AI47" s="65"/>
      <c r="AJ47" s="16"/>
      <c r="AK47" s="65"/>
      <c r="AL47" s="16"/>
      <c r="AM47" s="65"/>
      <c r="AN47" s="16"/>
      <c r="AO47" s="65"/>
      <c r="AP47" s="16"/>
      <c r="AQ47" s="65"/>
      <c r="AR47" s="16"/>
      <c r="AS47" s="65"/>
      <c r="AT47" s="16"/>
      <c r="AU47" s="65"/>
      <c r="AV47" s="16"/>
      <c r="AW47" s="65" t="n">
        <v>6</v>
      </c>
      <c r="AX47" s="16"/>
      <c r="AY47" s="65"/>
      <c r="AZ47" s="16"/>
      <c r="BA47" s="65"/>
      <c r="BB47" s="16"/>
      <c r="BC47" s="65"/>
      <c r="BD47" s="16"/>
      <c r="BE47" s="65"/>
      <c r="BF47" s="16"/>
      <c r="BG47" s="65"/>
      <c r="BH47" s="16"/>
      <c r="BI47" s="65"/>
      <c r="BJ47" s="16"/>
      <c r="BK47" s="65"/>
      <c r="BL47" s="16"/>
      <c r="BM47" s="65"/>
      <c r="BN47" s="16"/>
      <c r="BO47" s="65"/>
      <c r="BP47" s="16"/>
      <c r="BQ47" s="65"/>
    </row>
    <row r="48" s="12" customFormat="true" ht="15.75" hidden="false" customHeight="false" outlineLevel="0" collapsed="false">
      <c r="B48" s="23" t="s">
        <v>181</v>
      </c>
      <c r="C48" s="16" t="s">
        <v>182</v>
      </c>
      <c r="D48" s="18" t="n">
        <v>123</v>
      </c>
      <c r="E48" s="17" t="n">
        <f aca="false">(F48-G48)+D48</f>
        <v>96</v>
      </c>
      <c r="F48" s="18" t="n">
        <f aca="false">H48+J48+L48+N48+P48+R48+T48+V48+X48+Z48+AB48+AD48+AF48+AH48+AJ48+AL48+AN48+AP48+AR48+AT48+AV48+AX48+AZ48+BB48+BD48+BF48+BH48+BJ48+BL48+BN48+BP48</f>
        <v>12</v>
      </c>
      <c r="G48" s="64" t="n">
        <f aca="false">I48+K48+M48+O48+Q48+S48+U48+W48+Y48+AA48+AC48+AE48+AG48+AI48+AK48+AM48+AO48+AQ48+AS48+AU48+AW48+AY48+BA48+BC48+BE48+BG48+BI48+BK48+BM48+BO48+BQ48</f>
        <v>39</v>
      </c>
      <c r="H48" s="16" t="n">
        <v>9</v>
      </c>
      <c r="I48" s="65"/>
      <c r="J48" s="16"/>
      <c r="K48" s="65"/>
      <c r="L48" s="16"/>
      <c r="M48" s="65"/>
      <c r="N48" s="16"/>
      <c r="O48" s="65"/>
      <c r="P48" s="16"/>
      <c r="Q48" s="65" t="n">
        <v>1</v>
      </c>
      <c r="R48" s="16"/>
      <c r="S48" s="65"/>
      <c r="T48" s="16"/>
      <c r="U48" s="65"/>
      <c r="V48" s="16"/>
      <c r="W48" s="65"/>
      <c r="X48" s="16"/>
      <c r="Y48" s="65"/>
      <c r="Z48" s="16"/>
      <c r="AA48" s="65"/>
      <c r="AB48" s="16"/>
      <c r="AC48" s="65"/>
      <c r="AD48" s="16"/>
      <c r="AE48" s="65"/>
      <c r="AF48" s="16"/>
      <c r="AG48" s="65"/>
      <c r="AH48" s="16"/>
      <c r="AI48" s="65"/>
      <c r="AJ48" s="16"/>
      <c r="AK48" s="65"/>
      <c r="AL48" s="16"/>
      <c r="AM48" s="65"/>
      <c r="AN48" s="16"/>
      <c r="AO48" s="65"/>
      <c r="AP48" s="16"/>
      <c r="AQ48" s="65"/>
      <c r="AR48" s="16"/>
      <c r="AS48" s="65"/>
      <c r="AT48" s="16"/>
      <c r="AU48" s="65"/>
      <c r="AV48" s="16"/>
      <c r="AW48" s="65"/>
      <c r="AX48" s="16"/>
      <c r="AY48" s="65"/>
      <c r="AZ48" s="16"/>
      <c r="BA48" s="65"/>
      <c r="BB48" s="16"/>
      <c r="BC48" s="65"/>
      <c r="BD48" s="16"/>
      <c r="BE48" s="65"/>
      <c r="BF48" s="16"/>
      <c r="BG48" s="65"/>
      <c r="BH48" s="16"/>
      <c r="BI48" s="65" t="n">
        <v>20</v>
      </c>
      <c r="BJ48" s="16"/>
      <c r="BK48" s="65" t="n">
        <v>18</v>
      </c>
      <c r="BL48" s="16" t="n">
        <v>3</v>
      </c>
      <c r="BM48" s="65"/>
      <c r="BN48" s="16"/>
      <c r="BO48" s="65"/>
      <c r="BP48" s="16"/>
      <c r="BQ48" s="65"/>
    </row>
    <row r="49" s="12" customFormat="true" ht="15.75" hidden="false" customHeight="false" outlineLevel="0" collapsed="false">
      <c r="B49" s="23" t="s">
        <v>183</v>
      </c>
      <c r="C49" s="16" t="s">
        <v>184</v>
      </c>
      <c r="D49" s="18" t="n">
        <v>145</v>
      </c>
      <c r="E49" s="17" t="n">
        <f aca="false">(F49-G49)+D49</f>
        <v>135</v>
      </c>
      <c r="F49" s="18" t="n">
        <f aca="false">H49+J49+L49+N49+P49+R49+T49+V49+X49+Z49+AB49+AD49+AF49+AH49+AJ49+AL49+AN49+AP49+AR49+AT49+AV49+AX49+AZ49+BB49+BD49+BF49+BH49+BJ49+BL49+BN49+BP49</f>
        <v>7</v>
      </c>
      <c r="G49" s="64" t="n">
        <f aca="false">I49+K49+M49+O49+Q49+S49+U49+W49+Y49+AA49+AC49+AE49+AG49+AI49+AK49+AM49+AO49+AQ49+AS49+AU49+AW49+AY49+BA49+BC49+BE49+BG49+BI49+BK49+BM49+BO49+BQ49</f>
        <v>17</v>
      </c>
      <c r="H49" s="16" t="n">
        <v>7</v>
      </c>
      <c r="I49" s="65" t="n">
        <v>2</v>
      </c>
      <c r="J49" s="16"/>
      <c r="K49" s="65"/>
      <c r="L49" s="16"/>
      <c r="M49" s="65"/>
      <c r="N49" s="16"/>
      <c r="O49" s="65"/>
      <c r="P49" s="16"/>
      <c r="Q49" s="65"/>
      <c r="R49" s="16"/>
      <c r="S49" s="65"/>
      <c r="T49" s="16"/>
      <c r="U49" s="65"/>
      <c r="V49" s="16"/>
      <c r="W49" s="65" t="n">
        <v>15</v>
      </c>
      <c r="X49" s="16"/>
      <c r="Y49" s="65"/>
      <c r="Z49" s="16"/>
      <c r="AA49" s="65"/>
      <c r="AB49" s="16"/>
      <c r="AC49" s="65"/>
      <c r="AD49" s="16"/>
      <c r="AE49" s="65"/>
      <c r="AF49" s="16"/>
      <c r="AG49" s="65"/>
      <c r="AH49" s="16"/>
      <c r="AI49" s="65"/>
      <c r="AJ49" s="16"/>
      <c r="AK49" s="65"/>
      <c r="AL49" s="16"/>
      <c r="AM49" s="65"/>
      <c r="AN49" s="16"/>
      <c r="AO49" s="65"/>
      <c r="AP49" s="16"/>
      <c r="AQ49" s="65"/>
      <c r="AR49" s="16"/>
      <c r="AS49" s="65"/>
      <c r="AT49" s="16"/>
      <c r="AU49" s="65"/>
      <c r="AV49" s="16"/>
      <c r="AW49" s="65"/>
      <c r="AX49" s="16"/>
      <c r="AY49" s="65"/>
      <c r="AZ49" s="16"/>
      <c r="BA49" s="65"/>
      <c r="BB49" s="16"/>
      <c r="BC49" s="65"/>
      <c r="BD49" s="16"/>
      <c r="BE49" s="65"/>
      <c r="BF49" s="16"/>
      <c r="BG49" s="65"/>
      <c r="BH49" s="16"/>
      <c r="BI49" s="65"/>
      <c r="BJ49" s="16"/>
      <c r="BK49" s="65"/>
      <c r="BL49" s="16"/>
      <c r="BM49" s="65"/>
      <c r="BN49" s="16"/>
      <c r="BO49" s="65"/>
      <c r="BP49" s="16"/>
      <c r="BQ49" s="65"/>
    </row>
    <row r="50" s="12" customFormat="true" ht="15.75" hidden="false" customHeight="false" outlineLevel="0" collapsed="false">
      <c r="B50" s="23" t="s">
        <v>185</v>
      </c>
      <c r="C50" s="16" t="s">
        <v>186</v>
      </c>
      <c r="D50" s="18"/>
      <c r="E50" s="17" t="n">
        <f aca="false">(F50-G50)+D50</f>
        <v>0</v>
      </c>
      <c r="F50" s="18" t="n">
        <f aca="false">H50+J50+L50+N50+P50+R50+T50+V50+X50+Z50+AB50+AD50+AF50+AH50+AJ50+AL50+AN50+AP50+AR50+AT50+AV50+AX50+AZ50+BB50+BD50+BF50+BH50+BJ50+BL50+BN50+BP50</f>
        <v>0</v>
      </c>
      <c r="G50" s="64" t="n">
        <f aca="false">I50+K50+M50+O50+Q50+S50+U50+W50+Y50+AA50+AC50+AE50+AG50+AI50+AK50+AM50+AO50+AQ50+AS50+AU50+AW50+AY50+BA50+BC50+BE50+BG50+BI50+BK50+BM50+BO50+BQ50</f>
        <v>0</v>
      </c>
      <c r="H50" s="16"/>
      <c r="I50" s="65"/>
      <c r="J50" s="16"/>
      <c r="K50" s="65"/>
      <c r="L50" s="16"/>
      <c r="M50" s="65"/>
      <c r="N50" s="16"/>
      <c r="O50" s="65"/>
      <c r="P50" s="16"/>
      <c r="Q50" s="65"/>
      <c r="R50" s="16"/>
      <c r="S50" s="65"/>
      <c r="T50" s="16"/>
      <c r="U50" s="65"/>
      <c r="V50" s="16"/>
      <c r="W50" s="65"/>
      <c r="X50" s="16"/>
      <c r="Y50" s="65"/>
      <c r="Z50" s="16"/>
      <c r="AA50" s="65"/>
      <c r="AB50" s="16"/>
      <c r="AC50" s="65"/>
      <c r="AD50" s="16"/>
      <c r="AE50" s="65"/>
      <c r="AF50" s="16"/>
      <c r="AG50" s="65"/>
      <c r="AH50" s="16"/>
      <c r="AI50" s="65"/>
      <c r="AJ50" s="16"/>
      <c r="AK50" s="65"/>
      <c r="AL50" s="16"/>
      <c r="AM50" s="65"/>
      <c r="AN50" s="16"/>
      <c r="AO50" s="65"/>
      <c r="AP50" s="16"/>
      <c r="AQ50" s="65"/>
      <c r="AR50" s="16"/>
      <c r="AS50" s="65"/>
      <c r="AT50" s="16"/>
      <c r="AU50" s="65"/>
      <c r="AV50" s="16"/>
      <c r="AW50" s="65"/>
      <c r="AX50" s="16"/>
      <c r="AY50" s="65"/>
      <c r="AZ50" s="16"/>
      <c r="BA50" s="65"/>
      <c r="BB50" s="16"/>
      <c r="BC50" s="65"/>
      <c r="BD50" s="16"/>
      <c r="BE50" s="65"/>
      <c r="BF50" s="16"/>
      <c r="BG50" s="65"/>
      <c r="BH50" s="16"/>
      <c r="BI50" s="65"/>
      <c r="BJ50" s="16"/>
      <c r="BK50" s="65"/>
      <c r="BL50" s="16"/>
      <c r="BM50" s="65"/>
      <c r="BN50" s="16"/>
      <c r="BO50" s="65"/>
      <c r="BP50" s="16"/>
      <c r="BQ50" s="65"/>
    </row>
    <row r="51" s="12" customFormat="true" ht="15.75" hidden="false" customHeight="false" outlineLevel="0" collapsed="false">
      <c r="B51" s="23" t="s">
        <v>187</v>
      </c>
      <c r="C51" s="16" t="s">
        <v>188</v>
      </c>
      <c r="D51" s="18" t="n">
        <v>246</v>
      </c>
      <c r="E51" s="17" t="n">
        <f aca="false">(F51-G51)+D51</f>
        <v>253</v>
      </c>
      <c r="F51" s="18" t="n">
        <f aca="false">H51+J51+L51+N51+P51+R51+T51+V51+X51+Z51+AB51+AD51+AF51+AH51+AJ51+AL51+AN51+AP51+AR51+AT51+AV51+AX51+AZ51+BB51+BD51+BF51+BH51+BJ51+BL51+BN51+BP51</f>
        <v>26</v>
      </c>
      <c r="G51" s="64" t="n">
        <f aca="false">I51+K51+M51+O51+Q51+S51+U51+W51+Y51+AA51+AC51+AE51+AG51+AI51+AK51+AM51+AO51+AQ51+AS51+AU51+AW51+AY51+BA51+BC51+BE51+BG51+BI51+BK51+BM51+BO51+BQ51</f>
        <v>19</v>
      </c>
      <c r="H51" s="16" t="n">
        <v>16</v>
      </c>
      <c r="I51" s="65" t="n">
        <v>6</v>
      </c>
      <c r="J51" s="16"/>
      <c r="K51" s="65" t="n">
        <v>3</v>
      </c>
      <c r="L51" s="16"/>
      <c r="M51" s="65"/>
      <c r="N51" s="16"/>
      <c r="O51" s="65"/>
      <c r="P51" s="16"/>
      <c r="Q51" s="65"/>
      <c r="R51" s="16"/>
      <c r="S51" s="65"/>
      <c r="T51" s="16"/>
      <c r="U51" s="65"/>
      <c r="V51" s="16"/>
      <c r="W51" s="65"/>
      <c r="X51" s="16"/>
      <c r="Y51" s="65"/>
      <c r="Z51" s="16"/>
      <c r="AA51" s="65"/>
      <c r="AB51" s="16" t="n">
        <v>10</v>
      </c>
      <c r="AC51" s="65"/>
      <c r="AD51" s="16"/>
      <c r="AE51" s="65"/>
      <c r="AF51" s="16"/>
      <c r="AG51" s="65"/>
      <c r="AH51" s="16"/>
      <c r="AI51" s="65"/>
      <c r="AJ51" s="16"/>
      <c r="AK51" s="65"/>
      <c r="AL51" s="16"/>
      <c r="AM51" s="65"/>
      <c r="AN51" s="16"/>
      <c r="AO51" s="65"/>
      <c r="AP51" s="16"/>
      <c r="AQ51" s="65"/>
      <c r="AR51" s="16"/>
      <c r="AS51" s="65"/>
      <c r="AT51" s="16"/>
      <c r="AU51" s="65"/>
      <c r="AV51" s="16"/>
      <c r="AW51" s="65"/>
      <c r="AX51" s="16"/>
      <c r="AY51" s="65"/>
      <c r="AZ51" s="16"/>
      <c r="BA51" s="65"/>
      <c r="BB51" s="16"/>
      <c r="BC51" s="65"/>
      <c r="BD51" s="16"/>
      <c r="BE51" s="65"/>
      <c r="BF51" s="16"/>
      <c r="BG51" s="65"/>
      <c r="BH51" s="16"/>
      <c r="BI51" s="65"/>
      <c r="BJ51" s="16"/>
      <c r="BK51" s="65" t="n">
        <v>10</v>
      </c>
      <c r="BL51" s="16"/>
      <c r="BM51" s="65"/>
      <c r="BN51" s="16"/>
      <c r="BO51" s="65"/>
      <c r="BP51" s="16"/>
      <c r="BQ51" s="65"/>
    </row>
    <row r="52" s="12" customFormat="true" ht="15.75" hidden="false" customHeight="false" outlineLevel="0" collapsed="false">
      <c r="B52" s="23" t="s">
        <v>189</v>
      </c>
      <c r="C52" s="16" t="s">
        <v>190</v>
      </c>
      <c r="D52" s="18" t="n">
        <v>598</v>
      </c>
      <c r="E52" s="17" t="n">
        <f aca="false">(F52-G52)+D52</f>
        <v>528</v>
      </c>
      <c r="F52" s="18" t="n">
        <f aca="false">H52+J52+L52+N52+P52+R52+T52+V52+X52+Z52+AB52+AD52+AF52+AH52+AJ52+AL52+AN52+AP52+AR52+AT52+AV52+AX52+AZ52+BB52+BD52+BF52+BH52+BJ52+BL52+BN52+BP52</f>
        <v>56</v>
      </c>
      <c r="G52" s="64" t="n">
        <f aca="false">I52+K52+M52+O52+Q52+S52+U52+W52+Y52+AA52+AC52+AE52+AG52+AI52+AK52+AM52+AO52+AQ52+AS52+AU52+AW52+AY52+BA52+BC52+BE52+BG52+BI52+BK52+BM52+BO52+BQ52</f>
        <v>126</v>
      </c>
      <c r="H52" s="16" t="n">
        <v>25</v>
      </c>
      <c r="I52" s="65"/>
      <c r="J52" s="16"/>
      <c r="K52" s="65"/>
      <c r="L52" s="16"/>
      <c r="M52" s="65"/>
      <c r="N52" s="16"/>
      <c r="O52" s="65"/>
      <c r="P52" s="16"/>
      <c r="Q52" s="65"/>
      <c r="R52" s="16"/>
      <c r="S52" s="65" t="n">
        <v>3</v>
      </c>
      <c r="T52" s="16"/>
      <c r="U52" s="65" t="n">
        <v>9</v>
      </c>
      <c r="V52" s="16"/>
      <c r="W52" s="65"/>
      <c r="X52" s="16"/>
      <c r="Y52" s="65"/>
      <c r="Z52" s="16"/>
      <c r="AA52" s="65"/>
      <c r="AB52" s="16" t="n">
        <f aca="false">5+16+1</f>
        <v>22</v>
      </c>
      <c r="AC52" s="65"/>
      <c r="AD52" s="16"/>
      <c r="AE52" s="65"/>
      <c r="AF52" s="16"/>
      <c r="AG52" s="65"/>
      <c r="AH52" s="16"/>
      <c r="AI52" s="65"/>
      <c r="AJ52" s="16"/>
      <c r="AK52" s="65" t="n">
        <v>18</v>
      </c>
      <c r="AL52" s="16"/>
      <c r="AM52" s="65"/>
      <c r="AN52" s="16"/>
      <c r="AO52" s="65"/>
      <c r="AP52" s="16"/>
      <c r="AQ52" s="65" t="n">
        <v>42</v>
      </c>
      <c r="AR52" s="16"/>
      <c r="AS52" s="65" t="n">
        <v>8</v>
      </c>
      <c r="AT52" s="16"/>
      <c r="AU52" s="65" t="n">
        <v>5</v>
      </c>
      <c r="AV52" s="16"/>
      <c r="AW52" s="65" t="n">
        <v>30</v>
      </c>
      <c r="AX52" s="16"/>
      <c r="AY52" s="65"/>
      <c r="AZ52" s="16"/>
      <c r="BA52" s="65"/>
      <c r="BB52" s="16"/>
      <c r="BC52" s="65"/>
      <c r="BD52" s="16"/>
      <c r="BE52" s="65"/>
      <c r="BF52" s="16"/>
      <c r="BG52" s="65"/>
      <c r="BH52" s="16"/>
      <c r="BI52" s="65"/>
      <c r="BJ52" s="16"/>
      <c r="BK52" s="65" t="n">
        <v>11</v>
      </c>
      <c r="BL52" s="16" t="n">
        <v>9</v>
      </c>
      <c r="BM52" s="65"/>
      <c r="BN52" s="16"/>
      <c r="BO52" s="65"/>
      <c r="BP52" s="16"/>
      <c r="BQ52" s="65"/>
    </row>
    <row r="53" s="12" customFormat="true" ht="15.75" hidden="false" customHeight="false" outlineLevel="0" collapsed="false">
      <c r="B53" s="23" t="s">
        <v>191</v>
      </c>
      <c r="C53" s="16" t="s">
        <v>192</v>
      </c>
      <c r="D53" s="18" t="n">
        <v>506</v>
      </c>
      <c r="E53" s="17" t="n">
        <f aca="false">(F53-G53)+D53</f>
        <v>470</v>
      </c>
      <c r="F53" s="18" t="n">
        <f aca="false">H53+J53+L53+N53+P53+R53+T53+V53+X53+Z53+AB53+AD53+AF53+AH53+AJ53+AL53+AN53+AP53+AR53+AT53+AV53+AX53+AZ53+BB53+BD53+BF53+BH53+BJ53+BL53+BN53+BP53</f>
        <v>35</v>
      </c>
      <c r="G53" s="64" t="n">
        <f aca="false">I53+K53+M53+O53+Q53+S53+U53+W53+Y53+AA53+AC53+AE53+AG53+AI53+AK53+AM53+AO53+AQ53+AS53+AU53+AW53+AY53+BA53+BC53+BE53+BG53+BI53+BK53+BM53+BO53+BQ53</f>
        <v>71</v>
      </c>
      <c r="H53" s="16"/>
      <c r="I53" s="65" t="n">
        <v>5</v>
      </c>
      <c r="J53" s="16"/>
      <c r="K53" s="65" t="n">
        <v>2</v>
      </c>
      <c r="L53" s="16"/>
      <c r="M53" s="65"/>
      <c r="N53" s="16"/>
      <c r="O53" s="65"/>
      <c r="P53" s="16"/>
      <c r="Q53" s="65"/>
      <c r="R53" s="16"/>
      <c r="S53" s="65" t="n">
        <v>2</v>
      </c>
      <c r="T53" s="16"/>
      <c r="U53" s="65"/>
      <c r="V53" s="16"/>
      <c r="W53" s="65"/>
      <c r="X53" s="16"/>
      <c r="Y53" s="65"/>
      <c r="Z53" s="16"/>
      <c r="AA53" s="65"/>
      <c r="AB53" s="16"/>
      <c r="AC53" s="65"/>
      <c r="AD53" s="16"/>
      <c r="AE53" s="65"/>
      <c r="AF53" s="16"/>
      <c r="AG53" s="65"/>
      <c r="AH53" s="16" t="n">
        <v>31</v>
      </c>
      <c r="AI53" s="65"/>
      <c r="AJ53" s="16"/>
      <c r="AK53" s="65" t="n">
        <v>46</v>
      </c>
      <c r="AL53" s="16"/>
      <c r="AM53" s="65"/>
      <c r="AN53" s="16"/>
      <c r="AO53" s="65"/>
      <c r="AP53" s="16"/>
      <c r="AQ53" s="65" t="n">
        <v>6</v>
      </c>
      <c r="AR53" s="16"/>
      <c r="AS53" s="65" t="n">
        <v>8</v>
      </c>
      <c r="AT53" s="16"/>
      <c r="AU53" s="65"/>
      <c r="AV53" s="16"/>
      <c r="AW53" s="65" t="n">
        <v>2</v>
      </c>
      <c r="AX53" s="16"/>
      <c r="AY53" s="65"/>
      <c r="AZ53" s="16"/>
      <c r="BA53" s="65"/>
      <c r="BB53" s="16"/>
      <c r="BC53" s="65"/>
      <c r="BD53" s="16"/>
      <c r="BE53" s="65"/>
      <c r="BF53" s="16"/>
      <c r="BG53" s="65"/>
      <c r="BH53" s="16"/>
      <c r="BI53" s="65"/>
      <c r="BJ53" s="16"/>
      <c r="BK53" s="65"/>
      <c r="BL53" s="16" t="n">
        <v>4</v>
      </c>
      <c r="BM53" s="65"/>
      <c r="BN53" s="16"/>
      <c r="BO53" s="65"/>
      <c r="BP53" s="16"/>
      <c r="BQ53" s="65"/>
    </row>
    <row r="54" s="12" customFormat="true" ht="15.75" hidden="false" customHeight="false" outlineLevel="0" collapsed="false">
      <c r="B54" s="23" t="s">
        <v>193</v>
      </c>
      <c r="C54" s="16" t="s">
        <v>194</v>
      </c>
      <c r="D54" s="18" t="n">
        <v>48</v>
      </c>
      <c r="E54" s="17" t="n">
        <f aca="false">(F54-G54)+D54</f>
        <v>35</v>
      </c>
      <c r="F54" s="18" t="n">
        <f aca="false">H54+J54+L54+N54+P54+R54+T54+V54+X54+Z54+AB54+AD54+AF54+AH54+AJ54+AL54+AN54+AP54+AR54+AT54+AV54+AX54+AZ54+BB54+BD54+BF54+BH54+BJ54+BL54+BN54+BP54</f>
        <v>2</v>
      </c>
      <c r="G54" s="64" t="n">
        <f aca="false">I54+K54+M54+O54+Q54+S54+U54+W54+Y54+AA54+AC54+AE54+AG54+AI54+AK54+AM54+AO54+AQ54+AS54+AU54+AW54+AY54+BA54+BC54+BE54+BG54+BI54+BK54+BM54+BO54+BQ54</f>
        <v>15</v>
      </c>
      <c r="H54" s="16"/>
      <c r="I54" s="65" t="n">
        <v>2</v>
      </c>
      <c r="J54" s="16"/>
      <c r="K54" s="65" t="n">
        <v>7</v>
      </c>
      <c r="L54" s="16"/>
      <c r="M54" s="65"/>
      <c r="N54" s="16"/>
      <c r="O54" s="65"/>
      <c r="P54" s="16"/>
      <c r="Q54" s="65"/>
      <c r="R54" s="16"/>
      <c r="S54" s="65"/>
      <c r="T54" s="16"/>
      <c r="U54" s="65"/>
      <c r="V54" s="16"/>
      <c r="W54" s="65"/>
      <c r="X54" s="16"/>
      <c r="Y54" s="65"/>
      <c r="Z54" s="16"/>
      <c r="AA54" s="65"/>
      <c r="AB54" s="16"/>
      <c r="AC54" s="65"/>
      <c r="AD54" s="16"/>
      <c r="AE54" s="65"/>
      <c r="AF54" s="16"/>
      <c r="AG54" s="65"/>
      <c r="AH54" s="16" t="n">
        <v>2</v>
      </c>
      <c r="AI54" s="65"/>
      <c r="AJ54" s="16"/>
      <c r="AK54" s="65"/>
      <c r="AL54" s="16"/>
      <c r="AM54" s="65"/>
      <c r="AN54" s="16"/>
      <c r="AO54" s="65"/>
      <c r="AP54" s="16"/>
      <c r="AQ54" s="65"/>
      <c r="AR54" s="16"/>
      <c r="AS54" s="65"/>
      <c r="AT54" s="16"/>
      <c r="AU54" s="65"/>
      <c r="AV54" s="16"/>
      <c r="AW54" s="65"/>
      <c r="AX54" s="16"/>
      <c r="AY54" s="65"/>
      <c r="AZ54" s="16"/>
      <c r="BA54" s="65"/>
      <c r="BB54" s="16"/>
      <c r="BC54" s="65"/>
      <c r="BD54" s="16"/>
      <c r="BE54" s="65"/>
      <c r="BF54" s="16"/>
      <c r="BG54" s="65" t="n">
        <v>4</v>
      </c>
      <c r="BH54" s="16"/>
      <c r="BI54" s="65"/>
      <c r="BJ54" s="16"/>
      <c r="BK54" s="65"/>
      <c r="BL54" s="16"/>
      <c r="BM54" s="65" t="n">
        <v>2</v>
      </c>
      <c r="BN54" s="16"/>
      <c r="BO54" s="65"/>
      <c r="BP54" s="16"/>
      <c r="BQ54" s="65"/>
    </row>
    <row r="55" s="12" customFormat="true" ht="15.75" hidden="false" customHeight="false" outlineLevel="0" collapsed="false">
      <c r="B55" s="23" t="s">
        <v>195</v>
      </c>
      <c r="C55" s="16" t="s">
        <v>196</v>
      </c>
      <c r="D55" s="18" t="n">
        <v>37</v>
      </c>
      <c r="E55" s="17" t="n">
        <f aca="false">(F55-G55)+D55</f>
        <v>37</v>
      </c>
      <c r="F55" s="18" t="n">
        <f aca="false">H55+J55+L55+N55+P55+R55+T55+V55+X55+Z55+AB55+AD55+AF55+AH55+AJ55+AL55+AN55+AP55+AR55+AT55+AV55+AX55+AZ55+BB55+BD55+BF55+BH55+BJ55+BL55+BN55+BP55</f>
        <v>12</v>
      </c>
      <c r="G55" s="64" t="n">
        <f aca="false">I55+K55+M55+O55+Q55+S55+U55+W55+Y55+AA55+AC55+AE55+AG55+AI55+AK55+AM55+AO55+AQ55+AS55+AU55+AW55+AY55+BA55+BC55+BE55+BG55+BI55+BK55+BM55+BO55+BQ55</f>
        <v>12</v>
      </c>
      <c r="H55" s="16" t="n">
        <v>11</v>
      </c>
      <c r="I55" s="65"/>
      <c r="J55" s="16"/>
      <c r="K55" s="65"/>
      <c r="L55" s="16"/>
      <c r="M55" s="65"/>
      <c r="N55" s="16"/>
      <c r="O55" s="65"/>
      <c r="P55" s="16"/>
      <c r="Q55" s="65"/>
      <c r="R55" s="16"/>
      <c r="S55" s="65"/>
      <c r="T55" s="16"/>
      <c r="U55" s="65"/>
      <c r="V55" s="16"/>
      <c r="W55" s="65"/>
      <c r="X55" s="16"/>
      <c r="Y55" s="65"/>
      <c r="Z55" s="16"/>
      <c r="AA55" s="65"/>
      <c r="AB55" s="16" t="n">
        <v>1</v>
      </c>
      <c r="AC55" s="65"/>
      <c r="AD55" s="16"/>
      <c r="AE55" s="65"/>
      <c r="AF55" s="16"/>
      <c r="AG55" s="65"/>
      <c r="AH55" s="16"/>
      <c r="AI55" s="65"/>
      <c r="AJ55" s="16"/>
      <c r="AK55" s="65"/>
      <c r="AL55" s="16"/>
      <c r="AM55" s="65"/>
      <c r="AN55" s="16"/>
      <c r="AO55" s="65"/>
      <c r="AP55" s="16"/>
      <c r="AQ55" s="65"/>
      <c r="AR55" s="16"/>
      <c r="AS55" s="65"/>
      <c r="AT55" s="16"/>
      <c r="AU55" s="65"/>
      <c r="AV55" s="16"/>
      <c r="AW55" s="65"/>
      <c r="AX55" s="16"/>
      <c r="AY55" s="65"/>
      <c r="AZ55" s="16"/>
      <c r="BA55" s="65"/>
      <c r="BB55" s="16"/>
      <c r="BC55" s="65"/>
      <c r="BD55" s="16"/>
      <c r="BE55" s="65"/>
      <c r="BF55" s="16"/>
      <c r="BG55" s="65" t="n">
        <v>11</v>
      </c>
      <c r="BH55" s="16"/>
      <c r="BI55" s="65"/>
      <c r="BJ55" s="16"/>
      <c r="BK55" s="65"/>
      <c r="BL55" s="16"/>
      <c r="BM55" s="65" t="n">
        <v>1</v>
      </c>
      <c r="BN55" s="16"/>
      <c r="BO55" s="65"/>
      <c r="BP55" s="16"/>
      <c r="BQ55" s="65"/>
    </row>
    <row r="56" s="12" customFormat="true" ht="15.75" hidden="false" customHeight="false" outlineLevel="0" collapsed="false">
      <c r="B56" s="23" t="s">
        <v>197</v>
      </c>
      <c r="C56" s="16" t="s">
        <v>198</v>
      </c>
      <c r="D56" s="18" t="n">
        <v>1</v>
      </c>
      <c r="E56" s="17" t="n">
        <f aca="false">(F56-G56)+D56</f>
        <v>2</v>
      </c>
      <c r="F56" s="18" t="n">
        <f aca="false">H56+J56+L56+N56+P56+R56+T56+V56+X56+Z56+AB56+AD56+AF56+AH56+AJ56+AL56+AN56+AP56+AR56+AT56+AV56+AX56+AZ56+BB56+BD56+BF56+BH56+BJ56+BL56+BN56+BP56</f>
        <v>4</v>
      </c>
      <c r="G56" s="64" t="n">
        <f aca="false">I56+K56+M56+O56+Q56+S56+U56+W56+Y56+AA56+AC56+AE56+AG56+AI56+AK56+AM56+AO56+AQ56+AS56+AU56+AW56+AY56+BA56+BC56+BE56+BG56+BI56+BK56+BM56+BO56+BQ56</f>
        <v>3</v>
      </c>
      <c r="H56" s="16" t="n">
        <v>4</v>
      </c>
      <c r="I56" s="65"/>
      <c r="J56" s="16"/>
      <c r="K56" s="65" t="n">
        <v>3</v>
      </c>
      <c r="L56" s="16"/>
      <c r="M56" s="65"/>
      <c r="N56" s="16"/>
      <c r="O56" s="65"/>
      <c r="P56" s="16"/>
      <c r="Q56" s="65"/>
      <c r="R56" s="16"/>
      <c r="S56" s="65"/>
      <c r="T56" s="16"/>
      <c r="U56" s="65"/>
      <c r="V56" s="16"/>
      <c r="W56" s="65"/>
      <c r="X56" s="16"/>
      <c r="Y56" s="65"/>
      <c r="Z56" s="16"/>
      <c r="AA56" s="65"/>
      <c r="AB56" s="16"/>
      <c r="AC56" s="65"/>
      <c r="AD56" s="16"/>
      <c r="AE56" s="65"/>
      <c r="AF56" s="16"/>
      <c r="AG56" s="65"/>
      <c r="AH56" s="16"/>
      <c r="AI56" s="65"/>
      <c r="AJ56" s="16"/>
      <c r="AK56" s="65"/>
      <c r="AL56" s="16"/>
      <c r="AM56" s="65"/>
      <c r="AN56" s="16"/>
      <c r="AO56" s="65"/>
      <c r="AP56" s="16"/>
      <c r="AQ56" s="65"/>
      <c r="AR56" s="16"/>
      <c r="AS56" s="65"/>
      <c r="AT56" s="16"/>
      <c r="AU56" s="65"/>
      <c r="AV56" s="16"/>
      <c r="AW56" s="65"/>
      <c r="AX56" s="16"/>
      <c r="AY56" s="65"/>
      <c r="AZ56" s="16"/>
      <c r="BA56" s="65"/>
      <c r="BB56" s="16"/>
      <c r="BC56" s="65"/>
      <c r="BD56" s="16"/>
      <c r="BE56" s="65"/>
      <c r="BF56" s="16"/>
      <c r="BG56" s="65"/>
      <c r="BH56" s="16"/>
      <c r="BI56" s="65"/>
      <c r="BJ56" s="16"/>
      <c r="BK56" s="65"/>
      <c r="BL56" s="16"/>
      <c r="BM56" s="65"/>
      <c r="BN56" s="16"/>
      <c r="BO56" s="65"/>
      <c r="BP56" s="16"/>
      <c r="BQ56" s="65"/>
    </row>
    <row r="57" s="12" customFormat="true" ht="15.75" hidden="false" customHeight="false" outlineLevel="0" collapsed="false">
      <c r="B57" s="23" t="s">
        <v>199</v>
      </c>
      <c r="C57" s="16" t="s">
        <v>200</v>
      </c>
      <c r="D57" s="18" t="n">
        <v>33</v>
      </c>
      <c r="E57" s="17" t="n">
        <f aca="false">(F57-G57)+D57</f>
        <v>61</v>
      </c>
      <c r="F57" s="18" t="n">
        <f aca="false">H57+J57+L57+N57+P57+R57+T57+V57+X57+Z57+AB57+AD57+AF57+AH57+AJ57+AL57+AN57+AP57+AR57+AT57+AV57+AX57+AZ57+BB57+BD57+BF57+BH57+BJ57+BL57+BN57+BP57</f>
        <v>58</v>
      </c>
      <c r="G57" s="64" t="n">
        <f aca="false">I57+K57+M57+O57+Q57+S57+U57+W57+Y57+AA57+AC57+AE57+AG57+AI57+AK57+AM57+AO57+AQ57+AS57+AU57+AW57+AY57+BA57+BC57+BE57+BG57+BI57+BK57+BM57+BO57+BQ57</f>
        <v>30</v>
      </c>
      <c r="H57" s="16" t="n">
        <v>41</v>
      </c>
      <c r="I57" s="65"/>
      <c r="J57" s="16"/>
      <c r="K57" s="65" t="n">
        <v>6</v>
      </c>
      <c r="L57" s="16"/>
      <c r="M57" s="65"/>
      <c r="N57" s="16"/>
      <c r="O57" s="65"/>
      <c r="P57" s="16"/>
      <c r="Q57" s="65" t="n">
        <v>13</v>
      </c>
      <c r="R57" s="16"/>
      <c r="S57" s="65"/>
      <c r="T57" s="16"/>
      <c r="U57" s="65"/>
      <c r="V57" s="16"/>
      <c r="W57" s="65"/>
      <c r="X57" s="16"/>
      <c r="Y57" s="65"/>
      <c r="Z57" s="16"/>
      <c r="AA57" s="65"/>
      <c r="AB57" s="16" t="n">
        <v>1</v>
      </c>
      <c r="AC57" s="65"/>
      <c r="AD57" s="16"/>
      <c r="AE57" s="65"/>
      <c r="AF57" s="16"/>
      <c r="AG57" s="65"/>
      <c r="AH57" s="16" t="n">
        <v>16</v>
      </c>
      <c r="AI57" s="65"/>
      <c r="AJ57" s="16"/>
      <c r="AK57" s="65"/>
      <c r="AL57" s="16"/>
      <c r="AM57" s="65"/>
      <c r="AN57" s="16"/>
      <c r="AO57" s="65"/>
      <c r="AP57" s="16"/>
      <c r="AQ57" s="65"/>
      <c r="AR57" s="16"/>
      <c r="AS57" s="65"/>
      <c r="AT57" s="16"/>
      <c r="AU57" s="65"/>
      <c r="AV57" s="16"/>
      <c r="AW57" s="65"/>
      <c r="AX57" s="16"/>
      <c r="AY57" s="65"/>
      <c r="AZ57" s="16"/>
      <c r="BA57" s="65"/>
      <c r="BB57" s="16"/>
      <c r="BC57" s="65"/>
      <c r="BD57" s="16"/>
      <c r="BE57" s="65"/>
      <c r="BF57" s="16"/>
      <c r="BG57" s="65"/>
      <c r="BH57" s="16"/>
      <c r="BI57" s="65"/>
      <c r="BJ57" s="16"/>
      <c r="BK57" s="65" t="n">
        <v>1</v>
      </c>
      <c r="BL57" s="16"/>
      <c r="BM57" s="65" t="n">
        <v>10</v>
      </c>
      <c r="BN57" s="16"/>
      <c r="BO57" s="65"/>
      <c r="BP57" s="16"/>
      <c r="BQ57" s="65"/>
    </row>
    <row r="58" s="12" customFormat="true" ht="15.75" hidden="false" customHeight="false" outlineLevel="0" collapsed="false">
      <c r="B58" s="23" t="s">
        <v>201</v>
      </c>
      <c r="C58" s="16" t="s">
        <v>202</v>
      </c>
      <c r="D58" s="18" t="n">
        <v>25</v>
      </c>
      <c r="E58" s="17" t="n">
        <f aca="false">(F58-G58)+D58</f>
        <v>18</v>
      </c>
      <c r="F58" s="18" t="n">
        <f aca="false">H58+J58+L58+N58+P58+R58+T58+V58+X58+Z58+AB58+AD58+AF58+AH58+AJ58+AL58+AN58+AP58+AR58+AT58+AV58+AX58+AZ58+BB58+BD58+BF58+BH58+BJ58+BL58+BN58+BP58</f>
        <v>13</v>
      </c>
      <c r="G58" s="64" t="n">
        <f aca="false">I58+K58+M58+O58+Q58+S58+U58+W58+Y58+AA58+AC58+AE58+AG58+AI58+AK58+AM58+AO58+AQ58+AS58+AU58+AW58+AY58+BA58+BC58+BE58+BG58+BI58+BK58+BM58+BO58+BQ58</f>
        <v>20</v>
      </c>
      <c r="H58" s="16"/>
      <c r="I58" s="65" t="n">
        <v>3</v>
      </c>
      <c r="J58" s="16"/>
      <c r="K58" s="65"/>
      <c r="L58" s="16"/>
      <c r="M58" s="65"/>
      <c r="N58" s="16"/>
      <c r="O58" s="65"/>
      <c r="P58" s="16"/>
      <c r="Q58" s="65"/>
      <c r="R58" s="16"/>
      <c r="S58" s="65"/>
      <c r="T58" s="16"/>
      <c r="U58" s="65"/>
      <c r="V58" s="16"/>
      <c r="W58" s="65"/>
      <c r="X58" s="16"/>
      <c r="Y58" s="65"/>
      <c r="Z58" s="16"/>
      <c r="AA58" s="65"/>
      <c r="AB58" s="16"/>
      <c r="AC58" s="65"/>
      <c r="AD58" s="16"/>
      <c r="AE58" s="65"/>
      <c r="AF58" s="16"/>
      <c r="AG58" s="65"/>
      <c r="AH58" s="16" t="n">
        <v>13</v>
      </c>
      <c r="AI58" s="65" t="n">
        <v>4</v>
      </c>
      <c r="AJ58" s="16"/>
      <c r="AK58" s="65"/>
      <c r="AL58" s="16"/>
      <c r="AM58" s="65"/>
      <c r="AN58" s="16"/>
      <c r="AO58" s="65"/>
      <c r="AP58" s="16"/>
      <c r="AQ58" s="65"/>
      <c r="AR58" s="16"/>
      <c r="AS58" s="65"/>
      <c r="AT58" s="16"/>
      <c r="AU58" s="65"/>
      <c r="AV58" s="16"/>
      <c r="AW58" s="65"/>
      <c r="AX58" s="16"/>
      <c r="AY58" s="65"/>
      <c r="AZ58" s="16"/>
      <c r="BA58" s="65"/>
      <c r="BB58" s="16"/>
      <c r="BC58" s="65"/>
      <c r="BD58" s="16"/>
      <c r="BE58" s="65"/>
      <c r="BF58" s="16"/>
      <c r="BG58" s="65" t="n">
        <v>8</v>
      </c>
      <c r="BH58" s="16"/>
      <c r="BI58" s="65"/>
      <c r="BJ58" s="16"/>
      <c r="BK58" s="65"/>
      <c r="BL58" s="16"/>
      <c r="BM58" s="65" t="n">
        <v>5</v>
      </c>
      <c r="BN58" s="16"/>
      <c r="BO58" s="65"/>
      <c r="BP58" s="16"/>
      <c r="BQ58" s="65"/>
    </row>
    <row r="59" s="12" customFormat="true" ht="15.75" hidden="false" customHeight="false" outlineLevel="0" collapsed="false">
      <c r="B59" s="23" t="s">
        <v>203</v>
      </c>
      <c r="C59" s="16" t="s">
        <v>306</v>
      </c>
      <c r="D59" s="18" t="n">
        <f aca="false">16+24+2</f>
        <v>42</v>
      </c>
      <c r="E59" s="17" t="n">
        <f aca="false">(F59-G59)+D59</f>
        <v>0</v>
      </c>
      <c r="F59" s="18" t="n">
        <f aca="false">H59+J59+L59+N59+P59+R59+T59+V59+X59+Z59+AB59+AD59+AF59+AH59+AJ59+AL59+AN59+AP59+AR59+AT59+AV59+AX59+AZ59+BB59+BD59+BF59+BH59+BJ59+BL59+BN59+BP59</f>
        <v>27</v>
      </c>
      <c r="G59" s="64" t="n">
        <f aca="false">I59+K59+M59+O59+Q59+S59+U59+W59+Y59+AA59+AC59+AE59+AG59+AI59+AK59+AM59+AO59+AQ59+AS59+AU59+AW59+AY59+BA59+BC59+BE59+BG59+BI59+BK59+BM59+BO59+BQ59</f>
        <v>69</v>
      </c>
      <c r="H59" s="16" t="n">
        <v>13</v>
      </c>
      <c r="I59" s="65" t="n">
        <v>6</v>
      </c>
      <c r="J59" s="16"/>
      <c r="K59" s="65"/>
      <c r="L59" s="16"/>
      <c r="M59" s="65"/>
      <c r="N59" s="16"/>
      <c r="O59" s="65"/>
      <c r="P59" s="16"/>
      <c r="Q59" s="65"/>
      <c r="R59" s="16"/>
      <c r="S59" s="65"/>
      <c r="T59" s="16"/>
      <c r="U59" s="65"/>
      <c r="V59" s="16"/>
      <c r="W59" s="65"/>
      <c r="X59" s="16"/>
      <c r="Y59" s="65"/>
      <c r="Z59" s="16"/>
      <c r="AA59" s="65"/>
      <c r="AB59" s="16" t="n">
        <f aca="false">13+1</f>
        <v>14</v>
      </c>
      <c r="AC59" s="65" t="n">
        <v>35</v>
      </c>
      <c r="AD59" s="16"/>
      <c r="AE59" s="65"/>
      <c r="AF59" s="16"/>
      <c r="AG59" s="65"/>
      <c r="AH59" s="16"/>
      <c r="AI59" s="65"/>
      <c r="AJ59" s="16"/>
      <c r="AK59" s="65"/>
      <c r="AL59" s="16"/>
      <c r="AM59" s="65"/>
      <c r="AN59" s="16"/>
      <c r="AO59" s="65"/>
      <c r="AP59" s="16"/>
      <c r="AQ59" s="65"/>
      <c r="AR59" s="16"/>
      <c r="AS59" s="65"/>
      <c r="AT59" s="16"/>
      <c r="AU59" s="65"/>
      <c r="AV59" s="16"/>
      <c r="AW59" s="65"/>
      <c r="AX59" s="16"/>
      <c r="AY59" s="65"/>
      <c r="AZ59" s="16"/>
      <c r="BA59" s="65"/>
      <c r="BB59" s="16"/>
      <c r="BC59" s="65"/>
      <c r="BD59" s="16"/>
      <c r="BE59" s="65"/>
      <c r="BF59" s="16"/>
      <c r="BG59" s="65" t="n">
        <v>26</v>
      </c>
      <c r="BH59" s="16"/>
      <c r="BI59" s="65"/>
      <c r="BJ59" s="16"/>
      <c r="BK59" s="65" t="n">
        <v>2</v>
      </c>
      <c r="BL59" s="16"/>
      <c r="BM59" s="65"/>
      <c r="BN59" s="16"/>
      <c r="BO59" s="65"/>
      <c r="BP59" s="16"/>
      <c r="BQ59" s="65"/>
    </row>
    <row r="60" s="12" customFormat="true" ht="15.75" hidden="false" customHeight="false" outlineLevel="0" collapsed="false">
      <c r="B60" s="23" t="s">
        <v>205</v>
      </c>
      <c r="C60" s="16" t="s">
        <v>206</v>
      </c>
      <c r="D60" s="18" t="n">
        <f aca="false">430+18+25+16</f>
        <v>489</v>
      </c>
      <c r="E60" s="17" t="n">
        <f aca="false">(F60-G60)+D60</f>
        <v>67</v>
      </c>
      <c r="F60" s="18" t="n">
        <f aca="false">H60+J60+L60+N60+P60+R60+T60+V60+X60+Z60+AB60+AD60+AF60+AH60+AJ60+AL60+AN60+AP60+AR60+AT60+AV60+AX60+AZ60+BB60+BD60+BF60+BH60+BJ60+BL60+BN60+BP60</f>
        <v>124</v>
      </c>
      <c r="G60" s="64" t="n">
        <f aca="false">I60+K60+M60+O60+Q60+S60+U60+W60+Y60+AA60+AC60+AE60+AG60+AI60+AK60+AM60+AO60+AQ60+AS60+AU60+AW60+AY60+BA60+BC60+BE60+BG60+BI60+BK60+BM60+BO60+BQ60</f>
        <v>546</v>
      </c>
      <c r="H60" s="16" t="n">
        <v>7</v>
      </c>
      <c r="I60" s="65" t="n">
        <v>19</v>
      </c>
      <c r="J60" s="16"/>
      <c r="K60" s="65" t="n">
        <v>11</v>
      </c>
      <c r="L60" s="16"/>
      <c r="M60" s="65"/>
      <c r="N60" s="16"/>
      <c r="O60" s="65"/>
      <c r="P60" s="16"/>
      <c r="Q60" s="65" t="n">
        <v>143</v>
      </c>
      <c r="R60" s="16"/>
      <c r="S60" s="65" t="n">
        <v>86</v>
      </c>
      <c r="T60" s="16"/>
      <c r="U60" s="65" t="n">
        <v>36</v>
      </c>
      <c r="V60" s="16"/>
      <c r="W60" s="65" t="n">
        <v>32</v>
      </c>
      <c r="X60" s="16"/>
      <c r="Y60" s="65"/>
      <c r="Z60" s="16"/>
      <c r="AA60" s="65"/>
      <c r="AB60" s="16" t="n">
        <v>48</v>
      </c>
      <c r="AC60" s="65" t="n">
        <v>53</v>
      </c>
      <c r="AD60" s="16"/>
      <c r="AE60" s="65" t="n">
        <v>26</v>
      </c>
      <c r="AF60" s="16"/>
      <c r="AG60" s="65" t="n">
        <v>58</v>
      </c>
      <c r="AH60" s="16"/>
      <c r="AI60" s="65" t="n">
        <v>39</v>
      </c>
      <c r="AJ60" s="16"/>
      <c r="AK60" s="65"/>
      <c r="AL60" s="16"/>
      <c r="AM60" s="65"/>
      <c r="AN60" s="16"/>
      <c r="AO60" s="65"/>
      <c r="AP60" s="16"/>
      <c r="AQ60" s="65"/>
      <c r="AR60" s="16"/>
      <c r="AS60" s="65"/>
      <c r="AT60" s="16"/>
      <c r="AU60" s="65" t="n">
        <v>25</v>
      </c>
      <c r="AV60" s="16"/>
      <c r="AW60" s="65" t="n">
        <v>16</v>
      </c>
      <c r="AX60" s="16"/>
      <c r="AY60" s="65"/>
      <c r="AZ60" s="16"/>
      <c r="BA60" s="65"/>
      <c r="BB60" s="16"/>
      <c r="BC60" s="65"/>
      <c r="BD60" s="16"/>
      <c r="BE60" s="65"/>
      <c r="BF60" s="16"/>
      <c r="BG60" s="65"/>
      <c r="BH60" s="16"/>
      <c r="BI60" s="65"/>
      <c r="BJ60" s="16"/>
      <c r="BK60" s="65"/>
      <c r="BL60" s="16" t="n">
        <f aca="false">44+25</f>
        <v>69</v>
      </c>
      <c r="BM60" s="65" t="n">
        <v>2</v>
      </c>
      <c r="BN60" s="16"/>
      <c r="BO60" s="65"/>
      <c r="BP60" s="16"/>
      <c r="BQ60" s="65"/>
    </row>
    <row r="61" s="12" customFormat="true" ht="15.75" hidden="false" customHeight="false" outlineLevel="0" collapsed="false">
      <c r="B61" s="23" t="s">
        <v>207</v>
      </c>
      <c r="C61" s="16" t="s">
        <v>208</v>
      </c>
      <c r="D61" s="18" t="n">
        <v>453</v>
      </c>
      <c r="E61" s="17" t="n">
        <f aca="false">(F61-G61)+D61</f>
        <v>475</v>
      </c>
      <c r="F61" s="18" t="n">
        <f aca="false">H61+J61+L61+N61+P61+R61+T61+V61+X61+Z61+AB61+AD61+AF61+AH61+AJ61+AL61+AN61+AP61+AR61+AT61+AV61+AX61+AZ61+BB61+BD61+BF61+BH61+BJ61+BL61+BN61+BP61</f>
        <v>50</v>
      </c>
      <c r="G61" s="64" t="n">
        <f aca="false">I61+K61+M61+O61+Q61+S61+U61+W61+Y61+AA61+AC61+AE61+AG61+AI61+AK61+AM61+AO61+AQ61+AS61+AU61+AW61+AY61+BA61+BC61+BE61+BG61+BI61+BK61+BM61+BO61+BQ61</f>
        <v>28</v>
      </c>
      <c r="H61" s="16" t="n">
        <v>12</v>
      </c>
      <c r="I61" s="65" t="n">
        <v>12</v>
      </c>
      <c r="J61" s="16"/>
      <c r="K61" s="65" t="n">
        <v>4</v>
      </c>
      <c r="L61" s="16"/>
      <c r="M61" s="65"/>
      <c r="N61" s="16"/>
      <c r="O61" s="65"/>
      <c r="P61" s="16"/>
      <c r="Q61" s="65"/>
      <c r="R61" s="16"/>
      <c r="S61" s="65" t="n">
        <v>6</v>
      </c>
      <c r="T61" s="16"/>
      <c r="U61" s="65"/>
      <c r="V61" s="16"/>
      <c r="W61" s="65"/>
      <c r="X61" s="16"/>
      <c r="Y61" s="65"/>
      <c r="Z61" s="16"/>
      <c r="AA61" s="65"/>
      <c r="AB61" s="16" t="n">
        <f aca="false">1+3</f>
        <v>4</v>
      </c>
      <c r="AC61" s="65"/>
      <c r="AD61" s="16"/>
      <c r="AE61" s="65"/>
      <c r="AF61" s="16"/>
      <c r="AG61" s="65"/>
      <c r="AH61" s="16" t="n">
        <v>17</v>
      </c>
      <c r="AI61" s="65"/>
      <c r="AJ61" s="16"/>
      <c r="AK61" s="65"/>
      <c r="AL61" s="16"/>
      <c r="AM61" s="65"/>
      <c r="AN61" s="16"/>
      <c r="AO61" s="65"/>
      <c r="AP61" s="16"/>
      <c r="AQ61" s="65"/>
      <c r="AR61" s="16"/>
      <c r="AS61" s="65"/>
      <c r="AT61" s="16"/>
      <c r="AU61" s="65" t="n">
        <v>1</v>
      </c>
      <c r="AV61" s="16"/>
      <c r="AW61" s="65"/>
      <c r="AX61" s="16"/>
      <c r="AY61" s="65"/>
      <c r="AZ61" s="16"/>
      <c r="BA61" s="65"/>
      <c r="BB61" s="16"/>
      <c r="BC61" s="65"/>
      <c r="BD61" s="16"/>
      <c r="BE61" s="65"/>
      <c r="BF61" s="16"/>
      <c r="BG61" s="65"/>
      <c r="BH61" s="16"/>
      <c r="BI61" s="65"/>
      <c r="BJ61" s="16"/>
      <c r="BK61" s="65" t="n">
        <v>1</v>
      </c>
      <c r="BL61" s="16" t="n">
        <v>17</v>
      </c>
      <c r="BM61" s="65" t="n">
        <v>4</v>
      </c>
      <c r="BN61" s="16"/>
      <c r="BO61" s="65"/>
      <c r="BP61" s="16"/>
      <c r="BQ61" s="65"/>
    </row>
    <row r="62" s="12" customFormat="true" ht="15.75" hidden="false" customHeight="false" outlineLevel="0" collapsed="false">
      <c r="B62" s="23" t="s">
        <v>209</v>
      </c>
      <c r="C62" s="16" t="s">
        <v>210</v>
      </c>
      <c r="D62" s="18" t="n">
        <v>53</v>
      </c>
      <c r="E62" s="17" t="n">
        <f aca="false">(F62-G62)+D62</f>
        <v>35</v>
      </c>
      <c r="F62" s="18" t="n">
        <f aca="false">H62+J62+L62+N62+P62+R62+T62+V62+X62+Z62+AB62+AD62+AF62+AH62+AJ62+AL62+AN62+AP62+AR62+AT62+AV62+AX62+AZ62+BB62+BD62+BF62+BH62+BJ62+BL62+BN62+BP62</f>
        <v>2</v>
      </c>
      <c r="G62" s="64" t="n">
        <f aca="false">I62+K62+M62+O62+Q62+S62+U62+W62+Y62+AA62+AC62+AE62+AG62+AI62+AK62+AM62+AO62+AQ62+AS62+AU62+AW62+AY62+BA62+BC62+BE62+BG62+BI62+BK62+BM62+BO62+BQ62</f>
        <v>20</v>
      </c>
      <c r="H62" s="16" t="n">
        <v>2</v>
      </c>
      <c r="I62" s="65"/>
      <c r="J62" s="16"/>
      <c r="K62" s="65" t="n">
        <v>7</v>
      </c>
      <c r="L62" s="16"/>
      <c r="M62" s="65"/>
      <c r="N62" s="16"/>
      <c r="O62" s="65"/>
      <c r="P62" s="16"/>
      <c r="Q62" s="65"/>
      <c r="R62" s="16"/>
      <c r="S62" s="65"/>
      <c r="T62" s="16"/>
      <c r="U62" s="65"/>
      <c r="V62" s="16"/>
      <c r="W62" s="65"/>
      <c r="X62" s="16"/>
      <c r="Y62" s="65"/>
      <c r="Z62" s="16"/>
      <c r="AA62" s="65"/>
      <c r="AB62" s="16"/>
      <c r="AC62" s="65"/>
      <c r="AD62" s="16"/>
      <c r="AE62" s="65"/>
      <c r="AF62" s="16"/>
      <c r="AG62" s="65"/>
      <c r="AH62" s="16"/>
      <c r="AI62" s="65"/>
      <c r="AJ62" s="16"/>
      <c r="AK62" s="65"/>
      <c r="AL62" s="16"/>
      <c r="AM62" s="65"/>
      <c r="AN62" s="16"/>
      <c r="AO62" s="65"/>
      <c r="AP62" s="16"/>
      <c r="AQ62" s="65"/>
      <c r="AR62" s="16"/>
      <c r="AS62" s="65"/>
      <c r="AT62" s="16"/>
      <c r="AU62" s="65"/>
      <c r="AV62" s="16"/>
      <c r="AW62" s="65"/>
      <c r="AX62" s="16"/>
      <c r="AY62" s="65"/>
      <c r="AZ62" s="16"/>
      <c r="BA62" s="65"/>
      <c r="BB62" s="16"/>
      <c r="BC62" s="65"/>
      <c r="BD62" s="16"/>
      <c r="BE62" s="65"/>
      <c r="BF62" s="16"/>
      <c r="BG62" s="65"/>
      <c r="BH62" s="16"/>
      <c r="BI62" s="65"/>
      <c r="BJ62" s="16"/>
      <c r="BK62" s="65" t="n">
        <v>5</v>
      </c>
      <c r="BL62" s="16"/>
      <c r="BM62" s="65" t="n">
        <v>8</v>
      </c>
      <c r="BN62" s="16"/>
      <c r="BO62" s="65"/>
      <c r="BP62" s="16"/>
      <c r="BQ62" s="65"/>
    </row>
    <row r="63" s="12" customFormat="true" ht="15.75" hidden="false" customHeight="false" outlineLevel="0" collapsed="false">
      <c r="B63" s="23" t="s">
        <v>211</v>
      </c>
      <c r="C63" s="16" t="s">
        <v>212</v>
      </c>
      <c r="D63" s="18" t="n">
        <v>64</v>
      </c>
      <c r="E63" s="17" t="n">
        <f aca="false">(F63-G63)+D63</f>
        <v>64</v>
      </c>
      <c r="F63" s="18" t="n">
        <f aca="false">H63+J63+L63+N63+P63+R63+T63+V63+X63+Z63+AB63+AD63+AF63+AH63+AJ63+AL63+AN63+AP63+AR63+AT63+AV63+AX63+AZ63+BB63+BD63+BF63+BH63+BJ63+BL63+BN63+BP63</f>
        <v>1</v>
      </c>
      <c r="G63" s="64" t="n">
        <f aca="false">I63+K63+M63+O63+Q63+S63+U63+W63+Y63+AA63+AC63+AE63+AG63+AI63+AK63+AM63+AO63+AQ63+AS63+AU63+AW63+AY63+BA63+BC63+BE63+BG63+BI63+BK63+BM63+BO63+BQ63</f>
        <v>1</v>
      </c>
      <c r="H63" s="16"/>
      <c r="I63" s="65"/>
      <c r="J63" s="16"/>
      <c r="K63" s="65"/>
      <c r="L63" s="16"/>
      <c r="M63" s="65"/>
      <c r="N63" s="16"/>
      <c r="O63" s="65"/>
      <c r="P63" s="16"/>
      <c r="Q63" s="65"/>
      <c r="R63" s="16"/>
      <c r="S63" s="65"/>
      <c r="T63" s="16"/>
      <c r="U63" s="65"/>
      <c r="V63" s="16"/>
      <c r="W63" s="65"/>
      <c r="X63" s="16"/>
      <c r="Y63" s="65"/>
      <c r="Z63" s="16"/>
      <c r="AA63" s="65"/>
      <c r="AB63" s="16" t="n">
        <v>1</v>
      </c>
      <c r="AC63" s="65"/>
      <c r="AD63" s="16"/>
      <c r="AE63" s="65"/>
      <c r="AF63" s="16"/>
      <c r="AG63" s="65"/>
      <c r="AH63" s="16"/>
      <c r="AI63" s="65"/>
      <c r="AJ63" s="16"/>
      <c r="AK63" s="65"/>
      <c r="AL63" s="16"/>
      <c r="AM63" s="65"/>
      <c r="AN63" s="16"/>
      <c r="AO63" s="65"/>
      <c r="AP63" s="16"/>
      <c r="AQ63" s="65"/>
      <c r="AR63" s="16"/>
      <c r="AS63" s="65"/>
      <c r="AT63" s="16"/>
      <c r="AU63" s="65"/>
      <c r="AV63" s="16"/>
      <c r="AW63" s="65"/>
      <c r="AX63" s="16"/>
      <c r="AY63" s="65"/>
      <c r="AZ63" s="16"/>
      <c r="BA63" s="65"/>
      <c r="BB63" s="16"/>
      <c r="BC63" s="65"/>
      <c r="BD63" s="16"/>
      <c r="BE63" s="65"/>
      <c r="BF63" s="16"/>
      <c r="BG63" s="65"/>
      <c r="BH63" s="16"/>
      <c r="BI63" s="65"/>
      <c r="BJ63" s="16"/>
      <c r="BK63" s="65"/>
      <c r="BL63" s="16"/>
      <c r="BM63" s="65" t="n">
        <v>1</v>
      </c>
      <c r="BN63" s="16"/>
      <c r="BO63" s="65"/>
      <c r="BP63" s="16"/>
      <c r="BQ63" s="65"/>
    </row>
    <row r="64" s="12" customFormat="true" ht="15.75" hidden="false" customHeight="false" outlineLevel="0" collapsed="false">
      <c r="B64" s="23" t="s">
        <v>213</v>
      </c>
      <c r="C64" s="16" t="s">
        <v>214</v>
      </c>
      <c r="D64" s="18" t="n">
        <f aca="false">35+15</f>
        <v>50</v>
      </c>
      <c r="E64" s="17" t="n">
        <f aca="false">(F64-G64)+D64</f>
        <v>0</v>
      </c>
      <c r="F64" s="18" t="n">
        <f aca="false">H64+J64+L64+N64+P64+R64+T64+V64+X64+Z64+AB64+AD64+AF64+AH64+AJ64+AL64+AN64+AP64+AR64+AT64+AV64+AX64+AZ64+BB64+BD64+BF64+BH64+BJ64+BL64+BN64+BP64</f>
        <v>0</v>
      </c>
      <c r="G64" s="64" t="n">
        <f aca="false">I64+K64+M64+O64+Q64+S64+U64+W64+Y64+AA64+AC64+AE64+AG64+AI64+AK64+AM64+AO64+AQ64+AS64+AU64+AW64+AY64+BA64+BC64+BE64+BG64+BI64+BK64+BM64+BO64+BQ64</f>
        <v>50</v>
      </c>
      <c r="H64" s="16"/>
      <c r="I64" s="65"/>
      <c r="J64" s="16"/>
      <c r="K64" s="65"/>
      <c r="L64" s="16"/>
      <c r="M64" s="65"/>
      <c r="N64" s="16"/>
      <c r="O64" s="65"/>
      <c r="P64" s="16"/>
      <c r="Q64" s="65"/>
      <c r="R64" s="16"/>
      <c r="S64" s="65" t="n">
        <v>20</v>
      </c>
      <c r="T64" s="16"/>
      <c r="U64" s="65"/>
      <c r="V64" s="16"/>
      <c r="W64" s="65"/>
      <c r="X64" s="16"/>
      <c r="Y64" s="65"/>
      <c r="Z64" s="16"/>
      <c r="AA64" s="65"/>
      <c r="AB64" s="16"/>
      <c r="AC64" s="65"/>
      <c r="AD64" s="16"/>
      <c r="AE64" s="65" t="n">
        <v>7</v>
      </c>
      <c r="AF64" s="16"/>
      <c r="AG64" s="65"/>
      <c r="AH64" s="16"/>
      <c r="AI64" s="65"/>
      <c r="AJ64" s="16"/>
      <c r="AK64" s="65"/>
      <c r="AL64" s="16"/>
      <c r="AM64" s="65"/>
      <c r="AN64" s="16"/>
      <c r="AO64" s="65"/>
      <c r="AP64" s="16"/>
      <c r="AQ64" s="65"/>
      <c r="AR64" s="16"/>
      <c r="AS64" s="65"/>
      <c r="AT64" s="16"/>
      <c r="AU64" s="65"/>
      <c r="AV64" s="16"/>
      <c r="AW64" s="65"/>
      <c r="AX64" s="16"/>
      <c r="AY64" s="65"/>
      <c r="AZ64" s="16"/>
      <c r="BA64" s="65"/>
      <c r="BB64" s="16"/>
      <c r="BC64" s="65"/>
      <c r="BD64" s="16"/>
      <c r="BE64" s="65"/>
      <c r="BF64" s="16"/>
      <c r="BG64" s="65"/>
      <c r="BH64" s="16"/>
      <c r="BI64" s="65"/>
      <c r="BJ64" s="16"/>
      <c r="BK64" s="65" t="n">
        <v>23</v>
      </c>
      <c r="BL64" s="16"/>
      <c r="BM64" s="65"/>
      <c r="BN64" s="16"/>
      <c r="BO64" s="65"/>
      <c r="BP64" s="16"/>
      <c r="BQ64" s="65"/>
    </row>
    <row r="65" s="12" customFormat="true" ht="15.75" hidden="false" customHeight="false" outlineLevel="0" collapsed="false">
      <c r="A65" s="22"/>
      <c r="B65" s="23" t="s">
        <v>39</v>
      </c>
      <c r="C65" s="14" t="s">
        <v>40</v>
      </c>
      <c r="D65" s="18"/>
      <c r="E65" s="17" t="n">
        <f aca="false">(F65-G65)+D65</f>
        <v>0</v>
      </c>
      <c r="F65" s="18" t="n">
        <f aca="false">H65+J65+L65+N65+P65+R65+T65+V65+X65+Z65+AB65+AD65+AF65+AH65+AJ65+AL65+AN65+AP65+AR65+AT65+AV65+AX65+AZ65+BB65+BD65+BF65+BH65+BJ65+BL65+BN65+BP65</f>
        <v>0</v>
      </c>
      <c r="G65" s="64" t="n">
        <f aca="false">I65+K65+M65+O65+Q65+S65+U65+W65+Y65+AA65+AC65+AE65+AG65+AI65+AK65+AM65+AO65+AQ65+AS65+AU65+AW65+AY65+BA65+BC65+BE65+BG65+BI65+BK65+BM65+BO65+BQ65</f>
        <v>0</v>
      </c>
      <c r="H65" s="16"/>
      <c r="I65" s="65"/>
      <c r="J65" s="16"/>
      <c r="K65" s="65"/>
      <c r="L65" s="16"/>
      <c r="M65" s="65"/>
      <c r="N65" s="16"/>
      <c r="O65" s="65"/>
      <c r="P65" s="16"/>
      <c r="Q65" s="65"/>
      <c r="R65" s="16"/>
      <c r="S65" s="65"/>
      <c r="T65" s="16"/>
      <c r="U65" s="65"/>
      <c r="V65" s="16"/>
      <c r="W65" s="65"/>
      <c r="X65" s="16"/>
      <c r="Y65" s="65"/>
      <c r="Z65" s="16"/>
      <c r="AA65" s="65"/>
      <c r="AB65" s="16"/>
      <c r="AC65" s="65"/>
      <c r="AD65" s="16"/>
      <c r="AE65" s="65"/>
      <c r="AF65" s="16"/>
      <c r="AG65" s="65"/>
      <c r="AH65" s="16"/>
      <c r="AI65" s="65"/>
      <c r="AJ65" s="16"/>
      <c r="AK65" s="65"/>
      <c r="AL65" s="16"/>
      <c r="AM65" s="65"/>
      <c r="AN65" s="16"/>
      <c r="AO65" s="65"/>
      <c r="AP65" s="16"/>
      <c r="AQ65" s="65"/>
      <c r="AR65" s="16"/>
      <c r="AS65" s="65"/>
      <c r="AT65" s="16"/>
      <c r="AU65" s="65"/>
      <c r="AV65" s="16"/>
      <c r="AW65" s="65"/>
      <c r="AX65" s="16"/>
      <c r="AY65" s="65"/>
      <c r="AZ65" s="16"/>
      <c r="BA65" s="65"/>
      <c r="BB65" s="16"/>
      <c r="BC65" s="65"/>
      <c r="BD65" s="16"/>
      <c r="BE65" s="65"/>
      <c r="BF65" s="16"/>
      <c r="BG65" s="65"/>
      <c r="BH65" s="16"/>
      <c r="BI65" s="65"/>
      <c r="BJ65" s="16"/>
      <c r="BK65" s="65"/>
      <c r="BL65" s="16"/>
      <c r="BM65" s="65"/>
      <c r="BN65" s="16"/>
      <c r="BO65" s="65"/>
      <c r="BP65" s="16"/>
      <c r="BQ65" s="65"/>
    </row>
    <row r="66" s="12" customFormat="true" ht="15.75" hidden="false" customHeight="false" outlineLevel="0" collapsed="false">
      <c r="A66" s="22"/>
      <c r="B66" s="23" t="s">
        <v>45</v>
      </c>
      <c r="C66" s="14" t="s">
        <v>46</v>
      </c>
      <c r="D66" s="18"/>
      <c r="E66" s="17" t="n">
        <f aca="false">(F66-G66)+D66</f>
        <v>0</v>
      </c>
      <c r="F66" s="18" t="n">
        <f aca="false">H66+J66+L66+N66+P66+R66+T66+V66+X66+Z66+AB66+AD66+AF66+AH66+AJ66+AL66+AN66+AP66+AR66+AT66+AV66+AX66+AZ66+BB66+BD66+BF66+BH66+BJ66+BL66+BN66+BP66</f>
        <v>0</v>
      </c>
      <c r="G66" s="64" t="n">
        <f aca="false">I66+K66+M66+O66+Q66+S66+U66+W66+Y66+AA66+AC66+AE66+AG66+AI66+AK66+AM66+AO66+AQ66+AS66+AU66+AW66+AY66+BA66+BC66+BE66+BG66+BI66+BK66+BM66+BO66+BQ66</f>
        <v>0</v>
      </c>
      <c r="H66" s="16"/>
      <c r="I66" s="65"/>
      <c r="J66" s="16"/>
      <c r="K66" s="65"/>
      <c r="L66" s="16"/>
      <c r="M66" s="65"/>
      <c r="N66" s="16"/>
      <c r="O66" s="65"/>
      <c r="P66" s="16"/>
      <c r="Q66" s="65"/>
      <c r="R66" s="16"/>
      <c r="S66" s="65"/>
      <c r="T66" s="16"/>
      <c r="U66" s="65"/>
      <c r="V66" s="16"/>
      <c r="W66" s="65"/>
      <c r="X66" s="16"/>
      <c r="Y66" s="65"/>
      <c r="Z66" s="16"/>
      <c r="AA66" s="65"/>
      <c r="AB66" s="16"/>
      <c r="AC66" s="65"/>
      <c r="AD66" s="16"/>
      <c r="AE66" s="65"/>
      <c r="AF66" s="16"/>
      <c r="AG66" s="65"/>
      <c r="AH66" s="16"/>
      <c r="AI66" s="65"/>
      <c r="AJ66" s="16"/>
      <c r="AK66" s="65"/>
      <c r="AL66" s="16"/>
      <c r="AM66" s="65"/>
      <c r="AN66" s="16"/>
      <c r="AO66" s="65"/>
      <c r="AP66" s="16"/>
      <c r="AQ66" s="65"/>
      <c r="AR66" s="16"/>
      <c r="AS66" s="65"/>
      <c r="AT66" s="16"/>
      <c r="AU66" s="65"/>
      <c r="AV66" s="16"/>
      <c r="AW66" s="65"/>
      <c r="AX66" s="16"/>
      <c r="AY66" s="65"/>
      <c r="AZ66" s="16"/>
      <c r="BA66" s="65"/>
      <c r="BB66" s="16"/>
      <c r="BC66" s="65"/>
      <c r="BD66" s="16"/>
      <c r="BE66" s="65"/>
      <c r="BF66" s="16"/>
      <c r="BG66" s="65"/>
      <c r="BH66" s="16"/>
      <c r="BI66" s="65"/>
      <c r="BJ66" s="16"/>
      <c r="BK66" s="65"/>
      <c r="BL66" s="16"/>
      <c r="BM66" s="65"/>
      <c r="BN66" s="16"/>
      <c r="BO66" s="65"/>
      <c r="BP66" s="16"/>
      <c r="BQ66" s="65"/>
    </row>
    <row r="67" s="12" customFormat="true" ht="15.75" hidden="false" customHeight="false" outlineLevel="0" collapsed="false">
      <c r="A67" s="22"/>
      <c r="B67" s="23" t="s">
        <v>307</v>
      </c>
      <c r="C67" s="14" t="s">
        <v>48</v>
      </c>
      <c r="D67" s="18" t="n">
        <v>154</v>
      </c>
      <c r="E67" s="17" t="n">
        <f aca="false">(F67-G67)+D67</f>
        <v>154</v>
      </c>
      <c r="F67" s="18" t="n">
        <f aca="false">H67+J67+L67+N67+P67+R67+T67+V67+X67+Z67+AB67+AD67+AF67+AH67+AJ67+AL67+AN67+AP67+AR67+AT67+AV67+AX67+AZ67+BB67+BD67+BF67+BH67+BJ67+BL67+BN67+BP67</f>
        <v>0</v>
      </c>
      <c r="G67" s="64" t="n">
        <f aca="false">I67+K67+M67+O67+Q67+S67+U67+W67+Y67+AA67+AC67+AE67+AG67+AI67+AK67+AM67+AO67+AQ67+AS67+AU67+AW67+AY67+BA67+BC67+BE67+BG67+BI67+BK67+BM67+BO67+BQ67</f>
        <v>0</v>
      </c>
      <c r="H67" s="16"/>
      <c r="I67" s="65"/>
      <c r="J67" s="16"/>
      <c r="K67" s="65"/>
      <c r="L67" s="16"/>
      <c r="M67" s="65"/>
      <c r="N67" s="16"/>
      <c r="O67" s="65"/>
      <c r="P67" s="16"/>
      <c r="Q67" s="65"/>
      <c r="R67" s="16"/>
      <c r="S67" s="65"/>
      <c r="T67" s="16"/>
      <c r="U67" s="65"/>
      <c r="V67" s="16"/>
      <c r="W67" s="65"/>
      <c r="X67" s="16"/>
      <c r="Y67" s="65"/>
      <c r="Z67" s="16"/>
      <c r="AA67" s="65"/>
      <c r="AB67" s="16"/>
      <c r="AC67" s="65"/>
      <c r="AD67" s="16"/>
      <c r="AE67" s="65"/>
      <c r="AF67" s="16"/>
      <c r="AG67" s="65"/>
      <c r="AH67" s="16"/>
      <c r="AI67" s="65"/>
      <c r="AJ67" s="16"/>
      <c r="AK67" s="65"/>
      <c r="AL67" s="16"/>
      <c r="AM67" s="65"/>
      <c r="AN67" s="16"/>
      <c r="AO67" s="65"/>
      <c r="AP67" s="16"/>
      <c r="AQ67" s="65"/>
      <c r="AR67" s="16"/>
      <c r="AS67" s="65"/>
      <c r="AT67" s="16"/>
      <c r="AU67" s="65"/>
      <c r="AV67" s="16"/>
      <c r="AW67" s="65"/>
      <c r="AX67" s="16"/>
      <c r="AY67" s="65"/>
      <c r="AZ67" s="16"/>
      <c r="BA67" s="65"/>
      <c r="BB67" s="16"/>
      <c r="BC67" s="65"/>
      <c r="BD67" s="16"/>
      <c r="BE67" s="65"/>
      <c r="BF67" s="16"/>
      <c r="BG67" s="65"/>
      <c r="BH67" s="16"/>
      <c r="BI67" s="65"/>
      <c r="BJ67" s="16"/>
      <c r="BK67" s="65"/>
      <c r="BL67" s="16"/>
      <c r="BM67" s="65"/>
      <c r="BN67" s="16"/>
      <c r="BO67" s="65"/>
      <c r="BP67" s="16"/>
      <c r="BQ67" s="65"/>
    </row>
    <row r="68" s="12" customFormat="true" ht="15.75" hidden="false" customHeight="false" outlineLevel="0" collapsed="false">
      <c r="A68" s="22"/>
      <c r="B68" s="23" t="s">
        <v>49</v>
      </c>
      <c r="C68" s="14" t="s">
        <v>50</v>
      </c>
      <c r="D68" s="18"/>
      <c r="E68" s="17" t="n">
        <f aca="false">(F68-G68)+D68</f>
        <v>0</v>
      </c>
      <c r="F68" s="18" t="n">
        <f aca="false">H68+J68+L68+N68+P68+R68+T68+V68+X68+Z68+AB68+AD68+AF68+AH68+AJ68+AL68+AN68+AP68+AR68+AT68+AV68+AX68+AZ68+BB68+BD68+BF68+BH68+BJ68+BL68+BN68+BP68</f>
        <v>0</v>
      </c>
      <c r="G68" s="64" t="n">
        <f aca="false">I68+K68+M68+O68+Q68+S68+U68+W68+Y68+AA68+AC68+AE68+AG68+AI68+AK68+AM68+AO68+AQ68+AS68+AU68+AW68+AY68+BA68+BC68+BE68+BG68+BI68+BK68+BM68+BO68+BQ68</f>
        <v>0</v>
      </c>
      <c r="H68" s="16"/>
      <c r="I68" s="65"/>
      <c r="J68" s="16"/>
      <c r="K68" s="65"/>
      <c r="L68" s="16"/>
      <c r="M68" s="65"/>
      <c r="N68" s="16"/>
      <c r="O68" s="65"/>
      <c r="P68" s="16"/>
      <c r="Q68" s="65"/>
      <c r="R68" s="16"/>
      <c r="S68" s="65"/>
      <c r="T68" s="16"/>
      <c r="U68" s="65"/>
      <c r="V68" s="16"/>
      <c r="W68" s="65"/>
      <c r="X68" s="16"/>
      <c r="Y68" s="65"/>
      <c r="Z68" s="16"/>
      <c r="AA68" s="65"/>
      <c r="AB68" s="16"/>
      <c r="AC68" s="65"/>
      <c r="AD68" s="16"/>
      <c r="AE68" s="65"/>
      <c r="AF68" s="16"/>
      <c r="AG68" s="65"/>
      <c r="AH68" s="16"/>
      <c r="AI68" s="65"/>
      <c r="AJ68" s="16"/>
      <c r="AK68" s="65"/>
      <c r="AL68" s="16"/>
      <c r="AM68" s="65"/>
      <c r="AN68" s="16"/>
      <c r="AO68" s="65"/>
      <c r="AP68" s="16"/>
      <c r="AQ68" s="65"/>
      <c r="AR68" s="16"/>
      <c r="AS68" s="65"/>
      <c r="AT68" s="16"/>
      <c r="AU68" s="65"/>
      <c r="AV68" s="16"/>
      <c r="AW68" s="65"/>
      <c r="AX68" s="16"/>
      <c r="AY68" s="65"/>
      <c r="AZ68" s="16"/>
      <c r="BA68" s="65"/>
      <c r="BB68" s="16"/>
      <c r="BC68" s="65"/>
      <c r="BD68" s="16"/>
      <c r="BE68" s="65"/>
      <c r="BF68" s="16"/>
      <c r="BG68" s="65"/>
      <c r="BH68" s="16"/>
      <c r="BI68" s="65"/>
      <c r="BJ68" s="16"/>
      <c r="BK68" s="65"/>
      <c r="BL68" s="16"/>
      <c r="BM68" s="65"/>
      <c r="BN68" s="16"/>
      <c r="BO68" s="65"/>
      <c r="BP68" s="16"/>
      <c r="BQ68" s="65"/>
    </row>
    <row r="69" s="12" customFormat="true" ht="15.75" hidden="false" customHeight="false" outlineLevel="0" collapsed="false">
      <c r="A69" s="22"/>
      <c r="B69" s="23" t="s">
        <v>51</v>
      </c>
      <c r="C69" s="14" t="s">
        <v>52</v>
      </c>
      <c r="D69" s="18" t="n">
        <v>101</v>
      </c>
      <c r="E69" s="17" t="n">
        <f aca="false">(F69-G69)+D69</f>
        <v>101</v>
      </c>
      <c r="F69" s="18" t="n">
        <f aca="false">H69+J69+L69+N69+P69+R69+T69+V69+X69+Z69+AB69+AD69+AF69+AH69+AJ69+AL69+AN69+AP69+AR69+AT69+AV69+AX69+AZ69+BB69+BD69+BF69+BH69+BJ69+BL69+BN69+BP69</f>
        <v>0</v>
      </c>
      <c r="G69" s="64" t="n">
        <f aca="false">I69+K69+M69+O69+Q69+S69+U69+W69+Y69+AA69+AC69+AE69+AG69+AI69+AK69+AM69+AO69+AQ69+AS69+AU69+AW69+AY69+BA69+BC69+BE69+BG69+BI69+BK69+BM69+BO69+BQ69</f>
        <v>0</v>
      </c>
      <c r="H69" s="16"/>
      <c r="I69" s="65"/>
      <c r="J69" s="16"/>
      <c r="K69" s="65"/>
      <c r="L69" s="16"/>
      <c r="M69" s="65"/>
      <c r="N69" s="16"/>
      <c r="O69" s="65"/>
      <c r="P69" s="16"/>
      <c r="Q69" s="65"/>
      <c r="R69" s="16"/>
      <c r="S69" s="65"/>
      <c r="T69" s="16"/>
      <c r="U69" s="65"/>
      <c r="V69" s="16"/>
      <c r="W69" s="65"/>
      <c r="X69" s="16"/>
      <c r="Y69" s="65"/>
      <c r="Z69" s="16"/>
      <c r="AA69" s="65"/>
      <c r="AB69" s="16"/>
      <c r="AC69" s="65"/>
      <c r="AD69" s="16"/>
      <c r="AE69" s="65"/>
      <c r="AF69" s="16"/>
      <c r="AG69" s="65"/>
      <c r="AH69" s="16"/>
      <c r="AI69" s="65"/>
      <c r="AJ69" s="16"/>
      <c r="AK69" s="65"/>
      <c r="AL69" s="16"/>
      <c r="AM69" s="65"/>
      <c r="AN69" s="16"/>
      <c r="AO69" s="65"/>
      <c r="AP69" s="16"/>
      <c r="AQ69" s="65"/>
      <c r="AR69" s="16"/>
      <c r="AS69" s="65"/>
      <c r="AT69" s="16"/>
      <c r="AU69" s="65"/>
      <c r="AV69" s="16"/>
      <c r="AW69" s="65"/>
      <c r="AX69" s="16"/>
      <c r="AY69" s="65"/>
      <c r="AZ69" s="16"/>
      <c r="BA69" s="65"/>
      <c r="BB69" s="16"/>
      <c r="BC69" s="65"/>
      <c r="BD69" s="16"/>
      <c r="BE69" s="65"/>
      <c r="BF69" s="16"/>
      <c r="BG69" s="65"/>
      <c r="BH69" s="16"/>
      <c r="BI69" s="65"/>
      <c r="BJ69" s="16"/>
      <c r="BK69" s="65"/>
      <c r="BL69" s="16"/>
      <c r="BM69" s="65"/>
      <c r="BN69" s="16"/>
      <c r="BO69" s="65"/>
      <c r="BP69" s="16"/>
      <c r="BQ69" s="65"/>
    </row>
    <row r="70" s="19" customFormat="true" ht="15.75" hidden="false" customHeight="false" outlineLevel="0" collapsed="false">
      <c r="A70" s="67"/>
      <c r="B70" s="30" t="s">
        <v>53</v>
      </c>
      <c r="C70" s="14" t="s">
        <v>54</v>
      </c>
      <c r="D70" s="18" t="n">
        <v>629</v>
      </c>
      <c r="E70" s="17" t="n">
        <f aca="false">(F70-G70)+D70</f>
        <v>787</v>
      </c>
      <c r="F70" s="18" t="n">
        <f aca="false">H70+J70+L70+N70+P70+R70+T70+V70+X70+Z70+AB70+AD70+AF70+AH70+AJ70+AL70+AN70+AP70+AR70+AT70+AV70+AX70+AZ70+BB70+BD70+BF70+BH70+BJ70+BL70+BN70+BP70</f>
        <v>376</v>
      </c>
      <c r="G70" s="64" t="n">
        <f aca="false">I70+K70+M70+O70+Q70+S70+U70+W70+Y70+AA70+AC70+AE70+AG70+AI70+AK70+AM70+AO70+AQ70+AS70+AU70+AW70+AY70+BA70+BC70+BE70+BG70+BI70+BK70+BM70+BO70+BQ70</f>
        <v>218</v>
      </c>
      <c r="H70" s="18" t="n">
        <v>99</v>
      </c>
      <c r="I70" s="64"/>
      <c r="J70" s="18" t="n">
        <f aca="false">128+113</f>
        <v>241</v>
      </c>
      <c r="K70" s="64"/>
      <c r="L70" s="18"/>
      <c r="M70" s="64"/>
      <c r="N70" s="18"/>
      <c r="O70" s="64"/>
      <c r="P70" s="18"/>
      <c r="Q70" s="64"/>
      <c r="R70" s="18"/>
      <c r="S70" s="64" t="n">
        <v>42</v>
      </c>
      <c r="T70" s="18"/>
      <c r="U70" s="64" t="n">
        <v>22</v>
      </c>
      <c r="V70" s="18"/>
      <c r="W70" s="64"/>
      <c r="X70" s="18"/>
      <c r="Y70" s="64"/>
      <c r="Z70" s="18"/>
      <c r="AA70" s="64"/>
      <c r="AB70" s="18"/>
      <c r="AC70" s="64" t="n">
        <v>21</v>
      </c>
      <c r="AD70" s="18"/>
      <c r="AE70" s="64"/>
      <c r="AF70" s="18"/>
      <c r="AG70" s="64" t="n">
        <v>13</v>
      </c>
      <c r="AH70" s="18" t="n">
        <v>36</v>
      </c>
      <c r="AI70" s="64" t="n">
        <v>24</v>
      </c>
      <c r="AJ70" s="18"/>
      <c r="AK70" s="64" t="n">
        <v>23</v>
      </c>
      <c r="AL70" s="18"/>
      <c r="AM70" s="64"/>
      <c r="AN70" s="18"/>
      <c r="AO70" s="64"/>
      <c r="AP70" s="18"/>
      <c r="AQ70" s="64" t="n">
        <v>37</v>
      </c>
      <c r="AR70" s="18"/>
      <c r="AS70" s="64" t="n">
        <v>10</v>
      </c>
      <c r="AT70" s="18"/>
      <c r="AU70" s="64" t="n">
        <v>26</v>
      </c>
      <c r="AV70" s="18"/>
      <c r="AW70" s="64"/>
      <c r="AX70" s="18"/>
      <c r="AY70" s="64"/>
      <c r="AZ70" s="18"/>
      <c r="BA70" s="64"/>
      <c r="BB70" s="18"/>
      <c r="BC70" s="64"/>
      <c r="BD70" s="18"/>
      <c r="BE70" s="64"/>
      <c r="BF70" s="18"/>
      <c r="BG70" s="64"/>
      <c r="BH70" s="18"/>
      <c r="BI70" s="64"/>
      <c r="BJ70" s="18"/>
      <c r="BK70" s="64"/>
      <c r="BL70" s="18"/>
      <c r="BM70" s="64"/>
      <c r="BN70" s="18"/>
      <c r="BO70" s="64"/>
      <c r="BP70" s="18"/>
      <c r="BQ70" s="64"/>
    </row>
    <row r="71" s="12" customFormat="true" ht="15.75" hidden="false" customHeight="false" outlineLevel="0" collapsed="false">
      <c r="B71" s="23" t="s">
        <v>222</v>
      </c>
      <c r="C71" s="16" t="s">
        <v>308</v>
      </c>
      <c r="D71" s="18" t="n">
        <v>3</v>
      </c>
      <c r="E71" s="17" t="n">
        <f aca="false">(F71-G71)+D71</f>
        <v>3</v>
      </c>
      <c r="F71" s="18" t="n">
        <f aca="false">H71+J71+L71+N71+P71+R71+T71+V71+X71+Z71+AB71+AD71+AF71+AH71+AJ71+AL71+AN71+AP71+AR71+AT71+AV71+AX71+AZ71+BB71+BD71+BF71+BH71+BJ71+BL71+BN71+BP71</f>
        <v>0</v>
      </c>
      <c r="G71" s="64" t="n">
        <f aca="false">I71+K71+M71+O71+Q71+S71+U71+W71+Y71+AA71+AC71+AE71+AG71+AI71+AK71+AM71+AO71+AQ71+AS71+AU71+AW71+AY71+BA71+BC71+BE71+BG71+BI71+BK71+BM71+BO71+BQ71</f>
        <v>0</v>
      </c>
      <c r="H71" s="16"/>
      <c r="I71" s="65"/>
      <c r="J71" s="16"/>
      <c r="K71" s="65"/>
      <c r="L71" s="16"/>
      <c r="M71" s="65"/>
      <c r="N71" s="16"/>
      <c r="O71" s="65"/>
      <c r="P71" s="16"/>
      <c r="Q71" s="65"/>
      <c r="R71" s="16"/>
      <c r="S71" s="65"/>
      <c r="T71" s="16"/>
      <c r="U71" s="65"/>
      <c r="V71" s="16"/>
      <c r="W71" s="65"/>
      <c r="X71" s="16"/>
      <c r="Y71" s="65"/>
      <c r="Z71" s="16"/>
      <c r="AA71" s="65"/>
      <c r="AB71" s="16"/>
      <c r="AC71" s="65"/>
      <c r="AD71" s="16"/>
      <c r="AE71" s="65"/>
      <c r="AF71" s="16"/>
      <c r="AG71" s="65"/>
      <c r="AH71" s="16"/>
      <c r="AI71" s="65"/>
      <c r="AJ71" s="16"/>
      <c r="AK71" s="65"/>
      <c r="AL71" s="16"/>
      <c r="AM71" s="65"/>
      <c r="AN71" s="16"/>
      <c r="AO71" s="65"/>
      <c r="AP71" s="16"/>
      <c r="AQ71" s="65"/>
      <c r="AR71" s="16"/>
      <c r="AS71" s="65"/>
      <c r="AT71" s="16"/>
      <c r="AU71" s="65"/>
      <c r="AV71" s="16"/>
      <c r="AW71" s="65"/>
      <c r="AX71" s="16"/>
      <c r="AY71" s="65"/>
      <c r="AZ71" s="16"/>
      <c r="BA71" s="65"/>
      <c r="BB71" s="16"/>
      <c r="BC71" s="65"/>
      <c r="BD71" s="16"/>
      <c r="BE71" s="65"/>
      <c r="BF71" s="16"/>
      <c r="BG71" s="65"/>
      <c r="BH71" s="16"/>
      <c r="BI71" s="65"/>
      <c r="BJ71" s="16"/>
      <c r="BK71" s="65"/>
      <c r="BL71" s="16"/>
      <c r="BM71" s="65"/>
      <c r="BN71" s="16"/>
      <c r="BO71" s="65"/>
      <c r="BP71" s="16"/>
      <c r="BQ71" s="65"/>
    </row>
    <row r="72" s="12" customFormat="true" ht="15.75" hidden="false" customHeight="false" outlineLevel="0" collapsed="false">
      <c r="B72" s="23" t="s">
        <v>224</v>
      </c>
      <c r="C72" s="16" t="s">
        <v>309</v>
      </c>
      <c r="D72" s="18" t="n">
        <v>2</v>
      </c>
      <c r="E72" s="17" t="n">
        <f aca="false">(F72-G72)+D72</f>
        <v>0</v>
      </c>
      <c r="F72" s="18" t="n">
        <f aca="false">H72+J72+L72+N72+P72+R72+T72+V72+X72+Z72+AB72+AD72+AF72+AH72+AJ72+AL72+AN72+AP72+AR72+AT72+AV72+AX72+AZ72+BB72+BD72+BF72+BH72+BJ72+BL72+BN72+BP72</f>
        <v>0</v>
      </c>
      <c r="G72" s="64" t="n">
        <f aca="false">I72+K72+M72+O72+Q72+S72+U72+W72+Y72+AA72+AC72+AE72+AG72+AI72+AK72+AM72+AO72+AQ72+AS72+AU72+AW72+AY72+BA72+BC72+BE72+BG72+BI72+BK72+BM72+BO72+BQ72</f>
        <v>2</v>
      </c>
      <c r="H72" s="16"/>
      <c r="I72" s="65"/>
      <c r="J72" s="16"/>
      <c r="K72" s="65"/>
      <c r="L72" s="16"/>
      <c r="M72" s="65"/>
      <c r="N72" s="16"/>
      <c r="O72" s="65"/>
      <c r="P72" s="16"/>
      <c r="Q72" s="65"/>
      <c r="R72" s="16"/>
      <c r="S72" s="65" t="n">
        <v>2</v>
      </c>
      <c r="T72" s="16"/>
      <c r="U72" s="65"/>
      <c r="V72" s="16"/>
      <c r="W72" s="65"/>
      <c r="X72" s="16"/>
      <c r="Y72" s="65"/>
      <c r="Z72" s="16"/>
      <c r="AA72" s="65"/>
      <c r="AB72" s="16"/>
      <c r="AC72" s="65"/>
      <c r="AD72" s="16"/>
      <c r="AE72" s="65"/>
      <c r="AF72" s="16"/>
      <c r="AG72" s="65"/>
      <c r="AH72" s="16"/>
      <c r="AI72" s="65"/>
      <c r="AJ72" s="16"/>
      <c r="AK72" s="65"/>
      <c r="AL72" s="16"/>
      <c r="AM72" s="65"/>
      <c r="AN72" s="16"/>
      <c r="AO72" s="65"/>
      <c r="AP72" s="16"/>
      <c r="AQ72" s="65"/>
      <c r="AR72" s="16"/>
      <c r="AS72" s="65"/>
      <c r="AT72" s="16"/>
      <c r="AU72" s="65"/>
      <c r="AV72" s="16"/>
      <c r="AW72" s="65"/>
      <c r="AX72" s="16"/>
      <c r="AY72" s="65"/>
      <c r="AZ72" s="16"/>
      <c r="BA72" s="65"/>
      <c r="BB72" s="16"/>
      <c r="BC72" s="65"/>
      <c r="BD72" s="16"/>
      <c r="BE72" s="65"/>
      <c r="BF72" s="16"/>
      <c r="BG72" s="65"/>
      <c r="BH72" s="16"/>
      <c r="BI72" s="65"/>
      <c r="BJ72" s="16"/>
      <c r="BK72" s="65"/>
      <c r="BL72" s="16"/>
      <c r="BM72" s="65"/>
      <c r="BN72" s="16"/>
      <c r="BO72" s="65"/>
      <c r="BP72" s="16"/>
      <c r="BQ72" s="65"/>
    </row>
    <row r="73" s="12" customFormat="true" ht="15.75" hidden="false" customHeight="false" outlineLevel="0" collapsed="false">
      <c r="B73" s="23" t="s">
        <v>226</v>
      </c>
      <c r="C73" s="16" t="s">
        <v>310</v>
      </c>
      <c r="D73" s="18"/>
      <c r="E73" s="17" t="n">
        <f aca="false">(F73-G73)+D73</f>
        <v>0</v>
      </c>
      <c r="F73" s="18" t="n">
        <f aca="false">H73+J73+L73+N73+P73+R73+T73+V73+X73+Z73+AB73+AD73+AF73+AH73+AJ73+AL73+AN73+AP73+AR73+AT73+AV73+AX73+AZ73+BB73+BD73+BF73+BH73+BJ73+BL73+BN73+BP73</f>
        <v>0</v>
      </c>
      <c r="G73" s="64" t="n">
        <f aca="false">I73+K73+M73+O73+Q73+S73+U73+W73+Y73+AA73+AC73+AE73+AG73+AI73+AK73+AM73+AO73+AQ73+AS73+AU73+AW73+AY73+BA73+BC73+BE73+BG73+BI73+BK73+BM73+BO73+BQ73</f>
        <v>0</v>
      </c>
      <c r="H73" s="16"/>
      <c r="I73" s="65"/>
      <c r="J73" s="16"/>
      <c r="K73" s="65"/>
      <c r="L73" s="16"/>
      <c r="M73" s="65"/>
      <c r="N73" s="16"/>
      <c r="O73" s="65"/>
      <c r="P73" s="16"/>
      <c r="Q73" s="65"/>
      <c r="R73" s="16"/>
      <c r="S73" s="65"/>
      <c r="T73" s="16"/>
      <c r="U73" s="65"/>
      <c r="V73" s="16"/>
      <c r="W73" s="65"/>
      <c r="X73" s="16"/>
      <c r="Y73" s="65"/>
      <c r="Z73" s="16"/>
      <c r="AA73" s="65"/>
      <c r="AB73" s="16"/>
      <c r="AC73" s="65"/>
      <c r="AD73" s="16"/>
      <c r="AE73" s="65"/>
      <c r="AF73" s="16"/>
      <c r="AG73" s="65"/>
      <c r="AH73" s="16"/>
      <c r="AI73" s="65"/>
      <c r="AJ73" s="16"/>
      <c r="AK73" s="65"/>
      <c r="AL73" s="16"/>
      <c r="AM73" s="65"/>
      <c r="AN73" s="16"/>
      <c r="AO73" s="65"/>
      <c r="AP73" s="16"/>
      <c r="AQ73" s="65"/>
      <c r="AR73" s="16"/>
      <c r="AS73" s="65"/>
      <c r="AT73" s="16"/>
      <c r="AU73" s="65"/>
      <c r="AV73" s="16"/>
      <c r="AW73" s="65"/>
      <c r="AX73" s="16"/>
      <c r="AY73" s="65"/>
      <c r="AZ73" s="16"/>
      <c r="BA73" s="65"/>
      <c r="BB73" s="16"/>
      <c r="BC73" s="65"/>
      <c r="BD73" s="16"/>
      <c r="BE73" s="65"/>
      <c r="BF73" s="16"/>
      <c r="BG73" s="65"/>
      <c r="BH73" s="16"/>
      <c r="BI73" s="65"/>
      <c r="BJ73" s="16"/>
      <c r="BK73" s="65"/>
      <c r="BL73" s="16"/>
      <c r="BM73" s="65"/>
      <c r="BN73" s="16"/>
      <c r="BO73" s="65"/>
      <c r="BP73" s="16"/>
      <c r="BQ73" s="65"/>
    </row>
    <row r="74" s="12" customFormat="true" ht="15.75" hidden="false" customHeight="false" outlineLevel="0" collapsed="false">
      <c r="B74" s="23" t="s">
        <v>228</v>
      </c>
      <c r="C74" s="16" t="s">
        <v>311</v>
      </c>
      <c r="D74" s="18" t="n">
        <v>1</v>
      </c>
      <c r="E74" s="17" t="n">
        <f aca="false">(F74-G74)+D74</f>
        <v>0</v>
      </c>
      <c r="F74" s="18" t="n">
        <f aca="false">H74+J74+L74+N74+P74+R74+T74+V74+X74+Z74+AB74+AD74+AF74+AH74+AJ74+AL74+AN74+AP74+AR74+AT74+AV74+AX74+AZ74+BB74+BD74+BF74+BH74+BJ74+BL74+BN74+BP74</f>
        <v>0</v>
      </c>
      <c r="G74" s="64" t="n">
        <f aca="false">I74+K74+M74+O74+Q74+S74+U74+W74+Y74+AA74+AC74+AE74+AG74+AI74+AK74+AM74+AO74+AQ74+AS74+AU74+AW74+AY74+BA74+BC74+BE74+BG74+BI74+BK74+BM74+BO74+BQ74</f>
        <v>1</v>
      </c>
      <c r="H74" s="16"/>
      <c r="I74" s="65"/>
      <c r="J74" s="16"/>
      <c r="K74" s="65"/>
      <c r="L74" s="16"/>
      <c r="M74" s="65"/>
      <c r="N74" s="16"/>
      <c r="O74" s="65"/>
      <c r="P74" s="16"/>
      <c r="Q74" s="65"/>
      <c r="R74" s="16"/>
      <c r="S74" s="65" t="n">
        <v>1</v>
      </c>
      <c r="T74" s="16"/>
      <c r="U74" s="65"/>
      <c r="V74" s="16"/>
      <c r="W74" s="65"/>
      <c r="X74" s="16"/>
      <c r="Y74" s="65"/>
      <c r="Z74" s="16"/>
      <c r="AA74" s="65"/>
      <c r="AB74" s="16"/>
      <c r="AC74" s="65"/>
      <c r="AD74" s="16"/>
      <c r="AE74" s="65"/>
      <c r="AF74" s="16"/>
      <c r="AG74" s="65"/>
      <c r="AH74" s="16"/>
      <c r="AI74" s="65"/>
      <c r="AJ74" s="16"/>
      <c r="AK74" s="65"/>
      <c r="AL74" s="16"/>
      <c r="AM74" s="65"/>
      <c r="AN74" s="16"/>
      <c r="AO74" s="65"/>
      <c r="AP74" s="16"/>
      <c r="AQ74" s="65"/>
      <c r="AR74" s="16"/>
      <c r="AS74" s="65"/>
      <c r="AT74" s="16"/>
      <c r="AU74" s="65"/>
      <c r="AV74" s="16"/>
      <c r="AW74" s="65"/>
      <c r="AX74" s="16"/>
      <c r="AY74" s="65"/>
      <c r="AZ74" s="16"/>
      <c r="BA74" s="65"/>
      <c r="BB74" s="16"/>
      <c r="BC74" s="65"/>
      <c r="BD74" s="16"/>
      <c r="BE74" s="65"/>
      <c r="BF74" s="16"/>
      <c r="BG74" s="65"/>
      <c r="BH74" s="16"/>
      <c r="BI74" s="65"/>
      <c r="BJ74" s="16"/>
      <c r="BK74" s="65"/>
      <c r="BL74" s="16"/>
      <c r="BM74" s="65"/>
      <c r="BN74" s="16"/>
      <c r="BO74" s="65"/>
      <c r="BP74" s="16"/>
      <c r="BQ74" s="65"/>
    </row>
    <row r="75" s="12" customFormat="true" ht="15.75" hidden="false" customHeight="false" outlineLevel="0" collapsed="false">
      <c r="B75" s="23" t="s">
        <v>232</v>
      </c>
      <c r="C75" s="16" t="s">
        <v>312</v>
      </c>
      <c r="D75" s="18"/>
      <c r="E75" s="17" t="n">
        <f aca="false">(F75-G75)+D75</f>
        <v>0</v>
      </c>
      <c r="F75" s="18" t="n">
        <f aca="false">H75+J75+L75+N75+P75+R75+T75+V75+X75+Z75+AB75+AD75+AF75+AH75+AJ75+AL75+AN75+AP75+AR75+AT75+AV75+AX75+AZ75+BB75+BD75+BF75+BH75+BJ75+BL75+BN75+BP75</f>
        <v>0</v>
      </c>
      <c r="G75" s="64" t="n">
        <f aca="false">I75+K75+M75+O75+Q75+S75+U75+W75+Y75+AA75+AC75+AE75+AG75+AI75+AK75+AM75+AO75+AQ75+AS75+AU75+AW75+AY75+BA75+BC75+BE75+BG75+BI75+BK75+BM75+BO75+BQ75</f>
        <v>0</v>
      </c>
      <c r="H75" s="16"/>
      <c r="I75" s="65"/>
      <c r="J75" s="16"/>
      <c r="K75" s="65"/>
      <c r="L75" s="16"/>
      <c r="M75" s="65"/>
      <c r="N75" s="16"/>
      <c r="O75" s="65"/>
      <c r="P75" s="16"/>
      <c r="Q75" s="65"/>
      <c r="R75" s="16"/>
      <c r="S75" s="65"/>
      <c r="T75" s="16"/>
      <c r="U75" s="65"/>
      <c r="V75" s="16"/>
      <c r="W75" s="65"/>
      <c r="X75" s="16"/>
      <c r="Y75" s="65"/>
      <c r="Z75" s="16"/>
      <c r="AA75" s="65"/>
      <c r="AB75" s="16"/>
      <c r="AC75" s="65"/>
      <c r="AD75" s="16"/>
      <c r="AE75" s="65"/>
      <c r="AF75" s="16"/>
      <c r="AG75" s="65"/>
      <c r="AH75" s="16"/>
      <c r="AI75" s="65"/>
      <c r="AJ75" s="16"/>
      <c r="AK75" s="65"/>
      <c r="AL75" s="16"/>
      <c r="AM75" s="65"/>
      <c r="AN75" s="16"/>
      <c r="AO75" s="65"/>
      <c r="AP75" s="16"/>
      <c r="AQ75" s="65"/>
      <c r="AR75" s="16"/>
      <c r="AS75" s="65"/>
      <c r="AT75" s="16"/>
      <c r="AU75" s="65"/>
      <c r="AV75" s="16"/>
      <c r="AW75" s="65"/>
      <c r="AX75" s="16"/>
      <c r="AY75" s="65"/>
      <c r="AZ75" s="16"/>
      <c r="BA75" s="65"/>
      <c r="BB75" s="16"/>
      <c r="BC75" s="65"/>
      <c r="BD75" s="16"/>
      <c r="BE75" s="65"/>
      <c r="BF75" s="16"/>
      <c r="BG75" s="65"/>
      <c r="BH75" s="16"/>
      <c r="BI75" s="65"/>
      <c r="BJ75" s="16"/>
      <c r="BK75" s="65"/>
      <c r="BL75" s="16"/>
      <c r="BM75" s="65"/>
      <c r="BN75" s="16"/>
      <c r="BO75" s="65"/>
      <c r="BP75" s="16"/>
      <c r="BQ75" s="65"/>
    </row>
    <row r="76" s="12" customFormat="true" ht="15.75" hidden="false" customHeight="false" outlineLevel="0" collapsed="false">
      <c r="B76" s="23" t="s">
        <v>236</v>
      </c>
      <c r="C76" s="16" t="s">
        <v>313</v>
      </c>
      <c r="D76" s="18"/>
      <c r="E76" s="17" t="n">
        <f aca="false">(F76-G76)+D76</f>
        <v>0</v>
      </c>
      <c r="F76" s="18" t="n">
        <f aca="false">H76+J76+L76+N76+P76+R76+T76+V76+X76+Z76+AB76+AD76+AF76+AH76+AJ76+AL76+AN76+AP76+AR76+AT76+AV76+AX76+AZ76+BB76+BD76+BF76+BH76+BJ76+BL76+BN76+BP76</f>
        <v>0</v>
      </c>
      <c r="G76" s="64" t="n">
        <f aca="false">I76+K76+M76+O76+Q76+S76+U76+W76+Y76+AA76+AC76+AE76+AG76+AI76+AK76+AM76+AO76+AQ76+AS76+AU76+AW76+AY76+BA76+BC76+BE76+BG76+BI76+BK76+BM76+BO76+BQ76</f>
        <v>0</v>
      </c>
      <c r="H76" s="16"/>
      <c r="I76" s="65"/>
      <c r="J76" s="16"/>
      <c r="K76" s="65"/>
      <c r="L76" s="16"/>
      <c r="M76" s="65"/>
      <c r="N76" s="16"/>
      <c r="O76" s="65"/>
      <c r="P76" s="16"/>
      <c r="Q76" s="65"/>
      <c r="R76" s="16"/>
      <c r="S76" s="65"/>
      <c r="T76" s="16"/>
      <c r="U76" s="65"/>
      <c r="V76" s="16"/>
      <c r="W76" s="65"/>
      <c r="X76" s="16"/>
      <c r="Y76" s="65"/>
      <c r="Z76" s="16"/>
      <c r="AA76" s="65"/>
      <c r="AB76" s="16"/>
      <c r="AC76" s="65"/>
      <c r="AD76" s="16"/>
      <c r="AE76" s="65"/>
      <c r="AF76" s="16"/>
      <c r="AG76" s="65"/>
      <c r="AH76" s="16"/>
      <c r="AI76" s="65"/>
      <c r="AJ76" s="16"/>
      <c r="AK76" s="65"/>
      <c r="AL76" s="16"/>
      <c r="AM76" s="65"/>
      <c r="AN76" s="16"/>
      <c r="AO76" s="65"/>
      <c r="AP76" s="16"/>
      <c r="AQ76" s="65"/>
      <c r="AR76" s="16"/>
      <c r="AS76" s="65"/>
      <c r="AT76" s="16"/>
      <c r="AU76" s="65"/>
      <c r="AV76" s="16"/>
      <c r="AW76" s="65"/>
      <c r="AX76" s="16"/>
      <c r="AY76" s="65"/>
      <c r="AZ76" s="16"/>
      <c r="BA76" s="65"/>
      <c r="BB76" s="16"/>
      <c r="BC76" s="65"/>
      <c r="BD76" s="16"/>
      <c r="BE76" s="65"/>
      <c r="BF76" s="16"/>
      <c r="BG76" s="65"/>
      <c r="BH76" s="16"/>
      <c r="BI76" s="65"/>
      <c r="BJ76" s="16"/>
      <c r="BK76" s="65"/>
      <c r="BL76" s="16"/>
      <c r="BM76" s="65"/>
      <c r="BN76" s="16"/>
      <c r="BO76" s="65"/>
      <c r="BP76" s="16"/>
      <c r="BQ76" s="65"/>
    </row>
    <row r="77" s="12" customFormat="true" ht="15.75" hidden="false" customHeight="false" outlineLevel="0" collapsed="false">
      <c r="B77" s="23" t="s">
        <v>238</v>
      </c>
      <c r="C77" s="16" t="s">
        <v>314</v>
      </c>
      <c r="D77" s="18"/>
      <c r="E77" s="17" t="n">
        <f aca="false">(F77-G77)+D77</f>
        <v>0</v>
      </c>
      <c r="F77" s="18" t="n">
        <f aca="false">H77+J77+L77+N77+P77+R77+T77+V77+X77+Z77+AB77+AD77+AF77+AH77+AJ77+AL77+AN77+AP77+AR77+AT77+AV77+AX77+AZ77+BB77+BD77+BF77+BH77+BJ77+BL77+BN77+BP77</f>
        <v>0</v>
      </c>
      <c r="G77" s="64" t="n">
        <f aca="false">I77+K77+M77+O77+Q77+S77+U77+W77+Y77+AA77+AC77+AE77+AG77+AI77+AK77+AM77+AO77+AQ77+AS77+AU77+AW77+AY77+BA77+BC77+BE77+BG77+BI77+BK77+BM77+BO77+BQ77</f>
        <v>0</v>
      </c>
      <c r="H77" s="16"/>
      <c r="I77" s="65"/>
      <c r="J77" s="16"/>
      <c r="K77" s="65"/>
      <c r="L77" s="16"/>
      <c r="M77" s="65"/>
      <c r="N77" s="16"/>
      <c r="O77" s="65"/>
      <c r="P77" s="16"/>
      <c r="Q77" s="65"/>
      <c r="R77" s="16"/>
      <c r="S77" s="65"/>
      <c r="T77" s="16"/>
      <c r="U77" s="65"/>
      <c r="V77" s="16"/>
      <c r="W77" s="65"/>
      <c r="X77" s="16"/>
      <c r="Y77" s="65"/>
      <c r="Z77" s="16"/>
      <c r="AA77" s="65"/>
      <c r="AB77" s="16"/>
      <c r="AC77" s="65"/>
      <c r="AD77" s="16"/>
      <c r="AE77" s="65"/>
      <c r="AF77" s="16"/>
      <c r="AG77" s="65"/>
      <c r="AH77" s="16"/>
      <c r="AI77" s="65"/>
      <c r="AJ77" s="16"/>
      <c r="AK77" s="65"/>
      <c r="AL77" s="16"/>
      <c r="AM77" s="65"/>
      <c r="AN77" s="16"/>
      <c r="AO77" s="65"/>
      <c r="AP77" s="16"/>
      <c r="AQ77" s="65"/>
      <c r="AR77" s="16"/>
      <c r="AS77" s="65"/>
      <c r="AT77" s="16"/>
      <c r="AU77" s="65"/>
      <c r="AV77" s="16"/>
      <c r="AW77" s="65"/>
      <c r="AX77" s="16"/>
      <c r="AY77" s="65"/>
      <c r="AZ77" s="16"/>
      <c r="BA77" s="65"/>
      <c r="BB77" s="16"/>
      <c r="BC77" s="65"/>
      <c r="BD77" s="16"/>
      <c r="BE77" s="65"/>
      <c r="BF77" s="16"/>
      <c r="BG77" s="65"/>
      <c r="BH77" s="16"/>
      <c r="BI77" s="65"/>
      <c r="BJ77" s="16"/>
      <c r="BK77" s="65"/>
      <c r="BL77" s="16"/>
      <c r="BM77" s="65"/>
      <c r="BN77" s="16"/>
      <c r="BO77" s="65"/>
      <c r="BP77" s="16"/>
      <c r="BQ77" s="65"/>
    </row>
    <row r="78" s="12" customFormat="true" ht="15.75" hidden="false" customHeight="false" outlineLevel="0" collapsed="false">
      <c r="B78" s="23" t="s">
        <v>240</v>
      </c>
      <c r="C78" s="16" t="s">
        <v>315</v>
      </c>
      <c r="D78" s="18" t="n">
        <f aca="false">81+98+53</f>
        <v>232</v>
      </c>
      <c r="E78" s="17" t="n">
        <f aca="false">(F78-G78)+D78</f>
        <v>0</v>
      </c>
      <c r="F78" s="18" t="n">
        <f aca="false">H78+J78+L78+N78+P78+R78+T78+V78+X78+Z78+AB78+AD78+AF78+AH78+AJ78+AL78+AN78+AP78+AR78+AT78+AV78+AX78+AZ78+BB78+BD78+BF78+BH78+BJ78+BL78+BN78+BP78</f>
        <v>0</v>
      </c>
      <c r="G78" s="64" t="n">
        <f aca="false">I78+K78+M78+O78+Q78+S78+U78+W78+Y78+AA78+AC78+AE78+AG78+AI78+AK78+AM78+AO78+AQ78+AS78+AU78+AW78+AY78+BA78+BC78+BE78+BG78+BI78+BK78+BM78+BO78+BQ78</f>
        <v>232</v>
      </c>
      <c r="H78" s="16"/>
      <c r="I78" s="65" t="n">
        <v>81</v>
      </c>
      <c r="J78" s="16"/>
      <c r="K78" s="65" t="n">
        <v>98</v>
      </c>
      <c r="L78" s="16"/>
      <c r="M78" s="65"/>
      <c r="N78" s="16"/>
      <c r="O78" s="65"/>
      <c r="P78" s="16"/>
      <c r="Q78" s="65" t="n">
        <v>53</v>
      </c>
      <c r="R78" s="16"/>
      <c r="S78" s="65"/>
      <c r="T78" s="16"/>
      <c r="U78" s="65"/>
      <c r="V78" s="16"/>
      <c r="W78" s="65"/>
      <c r="X78" s="16"/>
      <c r="Y78" s="65"/>
      <c r="Z78" s="16"/>
      <c r="AA78" s="65"/>
      <c r="AB78" s="16"/>
      <c r="AC78" s="65"/>
      <c r="AD78" s="16"/>
      <c r="AE78" s="65"/>
      <c r="AF78" s="16"/>
      <c r="AG78" s="65"/>
      <c r="AH78" s="16"/>
      <c r="AI78" s="65"/>
      <c r="AJ78" s="16"/>
      <c r="AK78" s="65"/>
      <c r="AL78" s="16"/>
      <c r="AM78" s="65"/>
      <c r="AN78" s="16"/>
      <c r="AO78" s="65"/>
      <c r="AP78" s="16"/>
      <c r="AQ78" s="65"/>
      <c r="AR78" s="16"/>
      <c r="AS78" s="65"/>
      <c r="AT78" s="16"/>
      <c r="AU78" s="65"/>
      <c r="AV78" s="16"/>
      <c r="AW78" s="65"/>
      <c r="AX78" s="16"/>
      <c r="AY78" s="65"/>
      <c r="AZ78" s="16"/>
      <c r="BA78" s="65"/>
      <c r="BB78" s="16"/>
      <c r="BC78" s="65"/>
      <c r="BD78" s="16"/>
      <c r="BE78" s="65"/>
      <c r="BF78" s="16"/>
      <c r="BG78" s="65"/>
      <c r="BH78" s="16"/>
      <c r="BI78" s="65"/>
      <c r="BJ78" s="16"/>
      <c r="BK78" s="65"/>
      <c r="BL78" s="16"/>
      <c r="BM78" s="65"/>
      <c r="BN78" s="16"/>
      <c r="BO78" s="65"/>
      <c r="BP78" s="16"/>
      <c r="BQ78" s="65"/>
    </row>
    <row r="79" s="12" customFormat="true" ht="15.75" hidden="false" customHeight="false" outlineLevel="0" collapsed="false">
      <c r="B79" s="23" t="s">
        <v>242</v>
      </c>
      <c r="C79" s="16" t="s">
        <v>316</v>
      </c>
      <c r="D79" s="18"/>
      <c r="E79" s="17" t="n">
        <f aca="false">(F79-G79)+D79</f>
        <v>0</v>
      </c>
      <c r="F79" s="18" t="n">
        <f aca="false">H79+J79+L79+N79+P79+R79+T79+V79+X79+Z79+AB79+AD79+AF79+AH79+AJ79+AL79+AN79+AP79+AR79+AT79+AV79+AX79+AZ79+BB79+BD79+BF79+BH79+BJ79+BL79+BN79+BP79</f>
        <v>0</v>
      </c>
      <c r="G79" s="64" t="n">
        <f aca="false">I79+K79+M79+O79+Q79+S79+U79+W79+Y79+AA79+AC79+AE79+AG79+AI79+AK79+AM79+AO79+AQ79+AS79+AU79+AW79+AY79+BA79+BC79+BE79+BG79+BI79+BK79+BM79+BO79+BQ79</f>
        <v>0</v>
      </c>
      <c r="H79" s="16"/>
      <c r="I79" s="65"/>
      <c r="J79" s="16"/>
      <c r="K79" s="65"/>
      <c r="L79" s="16"/>
      <c r="M79" s="65"/>
      <c r="N79" s="16"/>
      <c r="O79" s="65"/>
      <c r="P79" s="16"/>
      <c r="Q79" s="65"/>
      <c r="R79" s="16"/>
      <c r="S79" s="65"/>
      <c r="T79" s="16"/>
      <c r="U79" s="65"/>
      <c r="V79" s="16"/>
      <c r="W79" s="65"/>
      <c r="X79" s="16"/>
      <c r="Y79" s="65"/>
      <c r="Z79" s="16"/>
      <c r="AA79" s="65"/>
      <c r="AB79" s="16"/>
      <c r="AC79" s="65"/>
      <c r="AD79" s="16"/>
      <c r="AE79" s="65"/>
      <c r="AF79" s="16"/>
      <c r="AG79" s="65"/>
      <c r="AH79" s="16"/>
      <c r="AI79" s="65"/>
      <c r="AJ79" s="16"/>
      <c r="AK79" s="65"/>
      <c r="AL79" s="16"/>
      <c r="AM79" s="65"/>
      <c r="AN79" s="16"/>
      <c r="AO79" s="65"/>
      <c r="AP79" s="16"/>
      <c r="AQ79" s="65"/>
      <c r="AR79" s="16"/>
      <c r="AS79" s="65"/>
      <c r="AT79" s="16"/>
      <c r="AU79" s="65"/>
      <c r="AV79" s="16"/>
      <c r="AW79" s="65"/>
      <c r="AX79" s="16"/>
      <c r="AY79" s="65"/>
      <c r="AZ79" s="16"/>
      <c r="BA79" s="65"/>
      <c r="BB79" s="16"/>
      <c r="BC79" s="65"/>
      <c r="BD79" s="16"/>
      <c r="BE79" s="65"/>
      <c r="BF79" s="16"/>
      <c r="BG79" s="65"/>
      <c r="BH79" s="16"/>
      <c r="BI79" s="65"/>
      <c r="BJ79" s="16"/>
      <c r="BK79" s="65"/>
      <c r="BL79" s="16"/>
      <c r="BM79" s="65"/>
      <c r="BN79" s="16"/>
      <c r="BO79" s="65"/>
      <c r="BP79" s="16"/>
      <c r="BQ79" s="65"/>
    </row>
    <row r="80" s="12" customFormat="true" ht="15.75" hidden="false" customHeight="false" outlineLevel="0" collapsed="false">
      <c r="B80" s="23" t="s">
        <v>246</v>
      </c>
      <c r="C80" s="16" t="s">
        <v>317</v>
      </c>
      <c r="D80" s="18" t="n">
        <v>8</v>
      </c>
      <c r="E80" s="17" t="n">
        <f aca="false">(F80-G80)+D80</f>
        <v>0</v>
      </c>
      <c r="F80" s="18" t="n">
        <f aca="false">H80+J80+L80+N80+P80+R80+T80+V80+X80+Z80+AB80+AD80+AF80+AH80+AJ80+AL80+AN80+AP80+AR80+AT80+AV80+AX80+AZ80+BB80+BD80+BF80+BH80+BJ80+BL80+BN80+BP80</f>
        <v>0</v>
      </c>
      <c r="G80" s="64" t="n">
        <f aca="false">I80+K80+M80+O80+Q80+S80+U80+W80+Y80+AA80+AC80+AE80+AG80+AI80+AK80+AM80+AO80+AQ80+AS80+AU80+AW80+AY80+BA80+BC80+BE80+BG80+BI80+BK80+BM80+BO80+BQ80</f>
        <v>8</v>
      </c>
      <c r="H80" s="16"/>
      <c r="I80" s="65"/>
      <c r="J80" s="16"/>
      <c r="K80" s="65"/>
      <c r="L80" s="16"/>
      <c r="M80" s="65"/>
      <c r="N80" s="16"/>
      <c r="O80" s="65"/>
      <c r="P80" s="16"/>
      <c r="Q80" s="65"/>
      <c r="R80" s="16"/>
      <c r="S80" s="65" t="n">
        <v>8</v>
      </c>
      <c r="T80" s="16"/>
      <c r="U80" s="65"/>
      <c r="V80" s="16"/>
      <c r="W80" s="65"/>
      <c r="X80" s="16"/>
      <c r="Y80" s="65"/>
      <c r="Z80" s="16"/>
      <c r="AA80" s="65"/>
      <c r="AB80" s="16"/>
      <c r="AC80" s="65"/>
      <c r="AD80" s="16"/>
      <c r="AE80" s="65"/>
      <c r="AF80" s="16"/>
      <c r="AG80" s="65"/>
      <c r="AH80" s="16"/>
      <c r="AI80" s="65"/>
      <c r="AJ80" s="16"/>
      <c r="AK80" s="65"/>
      <c r="AL80" s="16"/>
      <c r="AM80" s="65"/>
      <c r="AN80" s="16"/>
      <c r="AO80" s="65"/>
      <c r="AP80" s="16"/>
      <c r="AQ80" s="65"/>
      <c r="AR80" s="16"/>
      <c r="AS80" s="65"/>
      <c r="AT80" s="16"/>
      <c r="AU80" s="65"/>
      <c r="AV80" s="16"/>
      <c r="AW80" s="65"/>
      <c r="AX80" s="16"/>
      <c r="AY80" s="65"/>
      <c r="AZ80" s="16"/>
      <c r="BA80" s="65"/>
      <c r="BB80" s="16"/>
      <c r="BC80" s="65"/>
      <c r="BD80" s="16"/>
      <c r="BE80" s="65"/>
      <c r="BF80" s="16"/>
      <c r="BG80" s="65"/>
      <c r="BH80" s="16"/>
      <c r="BI80" s="65"/>
      <c r="BJ80" s="16"/>
      <c r="BK80" s="65"/>
      <c r="BL80" s="16"/>
      <c r="BM80" s="65"/>
      <c r="BN80" s="16"/>
      <c r="BO80" s="65"/>
      <c r="BP80" s="16"/>
      <c r="BQ80" s="65"/>
    </row>
    <row r="81" s="12" customFormat="true" ht="15.75" hidden="false" customHeight="false" outlineLevel="0" collapsed="false">
      <c r="B81" s="23" t="s">
        <v>318</v>
      </c>
      <c r="C81" s="16" t="s">
        <v>319</v>
      </c>
      <c r="D81" s="18"/>
      <c r="E81" s="17" t="n">
        <f aca="false">(F81-G81)+D81</f>
        <v>0</v>
      </c>
      <c r="F81" s="18" t="n">
        <f aca="false">H81+J81+L81+N81+P81+R81+T81+V81+X81+Z81+AB81+AD81+AF81+AH81+AJ81+AL81+AN81+AP81+AR81+AT81+AV81+AX81+AZ81+BB81+BD81+BF81+BH81+BJ81+BL81+BN81+BP81</f>
        <v>0</v>
      </c>
      <c r="G81" s="64" t="n">
        <f aca="false">I81+K81+M81+O81+Q81+S81+U81+W81+Y81+AA81+AC81+AE81+AG81+AI81+AK81+AM81+AO81+AQ81+AS81+AU81+AW81+AY81+BA81+BC81+BE81+BG81+BI81+BK81+BM81+BO81+BQ81</f>
        <v>0</v>
      </c>
      <c r="H81" s="16"/>
      <c r="I81" s="65"/>
      <c r="J81" s="16"/>
      <c r="K81" s="65"/>
      <c r="L81" s="16"/>
      <c r="M81" s="65"/>
      <c r="N81" s="16"/>
      <c r="O81" s="65"/>
      <c r="P81" s="16"/>
      <c r="Q81" s="65"/>
      <c r="R81" s="16"/>
      <c r="S81" s="65"/>
      <c r="T81" s="16"/>
      <c r="U81" s="65"/>
      <c r="V81" s="16"/>
      <c r="W81" s="65"/>
      <c r="X81" s="16"/>
      <c r="Y81" s="65"/>
      <c r="Z81" s="16"/>
      <c r="AA81" s="65"/>
      <c r="AB81" s="16"/>
      <c r="AC81" s="65"/>
      <c r="AD81" s="16"/>
      <c r="AE81" s="65"/>
      <c r="AF81" s="16"/>
      <c r="AG81" s="65"/>
      <c r="AH81" s="16"/>
      <c r="AI81" s="65"/>
      <c r="AJ81" s="16"/>
      <c r="AK81" s="65"/>
      <c r="AL81" s="16"/>
      <c r="AM81" s="65"/>
      <c r="AN81" s="16"/>
      <c r="AO81" s="65"/>
      <c r="AP81" s="16"/>
      <c r="AQ81" s="65"/>
      <c r="AR81" s="16"/>
      <c r="AS81" s="65"/>
      <c r="AT81" s="16"/>
      <c r="AU81" s="65"/>
      <c r="AV81" s="16"/>
      <c r="AW81" s="65"/>
      <c r="AX81" s="16"/>
      <c r="AY81" s="65"/>
      <c r="AZ81" s="16"/>
      <c r="BA81" s="65"/>
      <c r="BB81" s="16"/>
      <c r="BC81" s="65"/>
      <c r="BD81" s="16"/>
      <c r="BE81" s="65"/>
      <c r="BF81" s="16"/>
      <c r="BG81" s="65"/>
      <c r="BH81" s="16"/>
      <c r="BI81" s="65"/>
      <c r="BJ81" s="16"/>
      <c r="BK81" s="65"/>
      <c r="BL81" s="16"/>
      <c r="BM81" s="65"/>
      <c r="BN81" s="16"/>
      <c r="BO81" s="65"/>
      <c r="BP81" s="16"/>
      <c r="BQ81" s="65"/>
    </row>
    <row r="82" s="12" customFormat="true" ht="30" hidden="false" customHeight="false" outlineLevel="0" collapsed="false">
      <c r="B82" s="68" t="s">
        <v>320</v>
      </c>
      <c r="C82" s="18" t="s">
        <v>321</v>
      </c>
      <c r="D82" s="18" t="n">
        <v>132</v>
      </c>
      <c r="E82" s="17" t="n">
        <f aca="false">(F82-G82)+D82</f>
        <v>132</v>
      </c>
      <c r="F82" s="18" t="n">
        <f aca="false">H82+J82+L82+N82+P82+R82+T82+V82+X82+Z82+AB82+AD82+AF82+AH82+AJ82+AL82+AN82+AP82+AR82+AT82+AV82+AX82+AZ82+BB82+BD82+BF82+BH82+BJ82+BL82+BN82+BP82</f>
        <v>0</v>
      </c>
      <c r="G82" s="64" t="n">
        <f aca="false">I82+K82+M82+O82+Q82+S82+U82+W82+Y82+AA82+AC82+AE82+AG82+AI82+AK82+AM82+AO82+AQ82+AS82+AU82+AW82+AY82+BA82+BC82+BE82+BG82+BI82+BK82+BM82+BO82+BQ82</f>
        <v>0</v>
      </c>
      <c r="H82" s="16"/>
      <c r="I82" s="65"/>
      <c r="J82" s="16"/>
      <c r="K82" s="65"/>
      <c r="L82" s="16"/>
      <c r="M82" s="65"/>
      <c r="N82" s="16"/>
      <c r="O82" s="65"/>
      <c r="P82" s="16"/>
      <c r="Q82" s="65"/>
      <c r="R82" s="16"/>
      <c r="S82" s="65"/>
      <c r="T82" s="16"/>
      <c r="U82" s="65"/>
      <c r="V82" s="16"/>
      <c r="W82" s="65"/>
      <c r="X82" s="16"/>
      <c r="Y82" s="65"/>
      <c r="Z82" s="16"/>
      <c r="AA82" s="65"/>
      <c r="AB82" s="16"/>
      <c r="AC82" s="65"/>
      <c r="AD82" s="16"/>
      <c r="AE82" s="65"/>
      <c r="AF82" s="16"/>
      <c r="AG82" s="65"/>
      <c r="AH82" s="16"/>
      <c r="AI82" s="65"/>
      <c r="AJ82" s="16"/>
      <c r="AK82" s="65"/>
      <c r="AL82" s="16"/>
      <c r="AM82" s="65"/>
      <c r="AN82" s="16"/>
      <c r="AO82" s="65"/>
      <c r="AP82" s="16"/>
      <c r="AQ82" s="65"/>
      <c r="AR82" s="16"/>
      <c r="AS82" s="65"/>
      <c r="AT82" s="16"/>
      <c r="AU82" s="65"/>
      <c r="AV82" s="16"/>
      <c r="AW82" s="65"/>
      <c r="AX82" s="16"/>
      <c r="AY82" s="65"/>
      <c r="AZ82" s="16"/>
      <c r="BA82" s="65"/>
      <c r="BB82" s="16"/>
      <c r="BC82" s="65"/>
      <c r="BD82" s="16"/>
      <c r="BE82" s="65"/>
      <c r="BF82" s="16"/>
      <c r="BG82" s="65"/>
      <c r="BH82" s="16"/>
      <c r="BI82" s="65"/>
      <c r="BJ82" s="16"/>
      <c r="BK82" s="65"/>
      <c r="BL82" s="16"/>
      <c r="BM82" s="65"/>
      <c r="BN82" s="16"/>
      <c r="BO82" s="65"/>
      <c r="BP82" s="16"/>
      <c r="BQ82" s="65"/>
    </row>
    <row r="83" s="19" customFormat="true" ht="45" hidden="false" customHeight="false" outlineLevel="0" collapsed="false">
      <c r="B83" s="68" t="s">
        <v>322</v>
      </c>
      <c r="C83" s="18" t="s">
        <v>323</v>
      </c>
      <c r="D83" s="18"/>
      <c r="E83" s="17" t="n">
        <f aca="false">(F83-G83)+D83</f>
        <v>1470</v>
      </c>
      <c r="F83" s="18" t="n">
        <f aca="false">H83+J83+L83+N83+P83+R83+T83+V83+X83+Z83+AB83+AD83+AF83+AH83+AJ83+AL83+AN83+AP83+AR83+AT83+AV83+AX83+AZ83+BB83+BD83+BF83+BH83+BJ83+BL83+BN83+BP83</f>
        <v>1770</v>
      </c>
      <c r="G83" s="64" t="n">
        <f aca="false">I83+K83+M83+O83+Q83+S83+U83+W83+Y83+AA83+AC83+AE83+AG83+AI83+AK83+AM83+AO83+AQ83+AS83+AU83+AW83+AY83+BA83+BC83+BE83+BG83+BI83+BK83+BM83+BO83+BQ83</f>
        <v>300</v>
      </c>
      <c r="H83" s="18" t="n">
        <v>758</v>
      </c>
      <c r="I83" s="64"/>
      <c r="J83" s="18"/>
      <c r="K83" s="64"/>
      <c r="L83" s="18"/>
      <c r="M83" s="64"/>
      <c r="N83" s="18"/>
      <c r="O83" s="64"/>
      <c r="P83" s="18" t="n">
        <f aca="false">986+26</f>
        <v>1012</v>
      </c>
      <c r="Q83" s="64"/>
      <c r="R83" s="18"/>
      <c r="S83" s="64"/>
      <c r="T83" s="18"/>
      <c r="U83" s="64"/>
      <c r="V83" s="18"/>
      <c r="W83" s="64" t="n">
        <v>30</v>
      </c>
      <c r="X83" s="18"/>
      <c r="Y83" s="64"/>
      <c r="Z83" s="18"/>
      <c r="AA83" s="64"/>
      <c r="AB83" s="18"/>
      <c r="AC83" s="64"/>
      <c r="AD83" s="18"/>
      <c r="AE83" s="64"/>
      <c r="AF83" s="18"/>
      <c r="AG83" s="64"/>
      <c r="AH83" s="18"/>
      <c r="AI83" s="64" t="n">
        <v>176</v>
      </c>
      <c r="AJ83" s="18"/>
      <c r="AK83" s="64"/>
      <c r="AL83" s="18"/>
      <c r="AM83" s="64"/>
      <c r="AN83" s="18"/>
      <c r="AO83" s="64"/>
      <c r="AP83" s="18"/>
      <c r="AQ83" s="64"/>
      <c r="AR83" s="18"/>
      <c r="AS83" s="64"/>
      <c r="AT83" s="18"/>
      <c r="AU83" s="64" t="n">
        <v>66</v>
      </c>
      <c r="AV83" s="18"/>
      <c r="AW83" s="64" t="n">
        <v>28</v>
      </c>
      <c r="AX83" s="18"/>
      <c r="AY83" s="64"/>
      <c r="AZ83" s="18"/>
      <c r="BA83" s="64"/>
      <c r="BB83" s="18"/>
      <c r="BC83" s="64"/>
      <c r="BD83" s="18"/>
      <c r="BE83" s="64"/>
      <c r="BF83" s="18"/>
      <c r="BG83" s="64"/>
      <c r="BH83" s="18"/>
      <c r="BI83" s="64"/>
      <c r="BJ83" s="18"/>
      <c r="BK83" s="64"/>
      <c r="BL83" s="18"/>
      <c r="BM83" s="64"/>
      <c r="BN83" s="18"/>
      <c r="BO83" s="64"/>
      <c r="BP83" s="18"/>
      <c r="BQ83" s="64"/>
    </row>
    <row r="84" s="19" customFormat="true" ht="15.75" hidden="false" customHeight="false" outlineLevel="0" collapsed="false">
      <c r="B84" s="13" t="s">
        <v>7</v>
      </c>
      <c r="C84" s="14" t="s">
        <v>324</v>
      </c>
      <c r="D84" s="18"/>
      <c r="E84" s="17" t="n">
        <f aca="false">(F84-G84)+D84</f>
        <v>0</v>
      </c>
      <c r="F84" s="18" t="n">
        <f aca="false">H84+J84+L84+N84+P84+R84+T84+V84+X84+Z84+AB84+AD84+AF84+AH84+AJ84+AL84+AN84+AP84+AR84+AT84+AV84+AX84+AZ84+BB84+BD84+BF84+BH84+BJ84+BL84+BN84+BP84</f>
        <v>0</v>
      </c>
      <c r="G84" s="64" t="n">
        <f aca="false">I84+K84+M84+O84+Q84+S84+U84+W84+Y84+AA84+AC84+AE84+AG84+AI84+AK84+AM84+AO84+AQ84+AS84+AU84+AW84+AY84+BA84+BC84+BE84+BG84+BI84+BK84+BM84+BO84+BQ84</f>
        <v>0</v>
      </c>
      <c r="H84" s="18"/>
      <c r="I84" s="64"/>
      <c r="J84" s="18"/>
      <c r="K84" s="64"/>
      <c r="L84" s="18"/>
      <c r="M84" s="64"/>
      <c r="N84" s="18"/>
      <c r="O84" s="64"/>
      <c r="P84" s="18"/>
      <c r="Q84" s="64"/>
      <c r="R84" s="18"/>
      <c r="S84" s="64"/>
      <c r="T84" s="18"/>
      <c r="U84" s="64"/>
      <c r="V84" s="18"/>
      <c r="W84" s="64"/>
      <c r="X84" s="18"/>
      <c r="Y84" s="64"/>
      <c r="Z84" s="18"/>
      <c r="AA84" s="64"/>
      <c r="AB84" s="18"/>
      <c r="AC84" s="64"/>
      <c r="AD84" s="18"/>
      <c r="AE84" s="64"/>
      <c r="AF84" s="18"/>
      <c r="AG84" s="64"/>
      <c r="AH84" s="18"/>
      <c r="AI84" s="64"/>
      <c r="AJ84" s="18"/>
      <c r="AK84" s="64"/>
      <c r="AL84" s="18"/>
      <c r="AM84" s="64"/>
      <c r="AN84" s="18"/>
      <c r="AO84" s="64"/>
      <c r="AP84" s="18"/>
      <c r="AQ84" s="64"/>
      <c r="AR84" s="18"/>
      <c r="AS84" s="64"/>
      <c r="AT84" s="18"/>
      <c r="AU84" s="64"/>
      <c r="AV84" s="18"/>
      <c r="AW84" s="64"/>
      <c r="AX84" s="18"/>
      <c r="AY84" s="64"/>
      <c r="AZ84" s="18"/>
      <c r="BA84" s="64"/>
      <c r="BB84" s="18"/>
      <c r="BC84" s="64"/>
      <c r="BD84" s="18"/>
      <c r="BE84" s="64"/>
      <c r="BF84" s="18"/>
      <c r="BG84" s="64"/>
      <c r="BH84" s="18"/>
      <c r="BI84" s="64"/>
      <c r="BJ84" s="18"/>
      <c r="BK84" s="64"/>
      <c r="BL84" s="18"/>
      <c r="BM84" s="64"/>
      <c r="BN84" s="18"/>
      <c r="BO84" s="64"/>
      <c r="BP84" s="18"/>
      <c r="BQ84" s="64"/>
    </row>
    <row r="85" s="19" customFormat="true" ht="15.75" hidden="false" customHeight="false" outlineLevel="0" collapsed="false">
      <c r="B85" s="13" t="s">
        <v>16</v>
      </c>
      <c r="C85" s="14" t="s">
        <v>325</v>
      </c>
      <c r="D85" s="18" t="n">
        <v>163</v>
      </c>
      <c r="E85" s="17" t="n">
        <f aca="false">(F85-G85)+D85</f>
        <v>163</v>
      </c>
      <c r="F85" s="18" t="n">
        <f aca="false">H85+J85+L85+N85+P85+R85+T85+V85+X85+Z85+AB85+AD85+AF85+AH85+AJ85+AL85+AN85+AP85+AR85+AT85+AV85+AX85+AZ85+BB85+BD85+BF85+BH85+BJ85+BL85+BN85+BP85</f>
        <v>0</v>
      </c>
      <c r="G85" s="64" t="n">
        <f aca="false">I85+K85+M85+O85+Q85+S85+U85+W85+Y85+AA85+AC85+AE85+AG85+AI85+AK85+AM85+AO85+AQ85+AS85+AU85+AW85+AY85+BA85+BC85+BE85+BG85+BI85+BK85+BM85+BO85+BQ85</f>
        <v>0</v>
      </c>
      <c r="H85" s="18"/>
      <c r="I85" s="64"/>
      <c r="J85" s="18"/>
      <c r="K85" s="64"/>
      <c r="L85" s="18"/>
      <c r="M85" s="64"/>
      <c r="N85" s="18"/>
      <c r="O85" s="64"/>
      <c r="P85" s="18"/>
      <c r="Q85" s="64"/>
      <c r="R85" s="18"/>
      <c r="S85" s="64"/>
      <c r="T85" s="18"/>
      <c r="U85" s="64"/>
      <c r="V85" s="18"/>
      <c r="W85" s="64"/>
      <c r="X85" s="18"/>
      <c r="Y85" s="64"/>
      <c r="Z85" s="18"/>
      <c r="AA85" s="64"/>
      <c r="AB85" s="18"/>
      <c r="AC85" s="64"/>
      <c r="AD85" s="18"/>
      <c r="AE85" s="64"/>
      <c r="AF85" s="18"/>
      <c r="AG85" s="64"/>
      <c r="AH85" s="18"/>
      <c r="AI85" s="64"/>
      <c r="AJ85" s="18"/>
      <c r="AK85" s="64"/>
      <c r="AL85" s="18"/>
      <c r="AM85" s="64"/>
      <c r="AN85" s="18"/>
      <c r="AO85" s="64"/>
      <c r="AP85" s="18"/>
      <c r="AQ85" s="64"/>
      <c r="AR85" s="18"/>
      <c r="AS85" s="64"/>
      <c r="AT85" s="18"/>
      <c r="AU85" s="64"/>
      <c r="AV85" s="18"/>
      <c r="AW85" s="64"/>
      <c r="AX85" s="18"/>
      <c r="AY85" s="64"/>
      <c r="AZ85" s="18"/>
      <c r="BA85" s="64"/>
      <c r="BB85" s="18"/>
      <c r="BC85" s="64"/>
      <c r="BD85" s="18"/>
      <c r="BE85" s="64"/>
      <c r="BF85" s="18"/>
      <c r="BG85" s="64"/>
      <c r="BH85" s="18"/>
      <c r="BI85" s="64"/>
      <c r="BJ85" s="18"/>
      <c r="BK85" s="64"/>
      <c r="BL85" s="18"/>
      <c r="BM85" s="64"/>
      <c r="BN85" s="18"/>
      <c r="BO85" s="64"/>
      <c r="BP85" s="18"/>
      <c r="BQ85" s="64"/>
    </row>
    <row r="86" s="19" customFormat="true" ht="15.75" hidden="false" customHeight="false" outlineLevel="0" collapsed="false">
      <c r="B86" s="13" t="s">
        <v>25</v>
      </c>
      <c r="C86" s="14" t="s">
        <v>326</v>
      </c>
      <c r="D86" s="18" t="n">
        <v>28</v>
      </c>
      <c r="E86" s="17" t="n">
        <f aca="false">(F86-G86)+D86</f>
        <v>28</v>
      </c>
      <c r="F86" s="18" t="n">
        <f aca="false">H86+J86+L86+N86+P86+R86+T86+V86+X86+Z86+AB86+AD86+AF86+AH86+AJ86+AL86+AN86+AP86+AR86+AT86+AV86+AX86+AZ86+BB86+BD86+BF86+BH86+BJ86+BL86+BN86+BP86</f>
        <v>0</v>
      </c>
      <c r="G86" s="64" t="n">
        <f aca="false">I86+K86+M86+O86+Q86+S86+U86+W86+Y86+AA86+AC86+AE86+AG86+AI86+AK86+AM86+AO86+AQ86+AS86+AU86+AW86+AY86+BA86+BC86+BE86+BG86+BI86+BK86+BM86+BO86+BQ86</f>
        <v>0</v>
      </c>
      <c r="H86" s="18"/>
      <c r="I86" s="64"/>
      <c r="J86" s="18"/>
      <c r="K86" s="64"/>
      <c r="L86" s="18"/>
      <c r="M86" s="64"/>
      <c r="N86" s="18"/>
      <c r="O86" s="64"/>
      <c r="P86" s="18"/>
      <c r="Q86" s="64"/>
      <c r="R86" s="18"/>
      <c r="S86" s="64"/>
      <c r="T86" s="18"/>
      <c r="U86" s="64"/>
      <c r="V86" s="18"/>
      <c r="W86" s="64"/>
      <c r="X86" s="18"/>
      <c r="Y86" s="64"/>
      <c r="Z86" s="18"/>
      <c r="AA86" s="64"/>
      <c r="AB86" s="18"/>
      <c r="AC86" s="64"/>
      <c r="AD86" s="18"/>
      <c r="AE86" s="64"/>
      <c r="AF86" s="18"/>
      <c r="AG86" s="64"/>
      <c r="AH86" s="18"/>
      <c r="AI86" s="64"/>
      <c r="AJ86" s="18"/>
      <c r="AK86" s="64"/>
      <c r="AL86" s="18"/>
      <c r="AM86" s="64"/>
      <c r="AN86" s="18"/>
      <c r="AO86" s="64"/>
      <c r="AP86" s="18"/>
      <c r="AQ86" s="64"/>
      <c r="AR86" s="18"/>
      <c r="AS86" s="64"/>
      <c r="AT86" s="18"/>
      <c r="AU86" s="64"/>
      <c r="AV86" s="18"/>
      <c r="AW86" s="64"/>
      <c r="AX86" s="18"/>
      <c r="AY86" s="64"/>
      <c r="AZ86" s="18"/>
      <c r="BA86" s="64"/>
      <c r="BB86" s="18"/>
      <c r="BC86" s="64"/>
      <c r="BD86" s="18"/>
      <c r="BE86" s="64"/>
      <c r="BF86" s="18"/>
      <c r="BG86" s="64"/>
      <c r="BH86" s="18"/>
      <c r="BI86" s="64"/>
      <c r="BJ86" s="18"/>
      <c r="BK86" s="64"/>
      <c r="BL86" s="18"/>
      <c r="BM86" s="64"/>
      <c r="BN86" s="18"/>
      <c r="BO86" s="64"/>
      <c r="BP86" s="18"/>
      <c r="BQ86" s="64"/>
    </row>
    <row r="87" s="19" customFormat="true" ht="15.75" hidden="false" customHeight="false" outlineLevel="0" collapsed="false">
      <c r="B87" s="23" t="s">
        <v>103</v>
      </c>
      <c r="C87" s="16" t="s">
        <v>327</v>
      </c>
      <c r="D87" s="18"/>
      <c r="E87" s="17" t="n">
        <f aca="false">(F87-G87)+D87</f>
        <v>0</v>
      </c>
      <c r="F87" s="18" t="n">
        <f aca="false">H87+J87+L87+N87+P87+R87+T87+V87+X87+Z87+AB87+AD87+AF87+AH87+AJ87+AL87+AN87+AP87+AR87+AT87+AV87+AX87+AZ87+BB87+BD87+BF87+BH87+BJ87+BL87+BN87+BP87</f>
        <v>0</v>
      </c>
      <c r="G87" s="64" t="n">
        <f aca="false">I87+K87+M87+O87+Q87+S87+U87+W87+Y87+AA87+AC87+AE87+AG87+AI87+AK87+AM87+AO87+AQ87+AS87+AU87+AW87+AY87+BA87+BC87+BE87+BG87+BI87+BK87+BM87+BO87+BQ87</f>
        <v>0</v>
      </c>
      <c r="H87" s="18"/>
      <c r="I87" s="64"/>
      <c r="J87" s="18"/>
      <c r="K87" s="64"/>
      <c r="L87" s="18"/>
      <c r="M87" s="64"/>
      <c r="N87" s="18"/>
      <c r="O87" s="64"/>
      <c r="P87" s="18"/>
      <c r="Q87" s="64"/>
      <c r="R87" s="18"/>
      <c r="S87" s="64"/>
      <c r="T87" s="18"/>
      <c r="U87" s="64"/>
      <c r="V87" s="18"/>
      <c r="W87" s="64"/>
      <c r="X87" s="18"/>
      <c r="Y87" s="64"/>
      <c r="Z87" s="18"/>
      <c r="AA87" s="64"/>
      <c r="AB87" s="18"/>
      <c r="AC87" s="64"/>
      <c r="AD87" s="18"/>
      <c r="AE87" s="64"/>
      <c r="AF87" s="18"/>
      <c r="AG87" s="64"/>
      <c r="AH87" s="18"/>
      <c r="AI87" s="64"/>
      <c r="AJ87" s="18"/>
      <c r="AK87" s="64"/>
      <c r="AL87" s="18"/>
      <c r="AM87" s="64"/>
      <c r="AN87" s="18"/>
      <c r="AO87" s="64"/>
      <c r="AP87" s="18"/>
      <c r="AQ87" s="64"/>
      <c r="AR87" s="18"/>
      <c r="AS87" s="64"/>
      <c r="AT87" s="18"/>
      <c r="AU87" s="64"/>
      <c r="AV87" s="18"/>
      <c r="AW87" s="64"/>
      <c r="AX87" s="18"/>
      <c r="AY87" s="64"/>
      <c r="AZ87" s="18"/>
      <c r="BA87" s="64"/>
      <c r="BB87" s="18"/>
      <c r="BC87" s="64"/>
      <c r="BD87" s="18"/>
      <c r="BE87" s="64"/>
      <c r="BF87" s="18"/>
      <c r="BG87" s="64"/>
      <c r="BH87" s="18"/>
      <c r="BI87" s="64"/>
      <c r="BJ87" s="18"/>
      <c r="BK87" s="64"/>
      <c r="BL87" s="18"/>
      <c r="BM87" s="64"/>
      <c r="BN87" s="18"/>
      <c r="BO87" s="64"/>
      <c r="BP87" s="18"/>
      <c r="BQ87" s="64"/>
    </row>
    <row r="88" s="19" customFormat="true" ht="15.75" hidden="false" customHeight="false" outlineLevel="0" collapsed="false">
      <c r="B88" s="23" t="s">
        <v>292</v>
      </c>
      <c r="C88" s="16" t="s">
        <v>328</v>
      </c>
      <c r="D88" s="18"/>
      <c r="E88" s="17" t="n">
        <f aca="false">(F88-G88)+D88</f>
        <v>0</v>
      </c>
      <c r="F88" s="18" t="n">
        <f aca="false">H88+J88+L88+N88+P88+R88+T88+V88+X88+Z88+AB88+AD88+AF88+AH88+AJ88+AL88+AN88+AP88+AR88+AT88+AV88+AX88+AZ88+BB88+BD88+BF88+BH88+BJ88+BL88+BN88+BP88</f>
        <v>0</v>
      </c>
      <c r="G88" s="64" t="n">
        <f aca="false">I88+K88+M88+O88+Q88+S88+U88+W88+Y88+AA88+AC88+AE88+AG88+AI88+AK88+AM88+AO88+AQ88+AS88+AU88+AW88+AY88+BA88+BC88+BE88+BG88+BI88+BK88+BM88+BO88+BQ88</f>
        <v>0</v>
      </c>
      <c r="H88" s="18"/>
      <c r="I88" s="64"/>
      <c r="J88" s="18"/>
      <c r="K88" s="64"/>
      <c r="L88" s="18"/>
      <c r="M88" s="64"/>
      <c r="N88" s="18"/>
      <c r="O88" s="64"/>
      <c r="P88" s="18"/>
      <c r="Q88" s="64"/>
      <c r="R88" s="18"/>
      <c r="S88" s="64"/>
      <c r="T88" s="18"/>
      <c r="U88" s="64"/>
      <c r="V88" s="18"/>
      <c r="W88" s="64"/>
      <c r="X88" s="18"/>
      <c r="Y88" s="64"/>
      <c r="Z88" s="18"/>
      <c r="AA88" s="64"/>
      <c r="AB88" s="18"/>
      <c r="AC88" s="64"/>
      <c r="AD88" s="18"/>
      <c r="AE88" s="64"/>
      <c r="AF88" s="18"/>
      <c r="AG88" s="64"/>
      <c r="AH88" s="18"/>
      <c r="AI88" s="64"/>
      <c r="AJ88" s="18"/>
      <c r="AK88" s="64"/>
      <c r="AL88" s="18"/>
      <c r="AM88" s="64"/>
      <c r="AN88" s="18"/>
      <c r="AO88" s="64"/>
      <c r="AP88" s="18"/>
      <c r="AQ88" s="64"/>
      <c r="AR88" s="18"/>
      <c r="AS88" s="64"/>
      <c r="AT88" s="18"/>
      <c r="AU88" s="64"/>
      <c r="AV88" s="18"/>
      <c r="AW88" s="64"/>
      <c r="AX88" s="18"/>
      <c r="AY88" s="64"/>
      <c r="AZ88" s="18"/>
      <c r="BA88" s="64"/>
      <c r="BB88" s="18"/>
      <c r="BC88" s="64"/>
      <c r="BD88" s="18"/>
      <c r="BE88" s="64"/>
      <c r="BF88" s="18"/>
      <c r="BG88" s="64"/>
      <c r="BH88" s="18"/>
      <c r="BI88" s="64"/>
      <c r="BJ88" s="18"/>
      <c r="BK88" s="64"/>
      <c r="BL88" s="18"/>
      <c r="BM88" s="64"/>
      <c r="BN88" s="18"/>
      <c r="BO88" s="64"/>
      <c r="BP88" s="18"/>
      <c r="BQ88" s="64"/>
    </row>
    <row r="89" s="19" customFormat="true" ht="15.75" hidden="false" customHeight="false" outlineLevel="0" collapsed="false">
      <c r="B89" s="23" t="s">
        <v>97</v>
      </c>
      <c r="C89" s="16" t="s">
        <v>329</v>
      </c>
      <c r="D89" s="18" t="n">
        <v>12</v>
      </c>
      <c r="E89" s="17" t="n">
        <f aca="false">(F89-G89)+D89</f>
        <v>12</v>
      </c>
      <c r="F89" s="18" t="n">
        <f aca="false">H89+J89+L89+N89+P89+R89+T89+V89+X89+Z89+AB89+AD89+AF89+AH89+AJ89+AL89+AN89+AP89+AR89+AT89+AV89+AX89+AZ89+BB89+BD89+BF89+BH89+BJ89+BL89+BN89+BP89</f>
        <v>0</v>
      </c>
      <c r="G89" s="64" t="n">
        <f aca="false">I89+K89+M89+O89+Q89+S89+U89+W89+Y89+AA89+AC89+AE89+AG89+AI89+AK89+AM89+AO89+AQ89+AS89+AU89+AW89+AY89+BA89+BC89+BE89+BG89+BI89+BK89+BM89+BO89+BQ89</f>
        <v>0</v>
      </c>
      <c r="H89" s="18"/>
      <c r="I89" s="64"/>
      <c r="J89" s="18"/>
      <c r="K89" s="64"/>
      <c r="L89" s="18"/>
      <c r="M89" s="64"/>
      <c r="N89" s="18"/>
      <c r="O89" s="64"/>
      <c r="P89" s="18"/>
      <c r="Q89" s="64"/>
      <c r="R89" s="18"/>
      <c r="S89" s="64"/>
      <c r="T89" s="18"/>
      <c r="U89" s="64"/>
      <c r="V89" s="18"/>
      <c r="W89" s="64"/>
      <c r="X89" s="18"/>
      <c r="Y89" s="64"/>
      <c r="Z89" s="18"/>
      <c r="AA89" s="64"/>
      <c r="AB89" s="18"/>
      <c r="AC89" s="64"/>
      <c r="AD89" s="18"/>
      <c r="AE89" s="64"/>
      <c r="AF89" s="18"/>
      <c r="AG89" s="64"/>
      <c r="AH89" s="18"/>
      <c r="AI89" s="64"/>
      <c r="AJ89" s="18"/>
      <c r="AK89" s="64"/>
      <c r="AL89" s="18"/>
      <c r="AM89" s="64"/>
      <c r="AN89" s="18"/>
      <c r="AO89" s="64"/>
      <c r="AP89" s="18"/>
      <c r="AQ89" s="64"/>
      <c r="AR89" s="18"/>
      <c r="AS89" s="64"/>
      <c r="AT89" s="18"/>
      <c r="AU89" s="64"/>
      <c r="AV89" s="18"/>
      <c r="AW89" s="64"/>
      <c r="AX89" s="18"/>
      <c r="AY89" s="64"/>
      <c r="AZ89" s="18"/>
      <c r="BA89" s="64"/>
      <c r="BB89" s="18"/>
      <c r="BC89" s="64"/>
      <c r="BD89" s="18"/>
      <c r="BE89" s="64"/>
      <c r="BF89" s="18"/>
      <c r="BG89" s="64"/>
      <c r="BH89" s="18"/>
      <c r="BI89" s="64"/>
      <c r="BJ89" s="18"/>
      <c r="BK89" s="64"/>
      <c r="BL89" s="18"/>
      <c r="BM89" s="64"/>
      <c r="BN89" s="18"/>
      <c r="BO89" s="64"/>
      <c r="BP89" s="18"/>
      <c r="BQ89" s="64"/>
    </row>
    <row r="90" s="19" customFormat="true" ht="15.75" hidden="false" customHeight="false" outlineLevel="0" collapsed="false">
      <c r="B90" s="23" t="s">
        <v>101</v>
      </c>
      <c r="C90" s="16" t="s">
        <v>330</v>
      </c>
      <c r="D90" s="18" t="n">
        <v>5</v>
      </c>
      <c r="E90" s="17" t="n">
        <f aca="false">(F90-G90)+D90</f>
        <v>5</v>
      </c>
      <c r="F90" s="18" t="n">
        <f aca="false">H90+J90+L90+N90+P90+R90+T90+V90+X90+Z90+AB90+AD90+AF90+AH90+AJ90+AL90+AN90+AP90+AR90+AT90+AV90+AX90+AZ90+BB90+BD90+BF90+BH90+BJ90+BL90+BN90+BP90</f>
        <v>0</v>
      </c>
      <c r="G90" s="64" t="n">
        <f aca="false">I90+K90+M90+O90+Q90+S90+U90+W90+Y90+AA90+AC90+AE90+AG90+AI90+AK90+AM90+AO90+AQ90+AS90+AU90+AW90+AY90+BA90+BC90+BE90+BG90+BI90+BK90+BM90+BO90+BQ90</f>
        <v>0</v>
      </c>
      <c r="H90" s="18"/>
      <c r="I90" s="64"/>
      <c r="J90" s="18"/>
      <c r="K90" s="64"/>
      <c r="L90" s="18"/>
      <c r="M90" s="64"/>
      <c r="N90" s="18"/>
      <c r="O90" s="64"/>
      <c r="P90" s="18"/>
      <c r="Q90" s="64"/>
      <c r="R90" s="18"/>
      <c r="S90" s="64"/>
      <c r="T90" s="18"/>
      <c r="U90" s="64"/>
      <c r="V90" s="18"/>
      <c r="W90" s="64"/>
      <c r="X90" s="18"/>
      <c r="Y90" s="64"/>
      <c r="Z90" s="18"/>
      <c r="AA90" s="64"/>
      <c r="AB90" s="18"/>
      <c r="AC90" s="64"/>
      <c r="AD90" s="18"/>
      <c r="AE90" s="64"/>
      <c r="AF90" s="18"/>
      <c r="AG90" s="64"/>
      <c r="AH90" s="18"/>
      <c r="AI90" s="64"/>
      <c r="AJ90" s="18"/>
      <c r="AK90" s="64"/>
      <c r="AL90" s="18"/>
      <c r="AM90" s="64"/>
      <c r="AN90" s="18"/>
      <c r="AO90" s="64"/>
      <c r="AP90" s="18"/>
      <c r="AQ90" s="64"/>
      <c r="AR90" s="18"/>
      <c r="AS90" s="64"/>
      <c r="AT90" s="18"/>
      <c r="AU90" s="64"/>
      <c r="AV90" s="18"/>
      <c r="AW90" s="64"/>
      <c r="AX90" s="18"/>
      <c r="AY90" s="64"/>
      <c r="AZ90" s="18"/>
      <c r="BA90" s="64"/>
      <c r="BB90" s="18"/>
      <c r="BC90" s="64"/>
      <c r="BD90" s="18"/>
      <c r="BE90" s="64"/>
      <c r="BF90" s="18"/>
      <c r="BG90" s="64"/>
      <c r="BH90" s="18"/>
      <c r="BI90" s="64"/>
      <c r="BJ90" s="18"/>
      <c r="BK90" s="64"/>
      <c r="BL90" s="18"/>
      <c r="BM90" s="64"/>
      <c r="BN90" s="18"/>
      <c r="BO90" s="64"/>
      <c r="BP90" s="18"/>
      <c r="BQ90" s="64"/>
    </row>
    <row r="91" s="19" customFormat="true" ht="15.75" hidden="false" customHeight="false" outlineLevel="0" collapsed="false">
      <c r="B91" s="23" t="s">
        <v>179</v>
      </c>
      <c r="C91" s="16" t="s">
        <v>331</v>
      </c>
      <c r="D91" s="18"/>
      <c r="E91" s="17" t="n">
        <f aca="false">(F91-G91)+D91</f>
        <v>0</v>
      </c>
      <c r="F91" s="18" t="n">
        <f aca="false">H91+J91+L91+N91+P91+R91+T91+V91+X91+Z91+AB91+AD91+AF91+AH91+AJ91+AL91+AN91+AP91+AR91+AT91+AV91+AX91+AZ91+BB91+BD91+BF91+BH91+BJ91+BL91+BN91+BP91</f>
        <v>0</v>
      </c>
      <c r="G91" s="64" t="n">
        <f aca="false">I91+K91+M91+O91+Q91+S91+U91+W91+Y91+AA91+AC91+AE91+AG91+AI91+AK91+AM91+AO91+AQ91+AS91+AU91+AW91+AY91+BA91+BC91+BE91+BG91+BI91+BK91+BM91+BO91+BQ91</f>
        <v>0</v>
      </c>
      <c r="H91" s="18"/>
      <c r="I91" s="64"/>
      <c r="J91" s="18"/>
      <c r="K91" s="64"/>
      <c r="L91" s="18"/>
      <c r="M91" s="64"/>
      <c r="N91" s="18"/>
      <c r="O91" s="64"/>
      <c r="P91" s="18"/>
      <c r="Q91" s="64"/>
      <c r="R91" s="18"/>
      <c r="S91" s="64"/>
      <c r="T91" s="18"/>
      <c r="U91" s="64"/>
      <c r="V91" s="18"/>
      <c r="W91" s="64"/>
      <c r="X91" s="18"/>
      <c r="Y91" s="64"/>
      <c r="Z91" s="18"/>
      <c r="AA91" s="64"/>
      <c r="AB91" s="18"/>
      <c r="AC91" s="64"/>
      <c r="AD91" s="18"/>
      <c r="AE91" s="64"/>
      <c r="AF91" s="18"/>
      <c r="AG91" s="64"/>
      <c r="AH91" s="18"/>
      <c r="AI91" s="64"/>
      <c r="AJ91" s="18"/>
      <c r="AK91" s="64"/>
      <c r="AL91" s="18"/>
      <c r="AM91" s="64"/>
      <c r="AN91" s="18"/>
      <c r="AO91" s="64"/>
      <c r="AP91" s="18"/>
      <c r="AQ91" s="64"/>
      <c r="AR91" s="18"/>
      <c r="AS91" s="64"/>
      <c r="AT91" s="18"/>
      <c r="AU91" s="64"/>
      <c r="AV91" s="18"/>
      <c r="AW91" s="64"/>
      <c r="AX91" s="18"/>
      <c r="AY91" s="64"/>
      <c r="AZ91" s="18"/>
      <c r="BA91" s="64"/>
      <c r="BB91" s="18"/>
      <c r="BC91" s="64"/>
      <c r="BD91" s="18"/>
      <c r="BE91" s="64"/>
      <c r="BF91" s="18"/>
      <c r="BG91" s="64"/>
      <c r="BH91" s="18"/>
      <c r="BI91" s="64"/>
      <c r="BJ91" s="18"/>
      <c r="BK91" s="64"/>
      <c r="BL91" s="18"/>
      <c r="BM91" s="64"/>
      <c r="BN91" s="18"/>
      <c r="BO91" s="64"/>
      <c r="BP91" s="18"/>
      <c r="BQ91" s="64"/>
    </row>
    <row r="92" s="19" customFormat="true" ht="15.75" hidden="false" customHeight="false" outlineLevel="0" collapsed="false">
      <c r="B92" s="23" t="s">
        <v>181</v>
      </c>
      <c r="C92" s="16" t="s">
        <v>332</v>
      </c>
      <c r="D92" s="18"/>
      <c r="E92" s="17" t="n">
        <f aca="false">(F92-G92)+D92</f>
        <v>0</v>
      </c>
      <c r="F92" s="18" t="n">
        <f aca="false">H92+J92+L92+N92+P92+R92+T92+V92+X92+Z92+AB92+AD92+AF92+AH92+AJ92+AL92+AN92+AP92+AR92+AT92+AV92+AX92+AZ92+BB92+BD92+BF92+BH92+BJ92+BL92+BN92+BP92</f>
        <v>0</v>
      </c>
      <c r="G92" s="64" t="n">
        <f aca="false">I92+K92+M92+O92+Q92+S92+U92+W92+Y92+AA92+AC92+AE92+AG92+AI92+AK92+AM92+AO92+AQ92+AS92+AU92+AW92+AY92+BA92+BC92+BE92+BG92+BI92+BK92+BM92+BO92+BQ92</f>
        <v>0</v>
      </c>
      <c r="H92" s="18"/>
      <c r="I92" s="64"/>
      <c r="J92" s="18"/>
      <c r="K92" s="64"/>
      <c r="L92" s="18"/>
      <c r="M92" s="64"/>
      <c r="N92" s="18"/>
      <c r="O92" s="64"/>
      <c r="P92" s="18"/>
      <c r="Q92" s="64"/>
      <c r="R92" s="18"/>
      <c r="S92" s="64"/>
      <c r="T92" s="18"/>
      <c r="U92" s="64"/>
      <c r="V92" s="18"/>
      <c r="W92" s="64"/>
      <c r="X92" s="18"/>
      <c r="Y92" s="64"/>
      <c r="Z92" s="18"/>
      <c r="AA92" s="64"/>
      <c r="AB92" s="18"/>
      <c r="AC92" s="64"/>
      <c r="AD92" s="18"/>
      <c r="AE92" s="64"/>
      <c r="AF92" s="18"/>
      <c r="AG92" s="64"/>
      <c r="AH92" s="18"/>
      <c r="AI92" s="64"/>
      <c r="AJ92" s="18"/>
      <c r="AK92" s="64"/>
      <c r="AL92" s="18"/>
      <c r="AM92" s="64"/>
      <c r="AN92" s="18"/>
      <c r="AO92" s="64"/>
      <c r="AP92" s="18"/>
      <c r="AQ92" s="64"/>
      <c r="AR92" s="18"/>
      <c r="AS92" s="64"/>
      <c r="AT92" s="18"/>
      <c r="AU92" s="64"/>
      <c r="AV92" s="18"/>
      <c r="AW92" s="64"/>
      <c r="AX92" s="18"/>
      <c r="AY92" s="64"/>
      <c r="AZ92" s="18"/>
      <c r="BA92" s="64"/>
      <c r="BB92" s="18"/>
      <c r="BC92" s="64"/>
      <c r="BD92" s="18"/>
      <c r="BE92" s="64"/>
      <c r="BF92" s="18"/>
      <c r="BG92" s="64"/>
      <c r="BH92" s="18"/>
      <c r="BI92" s="64"/>
      <c r="BJ92" s="18"/>
      <c r="BK92" s="64"/>
      <c r="BL92" s="18"/>
      <c r="BM92" s="64"/>
      <c r="BN92" s="18"/>
      <c r="BO92" s="64"/>
      <c r="BP92" s="18"/>
      <c r="BQ92" s="64"/>
    </row>
    <row r="93" s="19" customFormat="true" ht="15.75" hidden="false" customHeight="false" outlineLevel="0" collapsed="false">
      <c r="B93" s="23" t="s">
        <v>183</v>
      </c>
      <c r="C93" s="16" t="s">
        <v>333</v>
      </c>
      <c r="D93" s="18" t="n">
        <v>11</v>
      </c>
      <c r="E93" s="17" t="n">
        <f aca="false">(F93-G93)+D93</f>
        <v>11</v>
      </c>
      <c r="F93" s="18" t="n">
        <f aca="false">H93+J93+L93+N93+P93+R93+T93+V93+X93+Z93+AB93+AD93+AF93+AH93+AJ93+AL93+AN93+AP93+AR93+AT93+AV93+AX93+AZ93+BB93+BD93+BF93+BH93+BJ93+BL93+BN93+BP93</f>
        <v>0</v>
      </c>
      <c r="G93" s="64" t="n">
        <f aca="false">I93+K93+M93+O93+Q93+S93+U93+W93+Y93+AA93+AC93+AE93+AG93+AI93+AK93+AM93+AO93+AQ93+AS93+AU93+AW93+AY93+BA93+BC93+BE93+BG93+BI93+BK93+BM93+BO93+BQ93</f>
        <v>0</v>
      </c>
      <c r="H93" s="18"/>
      <c r="I93" s="64"/>
      <c r="J93" s="18"/>
      <c r="K93" s="64"/>
      <c r="L93" s="18"/>
      <c r="M93" s="64"/>
      <c r="N93" s="18"/>
      <c r="O93" s="64"/>
      <c r="P93" s="18"/>
      <c r="Q93" s="64"/>
      <c r="R93" s="18"/>
      <c r="S93" s="64"/>
      <c r="T93" s="18"/>
      <c r="U93" s="64"/>
      <c r="V93" s="18"/>
      <c r="W93" s="64"/>
      <c r="X93" s="18"/>
      <c r="Y93" s="64"/>
      <c r="Z93" s="18"/>
      <c r="AA93" s="64"/>
      <c r="AB93" s="18"/>
      <c r="AC93" s="64"/>
      <c r="AD93" s="18"/>
      <c r="AE93" s="64"/>
      <c r="AF93" s="18"/>
      <c r="AG93" s="64"/>
      <c r="AH93" s="18"/>
      <c r="AI93" s="64"/>
      <c r="AJ93" s="18"/>
      <c r="AK93" s="64"/>
      <c r="AL93" s="18"/>
      <c r="AM93" s="64"/>
      <c r="AN93" s="18"/>
      <c r="AO93" s="64"/>
      <c r="AP93" s="18"/>
      <c r="AQ93" s="64"/>
      <c r="AR93" s="18"/>
      <c r="AS93" s="64"/>
      <c r="AT93" s="18"/>
      <c r="AU93" s="64"/>
      <c r="AV93" s="18"/>
      <c r="AW93" s="64"/>
      <c r="AX93" s="18"/>
      <c r="AY93" s="64"/>
      <c r="AZ93" s="18"/>
      <c r="BA93" s="64"/>
      <c r="BB93" s="18"/>
      <c r="BC93" s="64"/>
      <c r="BD93" s="18"/>
      <c r="BE93" s="64"/>
      <c r="BF93" s="18"/>
      <c r="BG93" s="64"/>
      <c r="BH93" s="18"/>
      <c r="BI93" s="64"/>
      <c r="BJ93" s="18"/>
      <c r="BK93" s="64"/>
      <c r="BL93" s="18"/>
      <c r="BM93" s="64"/>
      <c r="BN93" s="18"/>
      <c r="BO93" s="64"/>
      <c r="BP93" s="18"/>
      <c r="BQ93" s="64"/>
    </row>
    <row r="94" s="19" customFormat="true" ht="15.75" hidden="false" customHeight="false" outlineLevel="0" collapsed="false">
      <c r="B94" s="23" t="s">
        <v>189</v>
      </c>
      <c r="C94" s="16" t="s">
        <v>334</v>
      </c>
      <c r="D94" s="18"/>
      <c r="E94" s="17" t="n">
        <f aca="false">(F94-G94)+D94</f>
        <v>0</v>
      </c>
      <c r="F94" s="18" t="n">
        <f aca="false">H94+J94+L94+N94+P94+R94+T94+V94+X94+Z94+AB94+AD94+AF94+AH94+AJ94+AL94+AN94+AP94+AR94+AT94+AV94+AX94+AZ94+BB94+BD94+BF94+BH94+BJ94+BL94+BN94+BP94</f>
        <v>0</v>
      </c>
      <c r="G94" s="64" t="n">
        <f aca="false">I94+K94+M94+O94+Q94+S94+U94+W94+Y94+AA94+AC94+AE94+AG94+AI94+AK94+AM94+AO94+AQ94+AS94+AU94+AW94+AY94+BA94+BC94+BE94+BG94+BI94+BK94+BM94+BO94+BQ94</f>
        <v>0</v>
      </c>
      <c r="H94" s="18"/>
      <c r="I94" s="64"/>
      <c r="J94" s="18"/>
      <c r="K94" s="64"/>
      <c r="L94" s="18"/>
      <c r="M94" s="64"/>
      <c r="N94" s="18"/>
      <c r="O94" s="64"/>
      <c r="P94" s="18"/>
      <c r="Q94" s="64"/>
      <c r="R94" s="18"/>
      <c r="S94" s="64"/>
      <c r="T94" s="18"/>
      <c r="U94" s="64"/>
      <c r="V94" s="18"/>
      <c r="W94" s="64"/>
      <c r="X94" s="18"/>
      <c r="Y94" s="64"/>
      <c r="Z94" s="18"/>
      <c r="AA94" s="64"/>
      <c r="AB94" s="18"/>
      <c r="AC94" s="64"/>
      <c r="AD94" s="18"/>
      <c r="AE94" s="64"/>
      <c r="AF94" s="18"/>
      <c r="AG94" s="64"/>
      <c r="AH94" s="18"/>
      <c r="AI94" s="64"/>
      <c r="AJ94" s="18"/>
      <c r="AK94" s="64"/>
      <c r="AL94" s="18"/>
      <c r="AM94" s="64"/>
      <c r="AN94" s="18"/>
      <c r="AO94" s="64"/>
      <c r="AP94" s="18"/>
      <c r="AQ94" s="64"/>
      <c r="AR94" s="18"/>
      <c r="AS94" s="64"/>
      <c r="AT94" s="18"/>
      <c r="AU94" s="64"/>
      <c r="AV94" s="18"/>
      <c r="AW94" s="64"/>
      <c r="AX94" s="18"/>
      <c r="AY94" s="64"/>
      <c r="AZ94" s="18"/>
      <c r="BA94" s="64"/>
      <c r="BB94" s="18"/>
      <c r="BC94" s="64"/>
      <c r="BD94" s="18"/>
      <c r="BE94" s="64"/>
      <c r="BF94" s="18"/>
      <c r="BG94" s="64"/>
      <c r="BH94" s="18"/>
      <c r="BI94" s="64"/>
      <c r="BJ94" s="18"/>
      <c r="BK94" s="64"/>
      <c r="BL94" s="18"/>
      <c r="BM94" s="64"/>
      <c r="BN94" s="18"/>
      <c r="BO94" s="64"/>
      <c r="BP94" s="18"/>
      <c r="BQ94" s="64"/>
    </row>
    <row r="95" s="19" customFormat="true" ht="15.75" hidden="false" customHeight="false" outlineLevel="0" collapsed="false">
      <c r="B95" s="23" t="s">
        <v>195</v>
      </c>
      <c r="C95" s="16" t="s">
        <v>335</v>
      </c>
      <c r="D95" s="18"/>
      <c r="E95" s="17" t="n">
        <f aca="false">(F95-G95)+D95</f>
        <v>0</v>
      </c>
      <c r="F95" s="18" t="n">
        <f aca="false">H95+J95+L95+N95+P95+R95+T95+V95+X95+Z95+AB95+AD95+AF95+AH95+AJ95+AL95+AN95+AP95+AR95+AT95+AV95+AX95+AZ95+BB95+BD95+BF95+BH95+BJ95+BL95+BN95+BP95</f>
        <v>0</v>
      </c>
      <c r="G95" s="64" t="n">
        <f aca="false">I95+K95+M95+O95+Q95+S95+U95+W95+Y95+AA95+AC95+AE95+AG95+AI95+AK95+AM95+AO95+AQ95+AS95+AU95+AW95+AY95+BA95+BC95+BE95+BG95+BI95+BK95+BM95+BO95+BQ95</f>
        <v>0</v>
      </c>
      <c r="H95" s="18"/>
      <c r="I95" s="64"/>
      <c r="J95" s="18"/>
      <c r="K95" s="64"/>
      <c r="L95" s="18"/>
      <c r="M95" s="64"/>
      <c r="N95" s="18"/>
      <c r="O95" s="64"/>
      <c r="P95" s="18"/>
      <c r="Q95" s="64"/>
      <c r="R95" s="18"/>
      <c r="S95" s="64"/>
      <c r="T95" s="18"/>
      <c r="U95" s="64"/>
      <c r="V95" s="18"/>
      <c r="W95" s="64"/>
      <c r="X95" s="18"/>
      <c r="Y95" s="64"/>
      <c r="Z95" s="18"/>
      <c r="AA95" s="64"/>
      <c r="AB95" s="18"/>
      <c r="AC95" s="64"/>
      <c r="AD95" s="18"/>
      <c r="AE95" s="64"/>
      <c r="AF95" s="18"/>
      <c r="AG95" s="64"/>
      <c r="AH95" s="18"/>
      <c r="AI95" s="64"/>
      <c r="AJ95" s="18"/>
      <c r="AK95" s="64"/>
      <c r="AL95" s="18"/>
      <c r="AM95" s="64"/>
      <c r="AN95" s="18"/>
      <c r="AO95" s="64"/>
      <c r="AP95" s="18"/>
      <c r="AQ95" s="64"/>
      <c r="AR95" s="18"/>
      <c r="AS95" s="64"/>
      <c r="AT95" s="18"/>
      <c r="AU95" s="64"/>
      <c r="AV95" s="18"/>
      <c r="AW95" s="64"/>
      <c r="AX95" s="18"/>
      <c r="AY95" s="64"/>
      <c r="AZ95" s="18"/>
      <c r="BA95" s="64"/>
      <c r="BB95" s="18"/>
      <c r="BC95" s="64"/>
      <c r="BD95" s="18"/>
      <c r="BE95" s="64"/>
      <c r="BF95" s="18"/>
      <c r="BG95" s="64"/>
      <c r="BH95" s="18"/>
      <c r="BI95" s="64"/>
      <c r="BJ95" s="18"/>
      <c r="BK95" s="64"/>
      <c r="BL95" s="18"/>
      <c r="BM95" s="64"/>
      <c r="BN95" s="18"/>
      <c r="BO95" s="64"/>
      <c r="BP95" s="18"/>
      <c r="BQ95" s="64"/>
    </row>
    <row r="96" s="19" customFormat="true" ht="15.75" hidden="false" customHeight="false" outlineLevel="0" collapsed="false">
      <c r="B96" s="23" t="s">
        <v>199</v>
      </c>
      <c r="C96" s="16" t="s">
        <v>336</v>
      </c>
      <c r="D96" s="18" t="n">
        <v>4</v>
      </c>
      <c r="E96" s="17" t="n">
        <f aca="false">(F96-G96)+D96</f>
        <v>4</v>
      </c>
      <c r="F96" s="18" t="n">
        <f aca="false">H96+J96+L96+N96+P96+R96+T96+V96+X96+Z96+AB96+AD96+AF96+AH96+AJ96+AL96+AN96+AP96+AR96+AT96+AV96+AX96+AZ96+BB96+BD96+BF96+BH96+BJ96+BL96+BN96+BP96</f>
        <v>0</v>
      </c>
      <c r="G96" s="64" t="n">
        <f aca="false">I96+K96+M96+O96+Q96+S96+U96+W96+Y96+AA96+AC96+AE96+AG96+AI96+AK96+AM96+AO96+AQ96+AS96+AU96+AW96+AY96+BA96+BC96+BE96+BG96+BI96+BK96+BM96+BO96+BQ96</f>
        <v>0</v>
      </c>
      <c r="H96" s="18"/>
      <c r="I96" s="64"/>
      <c r="J96" s="18"/>
      <c r="K96" s="64"/>
      <c r="L96" s="18"/>
      <c r="M96" s="64"/>
      <c r="N96" s="18"/>
      <c r="O96" s="64"/>
      <c r="P96" s="18"/>
      <c r="Q96" s="64"/>
      <c r="R96" s="18"/>
      <c r="S96" s="64"/>
      <c r="T96" s="18"/>
      <c r="U96" s="64"/>
      <c r="V96" s="18"/>
      <c r="W96" s="64"/>
      <c r="X96" s="18"/>
      <c r="Y96" s="64"/>
      <c r="Z96" s="18"/>
      <c r="AA96" s="64"/>
      <c r="AB96" s="18"/>
      <c r="AC96" s="64"/>
      <c r="AD96" s="18"/>
      <c r="AE96" s="64"/>
      <c r="AF96" s="18"/>
      <c r="AG96" s="64"/>
      <c r="AH96" s="18"/>
      <c r="AI96" s="64"/>
      <c r="AJ96" s="18"/>
      <c r="AK96" s="64"/>
      <c r="AL96" s="18"/>
      <c r="AM96" s="64"/>
      <c r="AN96" s="18"/>
      <c r="AO96" s="64"/>
      <c r="AP96" s="18"/>
      <c r="AQ96" s="64"/>
      <c r="AR96" s="18"/>
      <c r="AS96" s="64"/>
      <c r="AT96" s="18"/>
      <c r="AU96" s="64"/>
      <c r="AV96" s="18"/>
      <c r="AW96" s="64"/>
      <c r="AX96" s="18"/>
      <c r="AY96" s="64"/>
      <c r="AZ96" s="18"/>
      <c r="BA96" s="64"/>
      <c r="BB96" s="18"/>
      <c r="BC96" s="64"/>
      <c r="BD96" s="18"/>
      <c r="BE96" s="64"/>
      <c r="BF96" s="18"/>
      <c r="BG96" s="64"/>
      <c r="BH96" s="18"/>
      <c r="BI96" s="64"/>
      <c r="BJ96" s="18"/>
      <c r="BK96" s="64"/>
      <c r="BL96" s="18"/>
      <c r="BM96" s="64"/>
      <c r="BN96" s="18"/>
      <c r="BO96" s="64"/>
      <c r="BP96" s="18"/>
      <c r="BQ96" s="64"/>
    </row>
    <row r="97" s="19" customFormat="true" ht="15.75" hidden="false" customHeight="false" outlineLevel="0" collapsed="false">
      <c r="B97" s="23" t="s">
        <v>203</v>
      </c>
      <c r="C97" s="16" t="s">
        <v>337</v>
      </c>
      <c r="D97" s="18" t="n">
        <v>4</v>
      </c>
      <c r="E97" s="17" t="n">
        <f aca="false">(F97-G97)+D97</f>
        <v>4</v>
      </c>
      <c r="F97" s="18" t="n">
        <f aca="false">H97+J97+L97+N97+P97+R97+T97+V97+X97+Z97+AB97+AD97+AF97+AH97+AJ97+AL97+AN97+AP97+AR97+AT97+AV97+AX97+AZ97+BB97+BD97+BF97+BH97+BJ97+BL97+BN97+BP97</f>
        <v>0</v>
      </c>
      <c r="G97" s="64" t="n">
        <f aca="false">I97+K97+M97+O97+Q97+S97+U97+W97+Y97+AA97+AC97+AE97+AG97+AI97+AK97+AM97+AO97+AQ97+AS97+AU97+AW97+AY97+BA97+BC97+BE97+BG97+BI97+BK97+BM97+BO97+BQ97</f>
        <v>0</v>
      </c>
      <c r="H97" s="18"/>
      <c r="I97" s="64"/>
      <c r="J97" s="18"/>
      <c r="K97" s="64"/>
      <c r="L97" s="18"/>
      <c r="M97" s="64"/>
      <c r="N97" s="18"/>
      <c r="O97" s="64"/>
      <c r="P97" s="18"/>
      <c r="Q97" s="64"/>
      <c r="R97" s="18"/>
      <c r="S97" s="64"/>
      <c r="T97" s="18"/>
      <c r="U97" s="64"/>
      <c r="V97" s="18"/>
      <c r="W97" s="64"/>
      <c r="X97" s="18"/>
      <c r="Y97" s="64"/>
      <c r="Z97" s="18"/>
      <c r="AA97" s="64"/>
      <c r="AB97" s="18"/>
      <c r="AC97" s="64"/>
      <c r="AD97" s="18"/>
      <c r="AE97" s="64"/>
      <c r="AF97" s="18"/>
      <c r="AG97" s="64"/>
      <c r="AH97" s="18"/>
      <c r="AI97" s="64"/>
      <c r="AJ97" s="18"/>
      <c r="AK97" s="64"/>
      <c r="AL97" s="18"/>
      <c r="AM97" s="64"/>
      <c r="AN97" s="18"/>
      <c r="AO97" s="64"/>
      <c r="AP97" s="18"/>
      <c r="AQ97" s="64"/>
      <c r="AR97" s="18"/>
      <c r="AS97" s="64"/>
      <c r="AT97" s="18"/>
      <c r="AU97" s="64"/>
      <c r="AV97" s="18"/>
      <c r="AW97" s="64"/>
      <c r="AX97" s="18"/>
      <c r="AY97" s="64"/>
      <c r="AZ97" s="18"/>
      <c r="BA97" s="64"/>
      <c r="BB97" s="18"/>
      <c r="BC97" s="64"/>
      <c r="BD97" s="18"/>
      <c r="BE97" s="64"/>
      <c r="BF97" s="18"/>
      <c r="BG97" s="64"/>
      <c r="BH97" s="18"/>
      <c r="BI97" s="64"/>
      <c r="BJ97" s="18"/>
      <c r="BK97" s="64"/>
      <c r="BL97" s="18"/>
      <c r="BM97" s="64"/>
      <c r="BN97" s="18"/>
      <c r="BO97" s="64"/>
      <c r="BP97" s="18"/>
      <c r="BQ97" s="64"/>
    </row>
    <row r="98" s="19" customFormat="true" ht="15.75" hidden="false" customHeight="false" outlineLevel="0" collapsed="false">
      <c r="B98" s="23" t="s">
        <v>209</v>
      </c>
      <c r="C98" s="16" t="s">
        <v>338</v>
      </c>
      <c r="D98" s="18" t="n">
        <v>1</v>
      </c>
      <c r="E98" s="17" t="n">
        <f aca="false">(F98-G98)+D98</f>
        <v>1</v>
      </c>
      <c r="F98" s="18" t="n">
        <f aca="false">H98+J98+L98+N98+P98+R98+T98+V98+X98+Z98+AB98+AD98+AF98+AH98+AJ98+AL98+AN98+AP98+AR98+AT98+AV98+AX98+AZ98+BB98+BD98+BF98+BH98+BJ98+BL98+BN98+BP98</f>
        <v>0</v>
      </c>
      <c r="G98" s="64" t="n">
        <f aca="false">I98+K98+M98+O98+Q98+S98+U98+W98+Y98+AA98+AC98+AE98+AG98+AI98+AK98+AM98+AO98+AQ98+AS98+AU98+AW98+AY98+BA98+BC98+BE98+BG98+BI98+BK98+BM98+BO98+BQ98</f>
        <v>0</v>
      </c>
      <c r="H98" s="18"/>
      <c r="I98" s="64"/>
      <c r="J98" s="18"/>
      <c r="K98" s="64"/>
      <c r="L98" s="18"/>
      <c r="M98" s="64"/>
      <c r="N98" s="18"/>
      <c r="O98" s="64"/>
      <c r="P98" s="18"/>
      <c r="Q98" s="64"/>
      <c r="R98" s="18"/>
      <c r="S98" s="64"/>
      <c r="T98" s="18"/>
      <c r="U98" s="64"/>
      <c r="V98" s="18"/>
      <c r="W98" s="64"/>
      <c r="X98" s="18"/>
      <c r="Y98" s="64"/>
      <c r="Z98" s="18"/>
      <c r="AA98" s="64"/>
      <c r="AB98" s="18"/>
      <c r="AC98" s="64"/>
      <c r="AD98" s="18"/>
      <c r="AE98" s="64"/>
      <c r="AF98" s="18"/>
      <c r="AG98" s="64"/>
      <c r="AH98" s="18"/>
      <c r="AI98" s="64"/>
      <c r="AJ98" s="18"/>
      <c r="AK98" s="64"/>
      <c r="AL98" s="18"/>
      <c r="AM98" s="64"/>
      <c r="AN98" s="18"/>
      <c r="AO98" s="64"/>
      <c r="AP98" s="18"/>
      <c r="AQ98" s="64"/>
      <c r="AR98" s="18"/>
      <c r="AS98" s="64"/>
      <c r="AT98" s="18"/>
      <c r="AU98" s="64"/>
      <c r="AV98" s="18"/>
      <c r="AW98" s="64"/>
      <c r="AX98" s="18"/>
      <c r="AY98" s="64"/>
      <c r="AZ98" s="18"/>
      <c r="BA98" s="64"/>
      <c r="BB98" s="18"/>
      <c r="BC98" s="64"/>
      <c r="BD98" s="18"/>
      <c r="BE98" s="64"/>
      <c r="BF98" s="18"/>
      <c r="BG98" s="64"/>
      <c r="BH98" s="18"/>
      <c r="BI98" s="64"/>
      <c r="BJ98" s="18"/>
      <c r="BK98" s="64"/>
      <c r="BL98" s="18"/>
      <c r="BM98" s="64"/>
      <c r="BN98" s="18"/>
      <c r="BO98" s="64"/>
      <c r="BP98" s="18"/>
      <c r="BQ98" s="64"/>
    </row>
    <row r="99" s="19" customFormat="true" ht="15.75" hidden="false" customHeight="false" outlineLevel="0" collapsed="false">
      <c r="B99" s="23" t="s">
        <v>213</v>
      </c>
      <c r="C99" s="16" t="s">
        <v>339</v>
      </c>
      <c r="D99" s="18" t="n">
        <v>5</v>
      </c>
      <c r="E99" s="17" t="n">
        <f aca="false">(F99-G99)+D99</f>
        <v>5</v>
      </c>
      <c r="F99" s="18" t="n">
        <f aca="false">H99+J99+L99+N99+P99+R99+T99+V99+X99+Z99+AB99+AD99+AF99+AH99+AJ99+AL99+AN99+AP99+AR99+AT99+AV99+AX99+AZ99+BB99+BD99+BF99+BH99+BJ99+BL99+BN99+BP99</f>
        <v>0</v>
      </c>
      <c r="G99" s="64" t="n">
        <f aca="false">I99+K99+M99+O99+Q99+S99+U99+W99+Y99+AA99+AC99+AE99+AG99+AI99+AK99+AM99+AO99+AQ99+AS99+AU99+AW99+AY99+BA99+BC99+BE99+BG99+BI99+BK99+BM99+BO99+BQ99</f>
        <v>0</v>
      </c>
      <c r="H99" s="18"/>
      <c r="I99" s="64"/>
      <c r="J99" s="18"/>
      <c r="K99" s="64"/>
      <c r="L99" s="18"/>
      <c r="M99" s="64"/>
      <c r="N99" s="18"/>
      <c r="O99" s="64"/>
      <c r="P99" s="18"/>
      <c r="Q99" s="64"/>
      <c r="R99" s="18"/>
      <c r="S99" s="64"/>
      <c r="T99" s="18"/>
      <c r="U99" s="64"/>
      <c r="V99" s="18"/>
      <c r="W99" s="64"/>
      <c r="X99" s="18"/>
      <c r="Y99" s="64"/>
      <c r="Z99" s="18"/>
      <c r="AA99" s="64"/>
      <c r="AB99" s="18"/>
      <c r="AC99" s="64"/>
      <c r="AD99" s="18"/>
      <c r="AE99" s="64"/>
      <c r="AF99" s="18"/>
      <c r="AG99" s="64"/>
      <c r="AH99" s="18"/>
      <c r="AI99" s="64"/>
      <c r="AJ99" s="18"/>
      <c r="AK99" s="64"/>
      <c r="AL99" s="18"/>
      <c r="AM99" s="64"/>
      <c r="AN99" s="18"/>
      <c r="AO99" s="64"/>
      <c r="AP99" s="18"/>
      <c r="AQ99" s="64"/>
      <c r="AR99" s="18"/>
      <c r="AS99" s="64"/>
      <c r="AT99" s="18"/>
      <c r="AU99" s="64"/>
      <c r="AV99" s="18"/>
      <c r="AW99" s="64"/>
      <c r="AX99" s="18"/>
      <c r="AY99" s="64"/>
      <c r="AZ99" s="18"/>
      <c r="BA99" s="64"/>
      <c r="BB99" s="18"/>
      <c r="BC99" s="64"/>
      <c r="BD99" s="18"/>
      <c r="BE99" s="64"/>
      <c r="BF99" s="18"/>
      <c r="BG99" s="64"/>
      <c r="BH99" s="18"/>
      <c r="BI99" s="64"/>
      <c r="BJ99" s="18"/>
      <c r="BK99" s="64"/>
      <c r="BL99" s="18"/>
      <c r="BM99" s="64"/>
      <c r="BN99" s="18"/>
      <c r="BO99" s="64"/>
      <c r="BP99" s="18"/>
      <c r="BQ99" s="64"/>
    </row>
    <row r="100" s="19" customFormat="true" ht="15.75" hidden="false" customHeight="false" outlineLevel="0" collapsed="false">
      <c r="B100" s="23" t="s">
        <v>150</v>
      </c>
      <c r="C100" s="16" t="s">
        <v>340</v>
      </c>
      <c r="D100" s="18"/>
      <c r="E100" s="17" t="n">
        <f aca="false">(F100-G100)+D100</f>
        <v>0</v>
      </c>
      <c r="F100" s="18" t="n">
        <f aca="false">H100+J100+L100+N100+P100+R100+T100+V100+X100+Z100+AB100+AD100+AF100+AH100+AJ100+AL100+AN100+AP100+AR100+AT100+AV100+AX100+AZ100+BB100+BD100+BF100+BH100+BJ100+BL100+BN100+BP100</f>
        <v>0</v>
      </c>
      <c r="G100" s="64" t="n">
        <f aca="false">I100+K100+M100+O100+Q100+S100+U100+W100+Y100+AA100+AC100+AE100+AG100+AI100+AK100+AM100+AO100+AQ100+AS100+AU100+AW100+AY100+BA100+BC100+BE100+BG100+BI100+BK100+BM100+BO100+BQ100</f>
        <v>0</v>
      </c>
      <c r="H100" s="18"/>
      <c r="I100" s="64"/>
      <c r="J100" s="18"/>
      <c r="K100" s="64"/>
      <c r="L100" s="18"/>
      <c r="M100" s="64"/>
      <c r="N100" s="18"/>
      <c r="O100" s="64"/>
      <c r="P100" s="18"/>
      <c r="Q100" s="64"/>
      <c r="R100" s="18"/>
      <c r="S100" s="64"/>
      <c r="T100" s="18"/>
      <c r="U100" s="64"/>
      <c r="V100" s="18"/>
      <c r="W100" s="64"/>
      <c r="X100" s="18"/>
      <c r="Y100" s="64"/>
      <c r="Z100" s="18"/>
      <c r="AA100" s="64"/>
      <c r="AB100" s="18"/>
      <c r="AC100" s="64"/>
      <c r="AD100" s="18"/>
      <c r="AE100" s="64"/>
      <c r="AF100" s="18"/>
      <c r="AG100" s="64"/>
      <c r="AH100" s="18"/>
      <c r="AI100" s="64"/>
      <c r="AJ100" s="18"/>
      <c r="AK100" s="64"/>
      <c r="AL100" s="18"/>
      <c r="AM100" s="64"/>
      <c r="AN100" s="18"/>
      <c r="AO100" s="64"/>
      <c r="AP100" s="18"/>
      <c r="AQ100" s="64"/>
      <c r="AR100" s="18"/>
      <c r="AS100" s="64"/>
      <c r="AT100" s="18"/>
      <c r="AU100" s="64"/>
      <c r="AV100" s="18"/>
      <c r="AW100" s="64"/>
      <c r="AX100" s="18"/>
      <c r="AY100" s="64"/>
      <c r="AZ100" s="18"/>
      <c r="BA100" s="64"/>
      <c r="BB100" s="18"/>
      <c r="BC100" s="64"/>
      <c r="BD100" s="18"/>
      <c r="BE100" s="64"/>
      <c r="BF100" s="18"/>
      <c r="BG100" s="64"/>
      <c r="BH100" s="18"/>
      <c r="BI100" s="64"/>
      <c r="BJ100" s="18"/>
      <c r="BK100" s="64"/>
      <c r="BL100" s="18"/>
      <c r="BM100" s="64"/>
      <c r="BN100" s="18"/>
      <c r="BO100" s="64"/>
      <c r="BP100" s="18"/>
      <c r="BQ100" s="64"/>
    </row>
    <row r="101" s="19" customFormat="true" ht="15.75" hidden="false" customHeight="false" outlineLevel="0" collapsed="false">
      <c r="B101" s="23" t="s">
        <v>163</v>
      </c>
      <c r="C101" s="16" t="s">
        <v>341</v>
      </c>
      <c r="D101" s="18" t="n">
        <v>2</v>
      </c>
      <c r="E101" s="17" t="n">
        <f aca="false">(F101-G101)+D101</f>
        <v>2</v>
      </c>
      <c r="F101" s="18" t="n">
        <f aca="false">H101+J101+L101+N101+P101+R101+T101+V101+X101+Z101+AB101+AD101+AF101+AH101+AJ101+AL101+AN101+AP101+AR101+AT101+AV101+AX101+AZ101+BB101+BD101+BF101+BH101+BJ101+BL101+BN101+BP101</f>
        <v>0</v>
      </c>
      <c r="G101" s="64" t="n">
        <f aca="false">I101+K101+M101+O101+Q101+S101+U101+W101+Y101+AA101+AC101+AE101+AG101+AI101+AK101+AM101+AO101+AQ101+AS101+AU101+AW101+AY101+BA101+BC101+BE101+BG101+BI101+BK101+BM101+BO101+BQ101</f>
        <v>0</v>
      </c>
      <c r="H101" s="18"/>
      <c r="I101" s="64"/>
      <c r="J101" s="18"/>
      <c r="K101" s="64"/>
      <c r="L101" s="18"/>
      <c r="M101" s="64"/>
      <c r="N101" s="18"/>
      <c r="O101" s="64"/>
      <c r="P101" s="18"/>
      <c r="Q101" s="64"/>
      <c r="R101" s="18"/>
      <c r="S101" s="64"/>
      <c r="T101" s="18"/>
      <c r="U101" s="64"/>
      <c r="V101" s="18"/>
      <c r="W101" s="64"/>
      <c r="X101" s="18"/>
      <c r="Y101" s="64"/>
      <c r="Z101" s="18"/>
      <c r="AA101" s="64"/>
      <c r="AB101" s="18"/>
      <c r="AC101" s="64"/>
      <c r="AD101" s="18"/>
      <c r="AE101" s="64"/>
      <c r="AF101" s="18"/>
      <c r="AG101" s="64"/>
      <c r="AH101" s="18"/>
      <c r="AI101" s="64"/>
      <c r="AJ101" s="18"/>
      <c r="AK101" s="64"/>
      <c r="AL101" s="18"/>
      <c r="AM101" s="64"/>
      <c r="AN101" s="18"/>
      <c r="AO101" s="64"/>
      <c r="AP101" s="18"/>
      <c r="AQ101" s="64"/>
      <c r="AR101" s="18"/>
      <c r="AS101" s="64"/>
      <c r="AT101" s="18"/>
      <c r="AU101" s="64"/>
      <c r="AV101" s="18"/>
      <c r="AW101" s="64"/>
      <c r="AX101" s="18"/>
      <c r="AY101" s="64"/>
      <c r="AZ101" s="18"/>
      <c r="BA101" s="64"/>
      <c r="BB101" s="18"/>
      <c r="BC101" s="64"/>
      <c r="BD101" s="18"/>
      <c r="BE101" s="64"/>
      <c r="BF101" s="18"/>
      <c r="BG101" s="64"/>
      <c r="BH101" s="18"/>
      <c r="BI101" s="64"/>
      <c r="BJ101" s="18"/>
      <c r="BK101" s="64"/>
      <c r="BL101" s="18"/>
      <c r="BM101" s="64"/>
      <c r="BN101" s="18"/>
      <c r="BO101" s="64"/>
      <c r="BP101" s="18"/>
      <c r="BQ101" s="64"/>
    </row>
    <row r="102" s="12" customFormat="true" ht="15.75" hidden="false" customHeight="false" outlineLevel="0" collapsed="false">
      <c r="B102" s="69" t="s">
        <v>282</v>
      </c>
      <c r="C102" s="69"/>
      <c r="D102" s="70" t="n">
        <f aca="false">SUM(D4:D83)</f>
        <v>14098</v>
      </c>
      <c r="E102" s="17" t="n">
        <f aca="false">SUM(E4:E83)</f>
        <v>12803</v>
      </c>
      <c r="F102" s="70" t="n">
        <f aca="false">SUM(F4:F83)</f>
        <v>5069</v>
      </c>
      <c r="G102" s="71" t="n">
        <f aca="false">SUM(G4:G83)</f>
        <v>6364</v>
      </c>
      <c r="H102" s="70" t="n">
        <f aca="false">SUM(H4:H83)</f>
        <v>1045</v>
      </c>
      <c r="I102" s="71" t="n">
        <f aca="false">SUM(I4:I83)</f>
        <v>328</v>
      </c>
      <c r="J102" s="70" t="n">
        <f aca="false">SUM(J4:J83)</f>
        <v>711</v>
      </c>
      <c r="K102" s="71" t="n">
        <f aca="false">SUM(K4:K83)</f>
        <v>335</v>
      </c>
      <c r="L102" s="70" t="n">
        <f aca="false">SUM(L4:L83)</f>
        <v>0</v>
      </c>
      <c r="M102" s="71" t="n">
        <f aca="false">SUM(M4:M83)</f>
        <v>0</v>
      </c>
      <c r="N102" s="70" t="n">
        <f aca="false">SUM(N4:N83)</f>
        <v>0</v>
      </c>
      <c r="O102" s="71" t="n">
        <f aca="false">SUM(O4:O83)</f>
        <v>0</v>
      </c>
      <c r="P102" s="70" t="n">
        <f aca="false">SUM(P4:P83)</f>
        <v>1432</v>
      </c>
      <c r="Q102" s="71" t="n">
        <f aca="false">SUM(Q4:Q83)</f>
        <v>428</v>
      </c>
      <c r="R102" s="70" t="n">
        <f aca="false">SUM(R4:R83)</f>
        <v>0</v>
      </c>
      <c r="S102" s="71" t="n">
        <f aca="false">SUM(S4:S83)</f>
        <v>292</v>
      </c>
      <c r="T102" s="70" t="n">
        <f aca="false">SUM(T4:T83)</f>
        <v>0</v>
      </c>
      <c r="U102" s="71" t="n">
        <f aca="false">SUM(U4:U83)</f>
        <v>147</v>
      </c>
      <c r="V102" s="70" t="n">
        <f aca="false">SUM(V4:V83)</f>
        <v>0</v>
      </c>
      <c r="W102" s="71" t="n">
        <f aca="false">SUM(W4:W83)</f>
        <v>269</v>
      </c>
      <c r="X102" s="70" t="n">
        <f aca="false">SUM(X4:X83)</f>
        <v>0</v>
      </c>
      <c r="Y102" s="71" t="n">
        <f aca="false">SUM(Y4:Y83)</f>
        <v>0</v>
      </c>
      <c r="Z102" s="70" t="n">
        <f aca="false">SUM(Z4:Z83)</f>
        <v>0</v>
      </c>
      <c r="AA102" s="71" t="n">
        <f aca="false">SUM(AA4:AA83)</f>
        <v>0</v>
      </c>
      <c r="AB102" s="70" t="n">
        <f aca="false">SUM(AB4:AB83)</f>
        <v>300</v>
      </c>
      <c r="AC102" s="71" t="n">
        <f aca="false">SUM(AC4:AC83)</f>
        <v>404</v>
      </c>
      <c r="AD102" s="70" t="n">
        <f aca="false">SUM(AD4:AD83)</f>
        <v>0</v>
      </c>
      <c r="AE102" s="71" t="n">
        <f aca="false">SUM(AE4:AE83)</f>
        <v>220</v>
      </c>
      <c r="AF102" s="70" t="n">
        <f aca="false">SUM(AF4:AF83)</f>
        <v>368</v>
      </c>
      <c r="AG102" s="71" t="n">
        <f aca="false">SUM(AG4:AG83)</f>
        <v>238</v>
      </c>
      <c r="AH102" s="70" t="n">
        <f aca="false">SUM(AH4:AH83)</f>
        <v>649</v>
      </c>
      <c r="AI102" s="71" t="n">
        <f aca="false">SUM(AI4:AI83)</f>
        <v>542</v>
      </c>
      <c r="AJ102" s="70" t="n">
        <f aca="false">SUM(AJ4:AJ83)</f>
        <v>0</v>
      </c>
      <c r="AK102" s="71" t="n">
        <f aca="false">SUM(AK4:AK83)</f>
        <v>277</v>
      </c>
      <c r="AL102" s="70" t="n">
        <f aca="false">SUM(AL4:AL83)</f>
        <v>0</v>
      </c>
      <c r="AM102" s="71" t="n">
        <f aca="false">SUM(AM4:AM83)</f>
        <v>0</v>
      </c>
      <c r="AN102" s="70" t="n">
        <f aca="false">SUM(AN4:AN83)</f>
        <v>0</v>
      </c>
      <c r="AO102" s="71" t="n">
        <f aca="false">SUM(AO4:AO83)</f>
        <v>0</v>
      </c>
      <c r="AP102" s="70" t="n">
        <f aca="false">SUM(AP4:AP83)</f>
        <v>0</v>
      </c>
      <c r="AQ102" s="71" t="n">
        <f aca="false">SUM(AQ4:AQ83)</f>
        <v>334</v>
      </c>
      <c r="AR102" s="70" t="n">
        <f aca="false">SUM(AR4:AR83)</f>
        <v>0</v>
      </c>
      <c r="AS102" s="71" t="n">
        <f aca="false">SUM(AS4:AS83)</f>
        <v>208</v>
      </c>
      <c r="AT102" s="70" t="n">
        <f aca="false">SUM(AT4:AT83)</f>
        <v>183</v>
      </c>
      <c r="AU102" s="71" t="n">
        <f aca="false">SUM(AU4:AU83)</f>
        <v>337</v>
      </c>
      <c r="AV102" s="70" t="n">
        <f aca="false">SUM(AV4:AV83)</f>
        <v>0</v>
      </c>
      <c r="AW102" s="71" t="n">
        <f aca="false">SUM(AW4:AW83)</f>
        <v>324</v>
      </c>
      <c r="AX102" s="70" t="n">
        <f aca="false">SUM(AX4:AX83)</f>
        <v>59</v>
      </c>
      <c r="AY102" s="71" t="n">
        <f aca="false">SUM(AY4:AY83)</f>
        <v>216</v>
      </c>
      <c r="AZ102" s="70" t="n">
        <f aca="false">SUM(AZ4:AZ83)</f>
        <v>0</v>
      </c>
      <c r="BA102" s="71" t="n">
        <f aca="false">SUM(BA4:BA83)</f>
        <v>0</v>
      </c>
      <c r="BB102" s="70" t="n">
        <f aca="false">SUM(BB4:BB83)</f>
        <v>0</v>
      </c>
      <c r="BC102" s="71" t="n">
        <f aca="false">SUM(BC4:BC83)</f>
        <v>0</v>
      </c>
      <c r="BD102" s="70" t="n">
        <f aca="false">SUM(BD4:BD83)</f>
        <v>0</v>
      </c>
      <c r="BE102" s="71" t="n">
        <f aca="false">SUM(BE4:BE83)</f>
        <v>378</v>
      </c>
      <c r="BF102" s="70" t="n">
        <f aca="false">SUM(BF4:BF83)</f>
        <v>0</v>
      </c>
      <c r="BG102" s="71" t="n">
        <f aca="false">SUM(BG4:BG83)</f>
        <v>324</v>
      </c>
      <c r="BH102" s="70" t="n">
        <f aca="false">SUM(BH4:BH83)</f>
        <v>0</v>
      </c>
      <c r="BI102" s="71" t="n">
        <f aca="false">SUM(BI4:BI83)</f>
        <v>259</v>
      </c>
      <c r="BJ102" s="70" t="n">
        <f aca="false">SUM(BJ4:BJ83)</f>
        <v>0</v>
      </c>
      <c r="BK102" s="71" t="n">
        <f aca="false">SUM(BK4:BK83)</f>
        <v>261</v>
      </c>
      <c r="BL102" s="70" t="n">
        <f aca="false">SUM(BL4:BL83)</f>
        <v>322</v>
      </c>
      <c r="BM102" s="71" t="n">
        <f aca="false">SUM(BM4:BM83)</f>
        <v>243</v>
      </c>
      <c r="BN102" s="70" t="n">
        <f aca="false">SUM(BN4:BN83)</f>
        <v>0</v>
      </c>
      <c r="BO102" s="71" t="n">
        <f aca="false">SUM(BO4:BO83)</f>
        <v>0</v>
      </c>
      <c r="BP102" s="70" t="n">
        <f aca="false">SUM(BP4:BP83)</f>
        <v>0</v>
      </c>
      <c r="BQ102" s="71" t="n">
        <f aca="false">SUM(BQ4:BQ83)</f>
        <v>0</v>
      </c>
    </row>
  </sheetData>
  <mergeCells count="40">
    <mergeCell ref="B1:C1"/>
    <mergeCell ref="B2:B3"/>
    <mergeCell ref="C2:C3"/>
    <mergeCell ref="D2:D3"/>
    <mergeCell ref="E2:E3"/>
    <mergeCell ref="F2:F3"/>
    <mergeCell ref="G2:G3"/>
    <mergeCell ref="H2:I2"/>
    <mergeCell ref="J2:K2"/>
    <mergeCell ref="L2:M2"/>
    <mergeCell ref="N2:O2"/>
    <mergeCell ref="P2:Q2"/>
    <mergeCell ref="R2:S2"/>
    <mergeCell ref="T2:U2"/>
    <mergeCell ref="V2:W2"/>
    <mergeCell ref="X2:Y2"/>
    <mergeCell ref="Z2:AA2"/>
    <mergeCell ref="AB2:AC2"/>
    <mergeCell ref="AD2:AE2"/>
    <mergeCell ref="AF2:AG2"/>
    <mergeCell ref="AH2:AI2"/>
    <mergeCell ref="AJ2:AK2"/>
    <mergeCell ref="AL2:AM2"/>
    <mergeCell ref="AN2:AO2"/>
    <mergeCell ref="AP2:AQ2"/>
    <mergeCell ref="AR2:AS2"/>
    <mergeCell ref="AT2:AU2"/>
    <mergeCell ref="AV2:AW2"/>
    <mergeCell ref="AX2:AY2"/>
    <mergeCell ref="AZ2:BA2"/>
    <mergeCell ref="BB2:BC2"/>
    <mergeCell ref="BD2:BE2"/>
    <mergeCell ref="BF2:BG2"/>
    <mergeCell ref="BH2:BI2"/>
    <mergeCell ref="BJ2:BK2"/>
    <mergeCell ref="BL2:BM2"/>
    <mergeCell ref="BN2:BO2"/>
    <mergeCell ref="BP2:BQ2"/>
    <mergeCell ref="B24:B25"/>
    <mergeCell ref="B102:C10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0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6FF99"/>
    <pageSetUpPr fitToPage="false"/>
  </sheetPr>
  <dimension ref="A2:A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3" activePane="bottomRight" state="frozen"/>
      <selection pane="topLeft" activeCell="A1" activeCellId="0" sqref="A1"/>
      <selection pane="topRight" activeCell="D1" activeCellId="0" sqref="D1"/>
      <selection pane="bottomLeft" activeCell="A43" activeCellId="0" sqref="A43"/>
      <selection pane="bottomRight" activeCell="O66" activeCellId="0" sqref="O6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540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422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427</v>
      </c>
      <c r="B30" s="18" t="s">
        <v>428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429</v>
      </c>
      <c r="B31" s="18" t="s">
        <v>430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431</v>
      </c>
      <c r="B32" s="18" t="s">
        <v>432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433</v>
      </c>
      <c r="B33" s="18" t="s">
        <v>434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435</v>
      </c>
      <c r="B34" s="18" t="s">
        <v>436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437</v>
      </c>
      <c r="B35" s="18" t="s">
        <v>438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439</v>
      </c>
      <c r="B36" s="18" t="s">
        <v>440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441</v>
      </c>
      <c r="B37" s="18" t="s">
        <v>442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443</v>
      </c>
      <c r="B38" s="18" t="s">
        <v>444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445</v>
      </c>
      <c r="B39" s="18" t="s">
        <v>446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447</v>
      </c>
      <c r="B40" s="18" t="s">
        <v>448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449</v>
      </c>
      <c r="B41" s="18" t="s">
        <v>450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451</v>
      </c>
      <c r="B42" s="18" t="s">
        <v>452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453</v>
      </c>
      <c r="B43" s="18" t="s">
        <v>454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455</v>
      </c>
      <c r="B44" s="18" t="s">
        <v>456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457</v>
      </c>
      <c r="B45" s="18" t="s">
        <v>458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459</v>
      </c>
      <c r="B46" s="18" t="s">
        <v>460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461</v>
      </c>
      <c r="B47" s="18" t="s">
        <v>462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463</v>
      </c>
      <c r="B48" s="18" t="s">
        <v>464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465</v>
      </c>
      <c r="B49" s="18" t="s">
        <v>466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467</v>
      </c>
      <c r="B50" s="18" t="s">
        <v>468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469</v>
      </c>
      <c r="B51" s="18" t="s">
        <v>470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471</v>
      </c>
      <c r="B52" s="18" t="s">
        <v>472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473</v>
      </c>
      <c r="B53" s="18" t="s">
        <v>474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475</v>
      </c>
      <c r="B54" s="18" t="s">
        <v>476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477</v>
      </c>
      <c r="B55" s="18" t="s">
        <v>478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479</v>
      </c>
      <c r="B56" s="18" t="s">
        <v>480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481</v>
      </c>
      <c r="B57" s="18" t="s">
        <v>482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483</v>
      </c>
      <c r="B58" s="18" t="s">
        <v>484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79" t="s">
        <v>282</v>
      </c>
      <c r="B59" s="79"/>
      <c r="C59" s="50" t="n">
        <f aca="false">SUM(C4:C58)</f>
        <v>0</v>
      </c>
      <c r="D59" s="50" t="n">
        <f aca="false">SUM(D4:D58)</f>
        <v>0</v>
      </c>
      <c r="E59" s="50" t="n">
        <f aca="false">SUM(E4:E58)</f>
        <v>0</v>
      </c>
      <c r="F59" s="50" t="n">
        <f aca="false">SUM(F4:F58)</f>
        <v>0</v>
      </c>
      <c r="G59" s="50" t="n">
        <f aca="false">SUM(G4:G58)</f>
        <v>0</v>
      </c>
      <c r="H59" s="50" t="n">
        <f aca="false">SUM(H4:H58)</f>
        <v>0</v>
      </c>
      <c r="I59" s="50" t="n">
        <f aca="false">SUM(I4:I58)</f>
        <v>0</v>
      </c>
      <c r="J59" s="50" t="n">
        <f aca="false">SUM(J4:J58)</f>
        <v>0</v>
      </c>
      <c r="K59" s="50" t="n">
        <f aca="false">SUM(K4:K58)</f>
        <v>0</v>
      </c>
      <c r="L59" s="50" t="n">
        <f aca="false">SUM(L4:L58)</f>
        <v>0</v>
      </c>
      <c r="M59" s="50" t="n">
        <f aca="false">SUM(M4:M58)</f>
        <v>0</v>
      </c>
      <c r="N59" s="50" t="n">
        <f aca="false">SUM(N4:N58)</f>
        <v>0</v>
      </c>
      <c r="O59" s="50" t="n">
        <f aca="false">SUM(O4:O58)</f>
        <v>0</v>
      </c>
      <c r="P59" s="50" t="n">
        <f aca="false">SUM(P4:P58)</f>
        <v>0</v>
      </c>
      <c r="Q59" s="50" t="n">
        <f aca="false">SUM(Q4:Q58)</f>
        <v>0</v>
      </c>
      <c r="R59" s="50" t="n">
        <f aca="false">SUM(R4:R58)</f>
        <v>0</v>
      </c>
      <c r="S59" s="50" t="n">
        <f aca="false">SUM(S4:S58)</f>
        <v>0</v>
      </c>
      <c r="T59" s="50" t="n">
        <f aca="false">SUM(T4:T58)</f>
        <v>0</v>
      </c>
      <c r="U59" s="50" t="n">
        <f aca="false">SUM(U4:U58)</f>
        <v>0</v>
      </c>
      <c r="V59" s="50" t="n">
        <f aca="false">SUM(V4:V58)</f>
        <v>0</v>
      </c>
      <c r="W59" s="50" t="n">
        <f aca="false">SUM(W4:W58)</f>
        <v>0</v>
      </c>
      <c r="X59" s="50" t="n">
        <f aca="false">SUM(X4:X58)</f>
        <v>0</v>
      </c>
      <c r="Y59" s="50" t="n">
        <f aca="false">SUM(Y4:Y58)</f>
        <v>0</v>
      </c>
      <c r="Z59" s="50" t="n">
        <f aca="false">SUM(Z4:Z58)</f>
        <v>0</v>
      </c>
      <c r="AA59" s="50" t="n">
        <f aca="false">SUM(AA4:AA58)</f>
        <v>0</v>
      </c>
      <c r="AB59" s="50" t="n">
        <f aca="false">SUM(AB4:AB58)</f>
        <v>0</v>
      </c>
      <c r="AC59" s="50" t="n">
        <f aca="false">SUM(AC4:AC58)</f>
        <v>0</v>
      </c>
      <c r="AD59" s="50" t="n">
        <f aca="false">SUM(AD4:AD58)</f>
        <v>0</v>
      </c>
      <c r="AE59" s="50" t="n">
        <f aca="false">SUM(AE4:AE58)</f>
        <v>0</v>
      </c>
      <c r="AF59" s="50" t="n">
        <f aca="false">SUM(AF4:AF58)</f>
        <v>0</v>
      </c>
      <c r="AG59" s="50" t="n">
        <f aca="false">SUM(AG4:AG58)</f>
        <v>0</v>
      </c>
      <c r="AH59" s="50" t="n">
        <f aca="false">SUM(AH4:AH58)</f>
        <v>0</v>
      </c>
    </row>
  </sheetData>
  <mergeCells count="1">
    <mergeCell ref="A59:B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6FF99"/>
    <pageSetUpPr fitToPage="false"/>
  </sheetPr>
  <dimension ref="A2:AH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0" activePane="bottomRight" state="frozen"/>
      <selection pane="topLeft" activeCell="A1" activeCellId="0" sqref="A1"/>
      <selection pane="topRight" activeCell="D1" activeCellId="0" sqref="D1"/>
      <selection pane="bottomLeft" activeCell="A40" activeCellId="0" sqref="A40"/>
      <selection pane="bottomRight" activeCell="T4" activeCellId="0" sqref="T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541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422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503</v>
      </c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542</v>
      </c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427</v>
      </c>
      <c r="B32" s="18" t="s">
        <v>428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429</v>
      </c>
      <c r="B33" s="18" t="s">
        <v>430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431</v>
      </c>
      <c r="B34" s="18" t="s">
        <v>432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433</v>
      </c>
      <c r="B35" s="18" t="s">
        <v>434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435</v>
      </c>
      <c r="B36" s="18" t="s">
        <v>436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437</v>
      </c>
      <c r="B37" s="18" t="s">
        <v>438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439</v>
      </c>
      <c r="B38" s="18" t="s">
        <v>440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441</v>
      </c>
      <c r="B39" s="18" t="s">
        <v>442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443</v>
      </c>
      <c r="B40" s="18" t="s">
        <v>444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445</v>
      </c>
      <c r="B41" s="18" t="s">
        <v>446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447</v>
      </c>
      <c r="B42" s="18" t="s">
        <v>448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449</v>
      </c>
      <c r="B43" s="18" t="s">
        <v>450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451</v>
      </c>
      <c r="B44" s="18" t="s">
        <v>452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453</v>
      </c>
      <c r="B45" s="18" t="s">
        <v>454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455</v>
      </c>
      <c r="B46" s="18" t="s">
        <v>456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457</v>
      </c>
      <c r="B47" s="18" t="s">
        <v>458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459</v>
      </c>
      <c r="B48" s="18" t="s">
        <v>460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461</v>
      </c>
      <c r="B49" s="18" t="s">
        <v>462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463</v>
      </c>
      <c r="B50" s="18" t="s">
        <v>464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465</v>
      </c>
      <c r="B51" s="18" t="s">
        <v>466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467</v>
      </c>
      <c r="B52" s="18" t="s">
        <v>468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469</v>
      </c>
      <c r="B53" s="18" t="s">
        <v>470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471</v>
      </c>
      <c r="B54" s="18" t="s">
        <v>472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473</v>
      </c>
      <c r="B55" s="18" t="s">
        <v>474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475</v>
      </c>
      <c r="B56" s="18" t="s">
        <v>476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477</v>
      </c>
      <c r="B57" s="18" t="s">
        <v>478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479</v>
      </c>
      <c r="B58" s="18" t="s">
        <v>480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481</v>
      </c>
      <c r="B59" s="18" t="s">
        <v>482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483</v>
      </c>
      <c r="B60" s="18" t="s">
        <v>484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79" t="s">
        <v>282</v>
      </c>
      <c r="B61" s="79"/>
      <c r="C61" s="50" t="n">
        <f aca="false">SUM(C4:C60)</f>
        <v>0</v>
      </c>
      <c r="D61" s="50" t="n">
        <f aca="false">SUM(D4:D60)</f>
        <v>0</v>
      </c>
      <c r="E61" s="50" t="n">
        <f aca="false">SUM(E4:E60)</f>
        <v>0</v>
      </c>
      <c r="F61" s="50" t="n">
        <f aca="false">SUM(F4:F60)</f>
        <v>0</v>
      </c>
      <c r="G61" s="50" t="n">
        <f aca="false">SUM(G4:G60)</f>
        <v>0</v>
      </c>
      <c r="H61" s="50" t="n">
        <f aca="false">SUM(H4:H60)</f>
        <v>0</v>
      </c>
      <c r="I61" s="50" t="n">
        <f aca="false">SUM(I4:I60)</f>
        <v>0</v>
      </c>
      <c r="J61" s="50" t="n">
        <f aca="false">SUM(J4:J60)</f>
        <v>0</v>
      </c>
      <c r="K61" s="50" t="n">
        <f aca="false">SUM(K4:K60)</f>
        <v>0</v>
      </c>
      <c r="L61" s="50" t="n">
        <f aca="false">SUM(L4:L60)</f>
        <v>0</v>
      </c>
      <c r="M61" s="50" t="n">
        <f aca="false">SUM(M4:M60)</f>
        <v>0</v>
      </c>
      <c r="N61" s="50" t="n">
        <f aca="false">SUM(N4:N60)</f>
        <v>0</v>
      </c>
      <c r="O61" s="50" t="n">
        <f aca="false">SUM(O4:O60)</f>
        <v>0</v>
      </c>
      <c r="P61" s="50" t="n">
        <f aca="false">SUM(P4:P60)</f>
        <v>0</v>
      </c>
      <c r="Q61" s="50" t="n">
        <f aca="false">SUM(Q4:Q60)</f>
        <v>0</v>
      </c>
      <c r="R61" s="50" t="n">
        <f aca="false">SUM(R4:R60)</f>
        <v>0</v>
      </c>
      <c r="S61" s="50" t="n">
        <f aca="false">SUM(S4:S60)</f>
        <v>0</v>
      </c>
      <c r="T61" s="50" t="n">
        <f aca="false">SUM(T4:T60)</f>
        <v>0</v>
      </c>
      <c r="U61" s="50" t="n">
        <f aca="false">SUM(U4:U60)</f>
        <v>0</v>
      </c>
      <c r="V61" s="50" t="n">
        <f aca="false">SUM(V4:V60)</f>
        <v>0</v>
      </c>
      <c r="W61" s="50" t="n">
        <f aca="false">SUM(W4:W60)</f>
        <v>0</v>
      </c>
      <c r="X61" s="50" t="n">
        <f aca="false">SUM(X4:X60)</f>
        <v>0</v>
      </c>
      <c r="Y61" s="50" t="n">
        <f aca="false">SUM(Y4:Y60)</f>
        <v>0</v>
      </c>
      <c r="Z61" s="50" t="n">
        <f aca="false">SUM(Z4:Z60)</f>
        <v>0</v>
      </c>
      <c r="AA61" s="50" t="n">
        <f aca="false">SUM(AA4:AA60)</f>
        <v>0</v>
      </c>
      <c r="AB61" s="50" t="n">
        <f aca="false">SUM(AB4:AB60)</f>
        <v>0</v>
      </c>
      <c r="AC61" s="50" t="n">
        <f aca="false">SUM(AC4:AC60)</f>
        <v>0</v>
      </c>
      <c r="AD61" s="50" t="n">
        <f aca="false">SUM(AD4:AD60)</f>
        <v>0</v>
      </c>
      <c r="AE61" s="50" t="n">
        <f aca="false">SUM(AE4:AE60)</f>
        <v>0</v>
      </c>
      <c r="AF61" s="50" t="n">
        <f aca="false">SUM(AF4:AF60)</f>
        <v>0</v>
      </c>
      <c r="AG61" s="50" t="n">
        <f aca="false">SUM(AG4:AG60)</f>
        <v>0</v>
      </c>
      <c r="AH61" s="50" t="n">
        <f aca="false">SUM(AH4:AH60)</f>
        <v>0</v>
      </c>
    </row>
  </sheetData>
  <mergeCells count="1">
    <mergeCell ref="A61:B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6FF99"/>
    <pageSetUpPr fitToPage="false"/>
  </sheetPr>
  <dimension ref="A2:A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7" activePane="bottomRight" state="frozen"/>
      <selection pane="topLeft" activeCell="A1" activeCellId="0" sqref="A1"/>
      <selection pane="topRight" activeCell="D1" activeCellId="0" sqref="D1"/>
      <selection pane="bottomLeft" activeCell="A47" activeCellId="0" sqref="A47"/>
      <selection pane="bottomRight" activeCell="L65" activeCellId="0" sqref="L6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543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422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427</v>
      </c>
      <c r="B30" s="18" t="s">
        <v>428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429</v>
      </c>
      <c r="B31" s="18" t="s">
        <v>430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431</v>
      </c>
      <c r="B32" s="18" t="s">
        <v>432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433</v>
      </c>
      <c r="B33" s="18" t="s">
        <v>434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435</v>
      </c>
      <c r="B34" s="18" t="s">
        <v>436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437</v>
      </c>
      <c r="B35" s="18" t="s">
        <v>438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439</v>
      </c>
      <c r="B36" s="18" t="s">
        <v>440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441</v>
      </c>
      <c r="B37" s="18" t="s">
        <v>442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443</v>
      </c>
      <c r="B38" s="18" t="s">
        <v>444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445</v>
      </c>
      <c r="B39" s="18" t="s">
        <v>446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447</v>
      </c>
      <c r="B40" s="18" t="s">
        <v>448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449</v>
      </c>
      <c r="B41" s="18" t="s">
        <v>450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451</v>
      </c>
      <c r="B42" s="18" t="s">
        <v>452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453</v>
      </c>
      <c r="B43" s="18" t="s">
        <v>454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455</v>
      </c>
      <c r="B44" s="18" t="s">
        <v>456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457</v>
      </c>
      <c r="B45" s="18" t="s">
        <v>458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459</v>
      </c>
      <c r="B46" s="18" t="s">
        <v>460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461</v>
      </c>
      <c r="B47" s="18" t="s">
        <v>462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463</v>
      </c>
      <c r="B48" s="18" t="s">
        <v>464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465</v>
      </c>
      <c r="B49" s="18" t="s">
        <v>466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467</v>
      </c>
      <c r="B50" s="18" t="s">
        <v>468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469</v>
      </c>
      <c r="B51" s="18" t="s">
        <v>470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471</v>
      </c>
      <c r="B52" s="18" t="s">
        <v>472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473</v>
      </c>
      <c r="B53" s="18" t="s">
        <v>474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475</v>
      </c>
      <c r="B54" s="18" t="s">
        <v>476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477</v>
      </c>
      <c r="B55" s="18" t="s">
        <v>478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479</v>
      </c>
      <c r="B56" s="18" t="s">
        <v>480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481</v>
      </c>
      <c r="B57" s="18" t="s">
        <v>482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483</v>
      </c>
      <c r="B58" s="18" t="s">
        <v>484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79" t="s">
        <v>282</v>
      </c>
      <c r="B59" s="79"/>
      <c r="C59" s="50" t="n">
        <f aca="false">SUM(C4:C58)</f>
        <v>0</v>
      </c>
      <c r="D59" s="50" t="n">
        <f aca="false">SUM(D4:D58)</f>
        <v>0</v>
      </c>
      <c r="E59" s="50" t="n">
        <f aca="false">SUM(E4:E58)</f>
        <v>0</v>
      </c>
      <c r="F59" s="50" t="n">
        <f aca="false">SUM(F4:F58)</f>
        <v>0</v>
      </c>
      <c r="G59" s="50" t="n">
        <f aca="false">SUM(G4:G58)</f>
        <v>0</v>
      </c>
      <c r="H59" s="50" t="n">
        <f aca="false">SUM(H4:H58)</f>
        <v>0</v>
      </c>
      <c r="I59" s="50" t="n">
        <f aca="false">SUM(I4:I58)</f>
        <v>0</v>
      </c>
      <c r="J59" s="50" t="n">
        <f aca="false">SUM(J4:J58)</f>
        <v>0</v>
      </c>
      <c r="K59" s="50" t="n">
        <f aca="false">SUM(K4:K58)</f>
        <v>0</v>
      </c>
      <c r="L59" s="50" t="n">
        <f aca="false">SUM(L4:L58)</f>
        <v>0</v>
      </c>
      <c r="M59" s="50" t="n">
        <f aca="false">SUM(M4:M58)</f>
        <v>0</v>
      </c>
      <c r="N59" s="50" t="n">
        <f aca="false">SUM(N4:N58)</f>
        <v>0</v>
      </c>
      <c r="O59" s="50" t="n">
        <f aca="false">SUM(O4:O58)</f>
        <v>0</v>
      </c>
      <c r="P59" s="50" t="n">
        <f aca="false">SUM(P4:P58)</f>
        <v>0</v>
      </c>
      <c r="Q59" s="50" t="n">
        <f aca="false">SUM(Q4:Q58)</f>
        <v>0</v>
      </c>
      <c r="R59" s="50" t="n">
        <f aca="false">SUM(R4:R58)</f>
        <v>0</v>
      </c>
      <c r="S59" s="50" t="n">
        <f aca="false">SUM(S4:S58)</f>
        <v>0</v>
      </c>
      <c r="T59" s="50" t="n">
        <f aca="false">SUM(T4:T58)</f>
        <v>0</v>
      </c>
      <c r="U59" s="50" t="n">
        <f aca="false">SUM(U4:U58)</f>
        <v>0</v>
      </c>
      <c r="V59" s="50" t="n">
        <f aca="false">SUM(V4:V58)</f>
        <v>0</v>
      </c>
      <c r="W59" s="50" t="n">
        <f aca="false">SUM(W4:W58)</f>
        <v>0</v>
      </c>
      <c r="X59" s="50" t="n">
        <f aca="false">SUM(X4:X58)</f>
        <v>0</v>
      </c>
      <c r="Y59" s="50" t="n">
        <f aca="false">SUM(Y4:Y58)</f>
        <v>0</v>
      </c>
      <c r="Z59" s="50" t="n">
        <f aca="false">SUM(Z4:Z58)</f>
        <v>0</v>
      </c>
      <c r="AA59" s="50" t="n">
        <f aca="false">SUM(AA4:AA58)</f>
        <v>0</v>
      </c>
      <c r="AB59" s="50" t="n">
        <f aca="false">SUM(AB4:AB58)</f>
        <v>0</v>
      </c>
      <c r="AC59" s="50" t="n">
        <f aca="false">SUM(AC4:AC58)</f>
        <v>0</v>
      </c>
      <c r="AD59" s="50" t="n">
        <f aca="false">SUM(AD4:AD58)</f>
        <v>0</v>
      </c>
      <c r="AE59" s="50" t="n">
        <f aca="false">SUM(AE4:AE58)</f>
        <v>0</v>
      </c>
      <c r="AF59" s="50" t="n">
        <f aca="false">SUM(AF4:AF58)</f>
        <v>0</v>
      </c>
      <c r="AG59" s="50" t="n">
        <f aca="false">SUM(AG4:AG58)</f>
        <v>0</v>
      </c>
      <c r="AH59" s="50" t="n">
        <f aca="false">SUM(AH4:AH58)</f>
        <v>0</v>
      </c>
    </row>
  </sheetData>
  <mergeCells count="1">
    <mergeCell ref="A59:B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6FF99"/>
    <pageSetUpPr fitToPage="false"/>
  </sheetPr>
  <dimension ref="A2:A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E46" activePane="bottomRight" state="frozen"/>
      <selection pane="topLeft" activeCell="A1" activeCellId="0" sqref="A1"/>
      <selection pane="topRight" activeCell="E1" activeCellId="0" sqref="E1"/>
      <selection pane="bottomLeft" activeCell="A46" activeCellId="0" sqref="A46"/>
      <selection pane="bottomRight" activeCell="E13" activeCellId="0" sqref="E13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544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545</v>
      </c>
      <c r="B29" s="18" t="s">
        <v>523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422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425</v>
      </c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491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503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546</v>
      </c>
      <c r="B34" s="18" t="s">
        <v>547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427</v>
      </c>
      <c r="B35" s="18" t="s">
        <v>428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429</v>
      </c>
      <c r="B36" s="18" t="s">
        <v>430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431</v>
      </c>
      <c r="B37" s="18" t="s">
        <v>432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433</v>
      </c>
      <c r="B38" s="18" t="s">
        <v>434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435</v>
      </c>
      <c r="B39" s="18" t="s">
        <v>436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437</v>
      </c>
      <c r="B40" s="18" t="s">
        <v>438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439</v>
      </c>
      <c r="B41" s="18" t="s">
        <v>440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441</v>
      </c>
      <c r="B42" s="18" t="s">
        <v>442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443</v>
      </c>
      <c r="B43" s="18" t="s">
        <v>444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445</v>
      </c>
      <c r="B44" s="18" t="s">
        <v>446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447</v>
      </c>
      <c r="B45" s="18" t="s">
        <v>448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449</v>
      </c>
      <c r="B46" s="18" t="s">
        <v>450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451</v>
      </c>
      <c r="B47" s="18" t="s">
        <v>452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453</v>
      </c>
      <c r="B48" s="18" t="s">
        <v>454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455</v>
      </c>
      <c r="B49" s="18" t="s">
        <v>456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457</v>
      </c>
      <c r="B50" s="18" t="s">
        <v>458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459</v>
      </c>
      <c r="B51" s="18" t="s">
        <v>460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461</v>
      </c>
      <c r="B52" s="18" t="s">
        <v>462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463</v>
      </c>
      <c r="B53" s="18" t="s">
        <v>464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465</v>
      </c>
      <c r="B54" s="18" t="s">
        <v>466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467</v>
      </c>
      <c r="B55" s="18" t="s">
        <v>468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469</v>
      </c>
      <c r="B56" s="18" t="s">
        <v>470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471</v>
      </c>
      <c r="B57" s="18" t="s">
        <v>472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473</v>
      </c>
      <c r="B58" s="18" t="s">
        <v>474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475</v>
      </c>
      <c r="B59" s="18" t="s">
        <v>476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477</v>
      </c>
      <c r="B60" s="18" t="s">
        <v>478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479</v>
      </c>
      <c r="B61" s="18" t="s">
        <v>480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481</v>
      </c>
      <c r="B62" s="18" t="s">
        <v>482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483</v>
      </c>
      <c r="B63" s="18" t="s">
        <v>484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79" t="s">
        <v>282</v>
      </c>
      <c r="B64" s="79"/>
      <c r="C64" s="50" t="n">
        <f aca="false">SUM(C4:C63)</f>
        <v>0</v>
      </c>
      <c r="D64" s="50" t="n">
        <f aca="false">SUM(D4:D63)</f>
        <v>0</v>
      </c>
      <c r="E64" s="50" t="n">
        <f aca="false">SUM(E4:E63)</f>
        <v>0</v>
      </c>
      <c r="F64" s="50" t="n">
        <f aca="false">SUM(F4:F63)</f>
        <v>0</v>
      </c>
      <c r="G64" s="50" t="n">
        <f aca="false">SUM(G4:G63)</f>
        <v>0</v>
      </c>
      <c r="H64" s="50" t="n">
        <f aca="false">SUM(H4:H63)</f>
        <v>0</v>
      </c>
      <c r="I64" s="50" t="n">
        <f aca="false">SUM(I4:I63)</f>
        <v>0</v>
      </c>
      <c r="J64" s="50" t="n">
        <f aca="false">SUM(J4:J63)</f>
        <v>0</v>
      </c>
      <c r="K64" s="50" t="n">
        <f aca="false">SUM(K4:K63)</f>
        <v>0</v>
      </c>
      <c r="L64" s="50" t="n">
        <f aca="false">SUM(L4:L63)</f>
        <v>0</v>
      </c>
      <c r="M64" s="50" t="n">
        <f aca="false">SUM(M4:M63)</f>
        <v>0</v>
      </c>
      <c r="N64" s="50" t="n">
        <f aca="false">SUM(N4:N63)</f>
        <v>0</v>
      </c>
      <c r="O64" s="50" t="n">
        <f aca="false">SUM(O4:O63)</f>
        <v>0</v>
      </c>
      <c r="P64" s="50" t="n">
        <f aca="false">SUM(P4:P63)</f>
        <v>0</v>
      </c>
      <c r="Q64" s="50" t="n">
        <f aca="false">SUM(Q4:Q63)</f>
        <v>0</v>
      </c>
      <c r="R64" s="50" t="n">
        <f aca="false">SUM(R4:R63)</f>
        <v>0</v>
      </c>
      <c r="S64" s="50" t="n">
        <f aca="false">SUM(S4:S63)</f>
        <v>0</v>
      </c>
      <c r="T64" s="50" t="n">
        <f aca="false">SUM(T4:T63)</f>
        <v>0</v>
      </c>
      <c r="U64" s="50" t="n">
        <f aca="false">SUM(U4:U63)</f>
        <v>0</v>
      </c>
      <c r="V64" s="50" t="n">
        <f aca="false">SUM(V4:V63)</f>
        <v>0</v>
      </c>
      <c r="W64" s="50" t="n">
        <f aca="false">SUM(W4:W63)</f>
        <v>0</v>
      </c>
      <c r="X64" s="50" t="n">
        <f aca="false">SUM(X4:X63)</f>
        <v>0</v>
      </c>
      <c r="Y64" s="50" t="n">
        <f aca="false">SUM(Y4:Y63)</f>
        <v>0</v>
      </c>
      <c r="Z64" s="50" t="n">
        <f aca="false">SUM(Z4:Z63)</f>
        <v>0</v>
      </c>
      <c r="AA64" s="50" t="n">
        <f aca="false">SUM(AA4:AA63)</f>
        <v>0</v>
      </c>
      <c r="AB64" s="50" t="n">
        <f aca="false">SUM(AB4:AB63)</f>
        <v>0</v>
      </c>
      <c r="AC64" s="50" t="n">
        <f aca="false">SUM(AC4:AC63)</f>
        <v>0</v>
      </c>
      <c r="AD64" s="50" t="n">
        <f aca="false">SUM(AD4:AD63)</f>
        <v>0</v>
      </c>
      <c r="AE64" s="50" t="n">
        <f aca="false">SUM(AE4:AE63)</f>
        <v>0</v>
      </c>
      <c r="AF64" s="50" t="n">
        <f aca="false">SUM(AF4:AF63)</f>
        <v>0</v>
      </c>
      <c r="AG64" s="50" t="n">
        <f aca="false">SUM(AG4:AG63)</f>
        <v>0</v>
      </c>
      <c r="AH64" s="50" t="n">
        <f aca="false">SUM(AH4:AH63)</f>
        <v>0</v>
      </c>
    </row>
  </sheetData>
  <mergeCells count="1">
    <mergeCell ref="A64:B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6FF99"/>
    <pageSetUpPr fitToPage="false"/>
  </sheetPr>
  <dimension ref="A2:A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H5" activeCellId="0" sqref="H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548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</v>
      </c>
      <c r="D4" s="18"/>
      <c r="E4" s="18"/>
      <c r="F4" s="18"/>
      <c r="G4" s="18"/>
      <c r="H4" s="18" t="n">
        <v>1</v>
      </c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549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/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545</v>
      </c>
      <c r="B29" s="18" t="s">
        <v>523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422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425</v>
      </c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491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503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546</v>
      </c>
      <c r="B34" s="18" t="s">
        <v>547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427</v>
      </c>
      <c r="B35" s="18" t="s">
        <v>428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429</v>
      </c>
      <c r="B36" s="18" t="s">
        <v>430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431</v>
      </c>
      <c r="B37" s="18" t="s">
        <v>432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550</v>
      </c>
      <c r="B38" s="18" t="s">
        <v>434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435</v>
      </c>
      <c r="B39" s="18" t="s">
        <v>436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437</v>
      </c>
      <c r="B40" s="18" t="s">
        <v>438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439</v>
      </c>
      <c r="B41" s="18" t="s">
        <v>440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551</v>
      </c>
      <c r="B42" s="18" t="s">
        <v>442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443</v>
      </c>
      <c r="B43" s="18" t="s">
        <v>444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445</v>
      </c>
      <c r="B44" s="18" t="s">
        <v>446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447</v>
      </c>
      <c r="B45" s="18" t="s">
        <v>448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449</v>
      </c>
      <c r="B46" s="18" t="s">
        <v>450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451</v>
      </c>
      <c r="B47" s="18" t="s">
        <v>452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453</v>
      </c>
      <c r="B48" s="18" t="s">
        <v>454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455</v>
      </c>
      <c r="B49" s="18" t="s">
        <v>456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457</v>
      </c>
      <c r="B50" s="18" t="s">
        <v>458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459</v>
      </c>
      <c r="B51" s="18" t="s">
        <v>460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461</v>
      </c>
      <c r="B52" s="18" t="s">
        <v>462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463</v>
      </c>
      <c r="B53" s="18" t="s">
        <v>464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465</v>
      </c>
      <c r="B54" s="18" t="s">
        <v>466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467</v>
      </c>
      <c r="B55" s="18" t="s">
        <v>468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469</v>
      </c>
      <c r="B56" s="18" t="s">
        <v>470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471</v>
      </c>
      <c r="B57" s="18" t="s">
        <v>472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473</v>
      </c>
      <c r="B58" s="18" t="s">
        <v>474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475</v>
      </c>
      <c r="B59" s="18" t="s">
        <v>476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477</v>
      </c>
      <c r="B60" s="18" t="s">
        <v>478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479</v>
      </c>
      <c r="B61" s="18" t="s">
        <v>480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481</v>
      </c>
      <c r="B62" s="18" t="s">
        <v>482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483</v>
      </c>
      <c r="B63" s="18" t="s">
        <v>484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79" t="s">
        <v>282</v>
      </c>
      <c r="B64" s="79"/>
      <c r="C64" s="50" t="n">
        <f aca="false">SUM(C4:C63)</f>
        <v>1</v>
      </c>
      <c r="D64" s="50" t="n">
        <f aca="false">SUM(D4:D63)</f>
        <v>0</v>
      </c>
      <c r="E64" s="50" t="n">
        <f aca="false">SUM(E4:E63)</f>
        <v>0</v>
      </c>
      <c r="F64" s="50" t="n">
        <f aca="false">SUM(F4:F63)</f>
        <v>0</v>
      </c>
      <c r="G64" s="50" t="n">
        <f aca="false">SUM(G4:G63)</f>
        <v>0</v>
      </c>
      <c r="H64" s="50" t="n">
        <f aca="false">SUM(H4:H63)</f>
        <v>1</v>
      </c>
      <c r="I64" s="50" t="n">
        <f aca="false">SUM(I4:I63)</f>
        <v>0</v>
      </c>
      <c r="J64" s="50" t="n">
        <f aca="false">SUM(J4:J63)</f>
        <v>0</v>
      </c>
      <c r="K64" s="50" t="n">
        <f aca="false">SUM(K4:K63)</f>
        <v>0</v>
      </c>
      <c r="L64" s="50" t="n">
        <f aca="false">SUM(L4:L63)</f>
        <v>0</v>
      </c>
      <c r="M64" s="50" t="n">
        <f aca="false">SUM(M4:M63)</f>
        <v>0</v>
      </c>
      <c r="N64" s="50" t="n">
        <f aca="false">SUM(N4:N63)</f>
        <v>0</v>
      </c>
      <c r="O64" s="50" t="n">
        <f aca="false">SUM(O4:O63)</f>
        <v>0</v>
      </c>
      <c r="P64" s="50" t="n">
        <f aca="false">SUM(P4:P63)</f>
        <v>0</v>
      </c>
      <c r="Q64" s="50" t="n">
        <f aca="false">SUM(Q4:Q63)</f>
        <v>0</v>
      </c>
      <c r="R64" s="50" t="n">
        <f aca="false">SUM(R4:R63)</f>
        <v>0</v>
      </c>
      <c r="S64" s="50" t="n">
        <f aca="false">SUM(S4:S63)</f>
        <v>0</v>
      </c>
      <c r="T64" s="50" t="n">
        <f aca="false">SUM(T4:T63)</f>
        <v>0</v>
      </c>
      <c r="U64" s="50" t="n">
        <f aca="false">SUM(U4:U63)</f>
        <v>0</v>
      </c>
      <c r="V64" s="50" t="n">
        <f aca="false">SUM(V4:V63)</f>
        <v>0</v>
      </c>
      <c r="W64" s="50" t="n">
        <f aca="false">SUM(W4:W63)</f>
        <v>0</v>
      </c>
      <c r="X64" s="50" t="n">
        <f aca="false">SUM(X4:X63)</f>
        <v>0</v>
      </c>
      <c r="Y64" s="50" t="n">
        <f aca="false">SUM(Y4:Y63)</f>
        <v>0</v>
      </c>
      <c r="Z64" s="50" t="n">
        <f aca="false">SUM(Z4:Z63)</f>
        <v>0</v>
      </c>
      <c r="AA64" s="50" t="n">
        <f aca="false">SUM(AA4:AA63)</f>
        <v>0</v>
      </c>
      <c r="AB64" s="50" t="n">
        <f aca="false">SUM(AB4:AB63)</f>
        <v>0</v>
      </c>
      <c r="AC64" s="50" t="n">
        <f aca="false">SUM(AC4:AC63)</f>
        <v>0</v>
      </c>
      <c r="AD64" s="50" t="n">
        <f aca="false">SUM(AD4:AD63)</f>
        <v>0</v>
      </c>
      <c r="AE64" s="50" t="n">
        <f aca="false">SUM(AE4:AE63)</f>
        <v>0</v>
      </c>
      <c r="AF64" s="50" t="n">
        <f aca="false">SUM(AF4:AF63)</f>
        <v>0</v>
      </c>
      <c r="AG64" s="50" t="n">
        <f aca="false">SUM(AG4:AG63)</f>
        <v>0</v>
      </c>
      <c r="AH64" s="50" t="n">
        <f aca="false">SUM(AH4:AH63)</f>
        <v>0</v>
      </c>
    </row>
  </sheetData>
  <mergeCells count="1">
    <mergeCell ref="A64:B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6FF99"/>
    <pageSetUpPr fitToPage="false"/>
  </sheetPr>
  <dimension ref="A2:A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P4" activePane="bottomRight" state="frozen"/>
      <selection pane="topLeft" activeCell="A1" activeCellId="0" sqref="A1"/>
      <selection pane="topRight" activeCell="P1" activeCellId="0" sqref="P1"/>
      <selection pane="bottomLeft" activeCell="A4" activeCellId="0" sqref="A4"/>
      <selection pane="bottomRight" activeCell="AB5" activeCellId="0" sqref="AB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552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3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 t="n">
        <v>1</v>
      </c>
      <c r="W4" s="18"/>
      <c r="X4" s="18"/>
      <c r="Y4" s="18"/>
      <c r="Z4" s="18"/>
      <c r="AA4" s="18"/>
      <c r="AB4" s="18" t="n">
        <v>2</v>
      </c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490</v>
      </c>
      <c r="B29" s="18" t="s">
        <v>491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545</v>
      </c>
      <c r="B30" s="18" t="s">
        <v>523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422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546</v>
      </c>
      <c r="B32" s="18" t="s">
        <v>547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425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433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79" t="s">
        <v>282</v>
      </c>
      <c r="B63" s="79"/>
      <c r="C63" s="50" t="n">
        <f aca="false">SUM(C4:C62)</f>
        <v>3</v>
      </c>
      <c r="D63" s="50" t="n">
        <f aca="false">SUM(D4:D62)</f>
        <v>0</v>
      </c>
      <c r="E63" s="50" t="n">
        <f aca="false">SUM(E4:E62)</f>
        <v>0</v>
      </c>
      <c r="F63" s="50" t="n">
        <f aca="false">SUM(F4:F62)</f>
        <v>0</v>
      </c>
      <c r="G63" s="50" t="n">
        <f aca="false">SUM(G4:G62)</f>
        <v>0</v>
      </c>
      <c r="H63" s="50" t="n">
        <f aca="false">SUM(H4:H62)</f>
        <v>0</v>
      </c>
      <c r="I63" s="50" t="n">
        <f aca="false">SUM(I4:I62)</f>
        <v>0</v>
      </c>
      <c r="J63" s="50" t="n">
        <f aca="false">SUM(J4:J62)</f>
        <v>0</v>
      </c>
      <c r="K63" s="50" t="n">
        <f aca="false">SUM(K4:K62)</f>
        <v>0</v>
      </c>
      <c r="L63" s="50" t="n">
        <f aca="false">SUM(L4:L62)</f>
        <v>0</v>
      </c>
      <c r="M63" s="50" t="n">
        <f aca="false">SUM(M4:M62)</f>
        <v>0</v>
      </c>
      <c r="N63" s="50" t="n">
        <f aca="false">SUM(N4:N62)</f>
        <v>0</v>
      </c>
      <c r="O63" s="50" t="n">
        <f aca="false">SUM(O4:O62)</f>
        <v>0</v>
      </c>
      <c r="P63" s="50" t="n">
        <f aca="false">SUM(P4:P62)</f>
        <v>0</v>
      </c>
      <c r="Q63" s="50" t="n">
        <f aca="false">SUM(Q4:Q62)</f>
        <v>0</v>
      </c>
      <c r="R63" s="50" t="n">
        <f aca="false">SUM(R4:R62)</f>
        <v>0</v>
      </c>
      <c r="S63" s="50" t="n">
        <f aca="false">SUM(S4:S62)</f>
        <v>0</v>
      </c>
      <c r="T63" s="50" t="n">
        <f aca="false">SUM(T4:T62)</f>
        <v>0</v>
      </c>
      <c r="U63" s="50" t="n">
        <f aca="false">SUM(U4:U62)</f>
        <v>0</v>
      </c>
      <c r="V63" s="50" t="n">
        <f aca="false">SUM(V4:V62)</f>
        <v>1</v>
      </c>
      <c r="W63" s="50" t="n">
        <f aca="false">SUM(W4:W62)</f>
        <v>0</v>
      </c>
      <c r="X63" s="50" t="n">
        <f aca="false">SUM(X4:X62)</f>
        <v>0</v>
      </c>
      <c r="Y63" s="50" t="n">
        <f aca="false">SUM(Y4:Y62)</f>
        <v>0</v>
      </c>
      <c r="Z63" s="50" t="n">
        <f aca="false">SUM(Z4:Z62)</f>
        <v>0</v>
      </c>
      <c r="AA63" s="50" t="n">
        <f aca="false">SUM(AA4:AA62)</f>
        <v>0</v>
      </c>
      <c r="AB63" s="50" t="n">
        <f aca="false">SUM(AB4:AB62)</f>
        <v>2</v>
      </c>
      <c r="AC63" s="50" t="n">
        <f aca="false">SUM(AC4:AC62)</f>
        <v>0</v>
      </c>
      <c r="AD63" s="50" t="n">
        <f aca="false">SUM(AD4:AD62)</f>
        <v>0</v>
      </c>
      <c r="AE63" s="50" t="n">
        <f aca="false">SUM(AE4:AE62)</f>
        <v>0</v>
      </c>
      <c r="AF63" s="50" t="n">
        <f aca="false">SUM(AF4:AF62)</f>
        <v>0</v>
      </c>
      <c r="AG63" s="50" t="n">
        <f aca="false">SUM(AG4:AG62)</f>
        <v>0</v>
      </c>
      <c r="AH63" s="50" t="n">
        <f aca="false">SUM(AH4:AH62)</f>
        <v>0</v>
      </c>
    </row>
  </sheetData>
  <mergeCells count="1">
    <mergeCell ref="A63:B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6FF99"/>
    <pageSetUpPr fitToPage="false"/>
  </sheetPr>
  <dimension ref="A2:A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39" activePane="bottomRight" state="frozen"/>
      <selection pane="topLeft" activeCell="A1" activeCellId="0" sqref="A1"/>
      <selection pane="topRight" activeCell="D1" activeCellId="0" sqref="D1"/>
      <selection pane="bottomLeft" activeCell="A39" activeCellId="0" sqref="A39"/>
      <selection pane="bottomRight" activeCell="K68" activeCellId="0" sqref="K68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553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490</v>
      </c>
      <c r="B29" s="18" t="s">
        <v>491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545</v>
      </c>
      <c r="B30" s="18" t="s">
        <v>523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422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546</v>
      </c>
      <c r="B32" s="18" t="s">
        <v>547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425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433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79" t="s">
        <v>282</v>
      </c>
      <c r="B63" s="79"/>
      <c r="C63" s="50" t="n">
        <f aca="false">SUM(C4:C62)</f>
        <v>0</v>
      </c>
      <c r="D63" s="50" t="n">
        <f aca="false">SUM(D4:D62)</f>
        <v>0</v>
      </c>
      <c r="E63" s="50" t="n">
        <f aca="false">SUM(E4:E62)</f>
        <v>0</v>
      </c>
      <c r="F63" s="50" t="n">
        <f aca="false">SUM(F4:F62)</f>
        <v>0</v>
      </c>
      <c r="G63" s="50" t="n">
        <f aca="false">SUM(G4:G62)</f>
        <v>0</v>
      </c>
      <c r="H63" s="50" t="n">
        <f aca="false">SUM(H4:H62)</f>
        <v>0</v>
      </c>
      <c r="I63" s="50" t="n">
        <f aca="false">SUM(I4:I62)</f>
        <v>0</v>
      </c>
      <c r="J63" s="50" t="n">
        <f aca="false">SUM(J4:J62)</f>
        <v>0</v>
      </c>
      <c r="K63" s="50" t="n">
        <f aca="false">SUM(K4:K62)</f>
        <v>0</v>
      </c>
      <c r="L63" s="50" t="n">
        <f aca="false">SUM(L4:L62)</f>
        <v>0</v>
      </c>
      <c r="M63" s="50" t="n">
        <f aca="false">SUM(M4:M62)</f>
        <v>0</v>
      </c>
      <c r="N63" s="50" t="n">
        <f aca="false">SUM(N4:N62)</f>
        <v>0</v>
      </c>
      <c r="O63" s="50" t="n">
        <f aca="false">SUM(O4:O62)</f>
        <v>0</v>
      </c>
      <c r="P63" s="50" t="n">
        <f aca="false">SUM(P4:P62)</f>
        <v>0</v>
      </c>
      <c r="Q63" s="50" t="n">
        <f aca="false">SUM(Q4:Q62)</f>
        <v>0</v>
      </c>
      <c r="R63" s="50" t="n">
        <f aca="false">SUM(R4:R62)</f>
        <v>0</v>
      </c>
      <c r="S63" s="50" t="n">
        <f aca="false">SUM(S4:S62)</f>
        <v>0</v>
      </c>
      <c r="T63" s="50" t="n">
        <f aca="false">SUM(T4:T62)</f>
        <v>0</v>
      </c>
      <c r="U63" s="50" t="n">
        <f aca="false">SUM(U4:U62)</f>
        <v>0</v>
      </c>
      <c r="V63" s="50" t="n">
        <f aca="false">SUM(V4:V62)</f>
        <v>0</v>
      </c>
      <c r="W63" s="50" t="n">
        <f aca="false">SUM(W4:W62)</f>
        <v>0</v>
      </c>
      <c r="X63" s="50" t="n">
        <f aca="false">SUM(X4:X62)</f>
        <v>0</v>
      </c>
      <c r="Y63" s="50" t="n">
        <f aca="false">SUM(Y4:Y62)</f>
        <v>0</v>
      </c>
      <c r="Z63" s="50" t="n">
        <f aca="false">SUM(Z4:Z62)</f>
        <v>0</v>
      </c>
      <c r="AA63" s="50" t="n">
        <f aca="false">SUM(AA4:AA62)</f>
        <v>0</v>
      </c>
      <c r="AB63" s="50" t="n">
        <f aca="false">SUM(AB4:AB62)</f>
        <v>0</v>
      </c>
      <c r="AC63" s="50" t="n">
        <f aca="false">SUM(AC4:AC62)</f>
        <v>0</v>
      </c>
      <c r="AD63" s="50" t="n">
        <f aca="false">SUM(AD4:AD62)</f>
        <v>0</v>
      </c>
      <c r="AE63" s="50" t="n">
        <f aca="false">SUM(AE4:AE62)</f>
        <v>0</v>
      </c>
      <c r="AF63" s="50" t="n">
        <f aca="false">SUM(AF4:AF62)</f>
        <v>0</v>
      </c>
      <c r="AG63" s="50" t="n">
        <f aca="false">SUM(AG4:AG62)</f>
        <v>0</v>
      </c>
      <c r="AH63" s="50" t="n">
        <f aca="false">SUM(AH4:AH62)</f>
        <v>0</v>
      </c>
    </row>
  </sheetData>
  <mergeCells count="1">
    <mergeCell ref="A63:B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66FF99"/>
    <pageSetUpPr fitToPage="false"/>
  </sheetPr>
  <dimension ref="A2:AH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AF5" activeCellId="0" sqref="AF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554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374</v>
      </c>
      <c r="D4" s="18" t="n">
        <f aca="false">9+5</f>
        <v>14</v>
      </c>
      <c r="E4" s="18"/>
      <c r="F4" s="18"/>
      <c r="G4" s="18"/>
      <c r="H4" s="18" t="n">
        <v>36</v>
      </c>
      <c r="I4" s="18"/>
      <c r="J4" s="18" t="n">
        <f aca="false">1+16</f>
        <v>17</v>
      </c>
      <c r="K4" s="18" t="n">
        <v>15</v>
      </c>
      <c r="L4" s="18"/>
      <c r="M4" s="18"/>
      <c r="N4" s="18" t="n">
        <v>33</v>
      </c>
      <c r="O4" s="18" t="n">
        <v>2</v>
      </c>
      <c r="P4" s="18" t="n">
        <f aca="false">16+30</f>
        <v>46</v>
      </c>
      <c r="Q4" s="18" t="n">
        <v>13</v>
      </c>
      <c r="R4" s="18" t="n">
        <v>7</v>
      </c>
      <c r="S4" s="18"/>
      <c r="T4" s="18"/>
      <c r="U4" s="18" t="n">
        <f aca="false">45+1+18</f>
        <v>64</v>
      </c>
      <c r="V4" s="18" t="n">
        <v>24</v>
      </c>
      <c r="W4" s="18" t="n">
        <f aca="false">5+14</f>
        <v>19</v>
      </c>
      <c r="X4" s="18"/>
      <c r="Y4" s="18" t="n">
        <v>1</v>
      </c>
      <c r="Z4" s="18"/>
      <c r="AA4" s="18"/>
      <c r="AB4" s="18" t="n">
        <v>63</v>
      </c>
      <c r="AC4" s="18"/>
      <c r="AD4" s="18"/>
      <c r="AE4" s="18"/>
      <c r="AF4" s="18" t="n">
        <v>20</v>
      </c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545</v>
      </c>
      <c r="B29" s="18" t="s">
        <v>523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422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546</v>
      </c>
      <c r="B31" s="18" t="s">
        <v>547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425</v>
      </c>
      <c r="B32" s="18" t="s">
        <v>428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427</v>
      </c>
      <c r="B33" s="18" t="s">
        <v>428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429</v>
      </c>
      <c r="B34" s="18" t="s">
        <v>430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431</v>
      </c>
      <c r="B35" s="18" t="s">
        <v>432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433</v>
      </c>
      <c r="B36" s="18" t="s">
        <v>434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435</v>
      </c>
      <c r="B37" s="18" t="s">
        <v>436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437</v>
      </c>
      <c r="B38" s="18" t="s">
        <v>438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439</v>
      </c>
      <c r="B39" s="18" t="s">
        <v>440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441</v>
      </c>
      <c r="B40" s="18" t="s">
        <v>442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443</v>
      </c>
      <c r="B41" s="18" t="s">
        <v>444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445</v>
      </c>
      <c r="B42" s="18" t="s">
        <v>446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447</v>
      </c>
      <c r="B43" s="18" t="s">
        <v>448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449</v>
      </c>
      <c r="B44" s="18" t="s">
        <v>450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451</v>
      </c>
      <c r="B45" s="18" t="s">
        <v>452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453</v>
      </c>
      <c r="B46" s="18" t="s">
        <v>454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455</v>
      </c>
      <c r="B47" s="18" t="s">
        <v>456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457</v>
      </c>
      <c r="B48" s="18" t="s">
        <v>458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459</v>
      </c>
      <c r="B49" s="18" t="s">
        <v>460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461</v>
      </c>
      <c r="B50" s="18" t="s">
        <v>462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463</v>
      </c>
      <c r="B51" s="18" t="s">
        <v>464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465</v>
      </c>
      <c r="B52" s="18" t="s">
        <v>466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467</v>
      </c>
      <c r="B53" s="18" t="s">
        <v>468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469</v>
      </c>
      <c r="B54" s="18" t="s">
        <v>470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471</v>
      </c>
      <c r="B55" s="18" t="s">
        <v>472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473</v>
      </c>
      <c r="B56" s="18" t="s">
        <v>474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475</v>
      </c>
      <c r="B57" s="18" t="s">
        <v>476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477</v>
      </c>
      <c r="B58" s="18" t="s">
        <v>478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479</v>
      </c>
      <c r="B59" s="18" t="s">
        <v>480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481</v>
      </c>
      <c r="B60" s="18" t="s">
        <v>482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483</v>
      </c>
      <c r="B61" s="18" t="s">
        <v>484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79" t="s">
        <v>282</v>
      </c>
      <c r="B62" s="79"/>
      <c r="C62" s="50" t="n">
        <f aca="false">SUM(C4:C61)</f>
        <v>374</v>
      </c>
      <c r="D62" s="50" t="n">
        <f aca="false">SUM(D4:D61)</f>
        <v>14</v>
      </c>
      <c r="E62" s="50" t="n">
        <f aca="false">SUM(E4:E61)</f>
        <v>0</v>
      </c>
      <c r="F62" s="50" t="n">
        <f aca="false">SUM(F4:F61)</f>
        <v>0</v>
      </c>
      <c r="G62" s="50" t="n">
        <f aca="false">SUM(G4:G61)</f>
        <v>0</v>
      </c>
      <c r="H62" s="50" t="n">
        <f aca="false">SUM(H4:H61)</f>
        <v>36</v>
      </c>
      <c r="I62" s="50" t="n">
        <f aca="false">SUM(I4:I61)</f>
        <v>0</v>
      </c>
      <c r="J62" s="50" t="n">
        <f aca="false">SUM(J4:J61)</f>
        <v>17</v>
      </c>
      <c r="K62" s="50" t="n">
        <f aca="false">SUM(K4:K61)</f>
        <v>15</v>
      </c>
      <c r="L62" s="50" t="n">
        <f aca="false">SUM(L4:L61)</f>
        <v>0</v>
      </c>
      <c r="M62" s="50" t="n">
        <f aca="false">SUM(M4:M61)</f>
        <v>0</v>
      </c>
      <c r="N62" s="50" t="n">
        <f aca="false">SUM(N4:N61)</f>
        <v>33</v>
      </c>
      <c r="O62" s="50" t="n">
        <f aca="false">SUM(O4:O61)</f>
        <v>2</v>
      </c>
      <c r="P62" s="50" t="n">
        <f aca="false">SUM(P4:P61)</f>
        <v>46</v>
      </c>
      <c r="Q62" s="50" t="n">
        <f aca="false">SUM(Q4:Q61)</f>
        <v>13</v>
      </c>
      <c r="R62" s="50" t="n">
        <f aca="false">SUM(R4:R61)</f>
        <v>7</v>
      </c>
      <c r="S62" s="50" t="n">
        <f aca="false">SUM(S4:S61)</f>
        <v>0</v>
      </c>
      <c r="T62" s="50" t="n">
        <f aca="false">SUM(T4:T61)</f>
        <v>0</v>
      </c>
      <c r="U62" s="50" t="n">
        <f aca="false">SUM(U4:U61)</f>
        <v>64</v>
      </c>
      <c r="V62" s="50" t="n">
        <f aca="false">SUM(V4:V61)</f>
        <v>24</v>
      </c>
      <c r="W62" s="50" t="n">
        <f aca="false">SUM(W4:W61)</f>
        <v>19</v>
      </c>
      <c r="X62" s="50" t="n">
        <f aca="false">SUM(X4:X61)</f>
        <v>0</v>
      </c>
      <c r="Y62" s="50" t="n">
        <f aca="false">SUM(Y4:Y61)</f>
        <v>1</v>
      </c>
      <c r="Z62" s="50" t="n">
        <f aca="false">SUM(Z4:Z61)</f>
        <v>0</v>
      </c>
      <c r="AA62" s="50" t="n">
        <f aca="false">SUM(AA4:AA61)</f>
        <v>0</v>
      </c>
      <c r="AB62" s="50" t="n">
        <f aca="false">SUM(AB4:AB61)</f>
        <v>63</v>
      </c>
      <c r="AC62" s="50" t="n">
        <f aca="false">SUM(AC4:AC61)</f>
        <v>0</v>
      </c>
      <c r="AD62" s="50" t="n">
        <f aca="false">SUM(AD4:AD61)</f>
        <v>0</v>
      </c>
      <c r="AE62" s="50" t="n">
        <f aca="false">SUM(AE4:AE61)</f>
        <v>0</v>
      </c>
      <c r="AF62" s="50" t="n">
        <f aca="false">SUM(AF4:AF61)</f>
        <v>20</v>
      </c>
      <c r="AG62" s="50" t="n">
        <f aca="false">SUM(AG4:AG61)</f>
        <v>0</v>
      </c>
      <c r="AH62" s="50" t="n">
        <f aca="false">SUM(AH4:AH61)</f>
        <v>0</v>
      </c>
    </row>
  </sheetData>
  <mergeCells count="1">
    <mergeCell ref="A62:B6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1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V35" activeCellId="0" sqref="V3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9.17"/>
    <col collapsed="false" customWidth="true" hidden="false" outlineLevel="0" max="7" min="3" style="2" width="11.34"/>
  </cols>
  <sheetData>
    <row r="1" customFormat="false" ht="26.25" hidden="false" customHeight="true" outlineLevel="0" collapsed="false">
      <c r="B1" s="80" t="s">
        <v>555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528</v>
      </c>
      <c r="C3" s="78" t="n">
        <f aca="false">SUM(D3:AH3)</f>
        <v>0</v>
      </c>
      <c r="D3" s="78"/>
      <c r="E3" s="78"/>
      <c r="F3" s="78"/>
      <c r="G3" s="78"/>
      <c r="H3" s="81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customFormat="false" ht="15" hidden="false" customHeight="false" outlineLevel="0" collapsed="false">
      <c r="B4" s="77" t="s">
        <v>421</v>
      </c>
      <c r="C4" s="78" t="n">
        <f aca="false">SUM(D4:AH4)</f>
        <v>0</v>
      </c>
      <c r="D4" s="78"/>
      <c r="E4" s="78"/>
      <c r="F4" s="78"/>
      <c r="G4" s="78"/>
      <c r="H4" s="81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customFormat="false" ht="15" hidden="false" customHeight="false" outlineLevel="0" collapsed="false">
      <c r="B5" s="77" t="s">
        <v>419</v>
      </c>
      <c r="C5" s="78" t="n">
        <f aca="false">SUM(D5:AH5)</f>
        <v>0</v>
      </c>
      <c r="D5" s="78"/>
      <c r="E5" s="78"/>
      <c r="F5" s="78"/>
      <c r="G5" s="78"/>
      <c r="H5" s="81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customFormat="false" ht="15" hidden="false" customHeight="false" outlineLevel="0" collapsed="false">
      <c r="B6" s="77" t="s">
        <v>519</v>
      </c>
      <c r="C6" s="78" t="n">
        <f aca="false">SUM(D6:AH6)</f>
        <v>0</v>
      </c>
      <c r="D6" s="78"/>
      <c r="E6" s="78"/>
      <c r="F6" s="78"/>
      <c r="G6" s="78"/>
      <c r="H6" s="81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</row>
    <row r="7" customFormat="false" ht="15" hidden="false" customHeight="false" outlineLevel="0" collapsed="false">
      <c r="B7" s="77" t="s">
        <v>490</v>
      </c>
      <c r="C7" s="78" t="n">
        <f aca="false">SUM(D7:AH7)</f>
        <v>0</v>
      </c>
      <c r="D7" s="78"/>
      <c r="E7" s="78"/>
      <c r="F7" s="78"/>
      <c r="G7" s="78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</row>
    <row r="8" customFormat="false" ht="15" hidden="false" customHeight="false" outlineLevel="0" collapsed="false">
      <c r="B8" s="77" t="s">
        <v>533</v>
      </c>
      <c r="C8" s="78" t="n">
        <f aca="false">SUM(D8:AH8)</f>
        <v>0</v>
      </c>
      <c r="D8" s="78"/>
      <c r="E8" s="78"/>
      <c r="F8" s="78"/>
      <c r="G8" s="78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</row>
    <row r="9" customFormat="false" ht="15" hidden="false" customHeight="false" outlineLevel="0" collapsed="false">
      <c r="B9" s="77" t="s">
        <v>534</v>
      </c>
      <c r="C9" s="78" t="n">
        <f aca="false">SUM(D9:AH9)</f>
        <v>0</v>
      </c>
      <c r="D9" s="78"/>
      <c r="E9" s="78"/>
      <c r="F9" s="78"/>
      <c r="G9" s="78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customFormat="false" ht="15" hidden="false" customHeight="false" outlineLevel="0" collapsed="false">
      <c r="B10" s="77" t="s">
        <v>535</v>
      </c>
      <c r="C10" s="78" t="n">
        <f aca="false">SUM(D10:AH10)</f>
        <v>0</v>
      </c>
      <c r="D10" s="78"/>
      <c r="E10" s="78"/>
      <c r="F10" s="78"/>
      <c r="G10" s="78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customFormat="false" ht="15" hidden="false" customHeight="false" outlineLevel="0" collapsed="false">
      <c r="B11" s="77" t="s">
        <v>536</v>
      </c>
      <c r="C11" s="78" t="n">
        <f aca="false">SUM(D11:AH11)</f>
        <v>0</v>
      </c>
      <c r="D11" s="78"/>
      <c r="E11" s="78"/>
      <c r="F11" s="78"/>
      <c r="G11" s="78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customFormat="false" ht="15" hidden="false" customHeight="false" outlineLevel="0" collapsed="false">
      <c r="B12" s="77" t="s">
        <v>537</v>
      </c>
      <c r="C12" s="78" t="n">
        <f aca="false">SUM(D12:AH12)</f>
        <v>0</v>
      </c>
      <c r="D12" s="78"/>
      <c r="E12" s="78"/>
      <c r="F12" s="78"/>
      <c r="G12" s="78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customFormat="false" ht="15" hidden="false" customHeight="false" outlineLevel="0" collapsed="false">
      <c r="B13" s="77" t="s">
        <v>538</v>
      </c>
      <c r="C13" s="78" t="n">
        <f aca="false">SUM(D13:AH13)</f>
        <v>0</v>
      </c>
      <c r="D13" s="78"/>
      <c r="E13" s="78"/>
      <c r="F13" s="78"/>
      <c r="G13" s="78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customFormat="false" ht="15" hidden="false" customHeight="false" outlineLevel="0" collapsed="false">
      <c r="B14" s="77" t="s">
        <v>539</v>
      </c>
      <c r="C14" s="78" t="n">
        <f aca="false">SUM(D14:AH14)</f>
        <v>0</v>
      </c>
      <c r="D14" s="78"/>
      <c r="E14" s="78"/>
      <c r="F14" s="78"/>
      <c r="G14" s="78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s="82" customFormat="true" ht="15" hidden="false" customHeight="false" outlineLevel="0" collapsed="false">
      <c r="B15" s="83" t="s">
        <v>282</v>
      </c>
      <c r="C15" s="84" t="n">
        <f aca="false">SUM(C3:C14)</f>
        <v>0</v>
      </c>
      <c r="D15" s="84" t="n">
        <f aca="false">SUM(D3:D14)</f>
        <v>0</v>
      </c>
      <c r="E15" s="84" t="n">
        <f aca="false">SUM(E3:E14)</f>
        <v>0</v>
      </c>
      <c r="F15" s="84" t="n">
        <f aca="false">SUM(F3:F14)</f>
        <v>0</v>
      </c>
      <c r="G15" s="84" t="n">
        <f aca="false">SUM(G3:G14)</f>
        <v>0</v>
      </c>
      <c r="H15" s="84" t="n">
        <f aca="false">SUM(H3:H14)</f>
        <v>0</v>
      </c>
      <c r="I15" s="84" t="n">
        <f aca="false">SUM(I3:I14)</f>
        <v>0</v>
      </c>
      <c r="J15" s="84" t="n">
        <f aca="false">SUM(J3:J14)</f>
        <v>0</v>
      </c>
      <c r="K15" s="84" t="n">
        <f aca="false">SUM(K3:K14)</f>
        <v>0</v>
      </c>
      <c r="L15" s="84" t="n">
        <f aca="false">SUM(L3:L14)</f>
        <v>0</v>
      </c>
      <c r="M15" s="84" t="n">
        <f aca="false">SUM(M3:M14)</f>
        <v>0</v>
      </c>
      <c r="N15" s="84" t="n">
        <f aca="false">SUM(N3:N14)</f>
        <v>0</v>
      </c>
      <c r="O15" s="84" t="n">
        <f aca="false">SUM(O3:O14)</f>
        <v>0</v>
      </c>
      <c r="P15" s="84" t="n">
        <f aca="false">SUM(P3:P14)</f>
        <v>0</v>
      </c>
      <c r="Q15" s="84" t="n">
        <f aca="false">SUM(Q3:Q14)</f>
        <v>0</v>
      </c>
      <c r="R15" s="84" t="n">
        <f aca="false">SUM(R3:R14)</f>
        <v>0</v>
      </c>
      <c r="S15" s="84" t="n">
        <f aca="false">SUM(S3:S14)</f>
        <v>0</v>
      </c>
      <c r="T15" s="84" t="n">
        <f aca="false">SUM(T3:T14)</f>
        <v>0</v>
      </c>
      <c r="U15" s="84" t="n">
        <f aca="false">SUM(U3:U14)</f>
        <v>0</v>
      </c>
      <c r="V15" s="84" t="n">
        <f aca="false">SUM(V3:V14)</f>
        <v>0</v>
      </c>
      <c r="W15" s="84" t="n">
        <f aca="false">SUM(W3:W14)</f>
        <v>0</v>
      </c>
      <c r="X15" s="84" t="n">
        <f aca="false">SUM(X3:X14)</f>
        <v>0</v>
      </c>
      <c r="Y15" s="84" t="n">
        <f aca="false">SUM(Y3:Y14)</f>
        <v>0</v>
      </c>
      <c r="Z15" s="84" t="n">
        <f aca="false">SUM(Z3:Z14)</f>
        <v>0</v>
      </c>
      <c r="AA15" s="84" t="n">
        <f aca="false">SUM(AA3:AA14)</f>
        <v>0</v>
      </c>
      <c r="AB15" s="84" t="n">
        <f aca="false">SUM(AB3:AB14)</f>
        <v>0</v>
      </c>
      <c r="AC15" s="84" t="n">
        <f aca="false">SUM(AC3:AC14)</f>
        <v>0</v>
      </c>
      <c r="AD15" s="84" t="n">
        <f aca="false">SUM(AD3:AD14)</f>
        <v>0</v>
      </c>
      <c r="AE15" s="84" t="n">
        <f aca="false">SUM(AE3:AE14)</f>
        <v>0</v>
      </c>
      <c r="AF15" s="84" t="n">
        <f aca="false">SUM(AF3:AF14)</f>
        <v>0</v>
      </c>
      <c r="AG15" s="84" t="n">
        <f aca="false">SUM(AG3:AG14)</f>
        <v>0</v>
      </c>
      <c r="AH15" s="84" t="n">
        <f aca="false">SUM(AH3:AH14)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T37" activeCellId="0" sqref="T37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9.17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556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528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421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557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419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490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533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534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535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536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558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537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538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539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s="82" customFormat="true" ht="15" hidden="false" customHeight="false" outlineLevel="0" collapsed="false">
      <c r="B16" s="83" t="s">
        <v>282</v>
      </c>
      <c r="C16" s="84" t="n">
        <f aca="false">SUM(C3:C15)</f>
        <v>0</v>
      </c>
      <c r="D16" s="84" t="n">
        <f aca="false">SUM(D3:D15)</f>
        <v>0</v>
      </c>
      <c r="E16" s="84" t="n">
        <f aca="false">SUM(E3:E15)</f>
        <v>0</v>
      </c>
      <c r="F16" s="84" t="n">
        <f aca="false">SUM(F3:F15)</f>
        <v>0</v>
      </c>
      <c r="G16" s="84" t="n">
        <f aca="false">SUM(G3:G15)</f>
        <v>0</v>
      </c>
      <c r="H16" s="84" t="n">
        <f aca="false">SUM(H3:H15)</f>
        <v>0</v>
      </c>
      <c r="I16" s="84" t="n">
        <f aca="false">SUM(I3:I15)</f>
        <v>0</v>
      </c>
      <c r="J16" s="84" t="n">
        <f aca="false">SUM(J3:J15)</f>
        <v>0</v>
      </c>
      <c r="K16" s="84" t="n">
        <f aca="false">SUM(K3:K15)</f>
        <v>0</v>
      </c>
      <c r="L16" s="84" t="n">
        <f aca="false">SUM(L3:L15)</f>
        <v>0</v>
      </c>
      <c r="M16" s="84" t="n">
        <f aca="false">SUM(M3:M15)</f>
        <v>0</v>
      </c>
      <c r="N16" s="84" t="n">
        <f aca="false">SUM(N3:N15)</f>
        <v>0</v>
      </c>
      <c r="O16" s="84" t="n">
        <f aca="false">SUM(O3:O15)</f>
        <v>0</v>
      </c>
      <c r="P16" s="84" t="n">
        <f aca="false">SUM(P3:P15)</f>
        <v>0</v>
      </c>
      <c r="Q16" s="84" t="n">
        <f aca="false">SUM(Q3:Q15)</f>
        <v>0</v>
      </c>
      <c r="R16" s="84" t="n">
        <f aca="false">SUM(R3:R15)</f>
        <v>0</v>
      </c>
      <c r="S16" s="84" t="n">
        <f aca="false">SUM(S3:S15)</f>
        <v>0</v>
      </c>
      <c r="T16" s="84" t="n">
        <f aca="false">SUM(T3:T15)</f>
        <v>0</v>
      </c>
      <c r="U16" s="84" t="n">
        <f aca="false">SUM(U3:U15)</f>
        <v>0</v>
      </c>
      <c r="V16" s="84" t="n">
        <f aca="false">SUM(V3:V15)</f>
        <v>0</v>
      </c>
      <c r="W16" s="84" t="n">
        <f aca="false">SUM(W3:W15)</f>
        <v>0</v>
      </c>
      <c r="X16" s="84" t="n">
        <f aca="false">SUM(X3:X15)</f>
        <v>0</v>
      </c>
      <c r="Y16" s="84" t="n">
        <f aca="false">SUM(Y3:Y15)</f>
        <v>0</v>
      </c>
      <c r="Z16" s="84" t="n">
        <f aca="false">SUM(Z3:Z15)</f>
        <v>0</v>
      </c>
      <c r="AA16" s="84" t="n">
        <f aca="false">SUM(AA3:AA15)</f>
        <v>0</v>
      </c>
      <c r="AB16" s="84" t="n">
        <f aca="false">SUM(AB3:AB15)</f>
        <v>0</v>
      </c>
      <c r="AC16" s="84" t="n">
        <f aca="false">SUM(AC3:AC15)</f>
        <v>0</v>
      </c>
      <c r="AD16" s="84" t="n">
        <f aca="false">SUM(AD3:AD15)</f>
        <v>0</v>
      </c>
      <c r="AE16" s="84" t="n">
        <f aca="false">SUM(AE3:AE15)</f>
        <v>0</v>
      </c>
      <c r="AF16" s="84" t="n">
        <f aca="false">SUM(AF3:AF15)</f>
        <v>0</v>
      </c>
      <c r="AG16" s="84" t="n">
        <f aca="false">SUM(AG3:AG15)</f>
        <v>0</v>
      </c>
      <c r="AH16" s="84" t="n">
        <f aca="false">SUM(AH3:AH15)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L2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7" ySplit="2" topLeftCell="O3" activePane="bottomRight" state="frozen"/>
      <selection pane="topLeft" activeCell="A1" activeCellId="0" sqref="A1"/>
      <selection pane="topRight" activeCell="O1" activeCellId="0" sqref="O1"/>
      <selection pane="bottomLeft" activeCell="A3" activeCellId="0" sqref="A3"/>
      <selection pane="bottomRight" activeCell="O8" activeCellId="0" sqref="O8"/>
    </sheetView>
  </sheetViews>
  <sheetFormatPr defaultColWidth="10.8359375" defaultRowHeight="11.25" zeroHeight="false" outlineLevelRow="0" outlineLevelCol="1"/>
  <cols>
    <col collapsed="false" customWidth="true" hidden="false" outlineLevel="0" max="1" min="1" style="1" width="3"/>
    <col collapsed="false" customWidth="true" hidden="false" outlineLevel="0" max="2" min="2" style="1" width="31.33"/>
    <col collapsed="false" customWidth="true" hidden="false" outlineLevel="0" max="3" min="3" style="2" width="34.17"/>
    <col collapsed="false" customWidth="true" hidden="false" outlineLevel="0" max="5" min="4" style="3" width="11.34"/>
    <col collapsed="false" customWidth="true" hidden="false" outlineLevel="0" max="6" min="6" style="4" width="11.34"/>
    <col collapsed="false" customWidth="true" hidden="false" outlineLevel="0" max="7" min="7" style="2" width="14.83"/>
    <col collapsed="false" customWidth="true" hidden="false" outlineLevel="1" max="25" min="8" style="2" width="11.34"/>
    <col collapsed="false" customWidth="true" hidden="false" outlineLevel="1" max="26" min="26" style="2" width="0.17"/>
    <col collapsed="false" customWidth="true" hidden="false" outlineLevel="1" max="33" min="27" style="2" width="11.34"/>
    <col collapsed="false" customWidth="true" hidden="false" outlineLevel="1" max="35" min="34" style="1" width="11.34"/>
    <col collapsed="false" customWidth="true" hidden="false" outlineLevel="1" max="37" min="36" style="2" width="11.34"/>
    <col collapsed="false" customWidth="true" hidden="false" outlineLevel="1" max="38" min="38" style="1" width="11.34"/>
  </cols>
  <sheetData>
    <row r="1" customFormat="false" ht="33.75" hidden="false" customHeight="true" outlineLevel="0" collapsed="false">
      <c r="B1" s="5" t="s">
        <v>342</v>
      </c>
      <c r="C1" s="5"/>
      <c r="D1" s="5"/>
      <c r="E1" s="5"/>
      <c r="F1" s="5"/>
      <c r="G1" s="5"/>
      <c r="H1" s="6" t="n">
        <v>1</v>
      </c>
      <c r="I1" s="6" t="n">
        <v>2</v>
      </c>
      <c r="J1" s="6" t="n">
        <v>3</v>
      </c>
      <c r="K1" s="6" t="n">
        <v>4</v>
      </c>
      <c r="L1" s="6" t="n">
        <v>5</v>
      </c>
      <c r="M1" s="6" t="n">
        <v>6</v>
      </c>
      <c r="N1" s="6" t="n">
        <v>7</v>
      </c>
      <c r="O1" s="6" t="n">
        <v>8</v>
      </c>
      <c r="P1" s="6" t="n">
        <v>9</v>
      </c>
      <c r="Q1" s="6" t="n">
        <v>10</v>
      </c>
      <c r="R1" s="6" t="n">
        <v>11</v>
      </c>
      <c r="S1" s="6" t="n">
        <v>12</v>
      </c>
      <c r="T1" s="6" t="n">
        <v>13</v>
      </c>
      <c r="U1" s="6" t="n">
        <v>14</v>
      </c>
      <c r="V1" s="6" t="n">
        <v>15</v>
      </c>
      <c r="W1" s="6" t="n">
        <v>16</v>
      </c>
      <c r="X1" s="6" t="n">
        <v>17</v>
      </c>
      <c r="Y1" s="6" t="n">
        <v>18</v>
      </c>
      <c r="Z1" s="6" t="n">
        <v>19</v>
      </c>
      <c r="AA1" s="6" t="n">
        <v>20</v>
      </c>
      <c r="AB1" s="6" t="n">
        <v>21</v>
      </c>
      <c r="AC1" s="6" t="n">
        <v>22</v>
      </c>
      <c r="AD1" s="6" t="n">
        <v>23</v>
      </c>
      <c r="AE1" s="6" t="n">
        <v>24</v>
      </c>
      <c r="AF1" s="6" t="n">
        <v>25</v>
      </c>
      <c r="AG1" s="6" t="n">
        <v>26</v>
      </c>
      <c r="AH1" s="6" t="n">
        <v>27</v>
      </c>
      <c r="AI1" s="6" t="n">
        <v>28</v>
      </c>
      <c r="AJ1" s="6" t="n">
        <v>29</v>
      </c>
      <c r="AK1" s="6" t="n">
        <v>30</v>
      </c>
      <c r="AL1" s="6" t="n">
        <v>31</v>
      </c>
    </row>
    <row r="2" customFormat="false" ht="27" hidden="false" customHeight="true" outlineLevel="0" collapsed="false">
      <c r="B2" s="8" t="s">
        <v>1</v>
      </c>
      <c r="C2" s="8" t="s">
        <v>2</v>
      </c>
      <c r="D2" s="8" t="s">
        <v>3</v>
      </c>
      <c r="E2" s="9" t="s">
        <v>4</v>
      </c>
      <c r="F2" s="10" t="s">
        <v>5</v>
      </c>
      <c r="G2" s="11" t="s">
        <v>6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</row>
    <row r="3" s="46" customFormat="true" ht="31.5" hidden="false" customHeight="false" outlineLevel="0" collapsed="false">
      <c r="B3" s="13" t="s">
        <v>343</v>
      </c>
      <c r="C3" s="14" t="s">
        <v>344</v>
      </c>
      <c r="D3" s="14"/>
      <c r="E3" s="14"/>
      <c r="F3" s="17" t="n">
        <f aca="false">(D3+E3)-G3</f>
        <v>0</v>
      </c>
      <c r="G3" s="18" t="n">
        <f aca="false">SUM(H3:AL3)</f>
        <v>0</v>
      </c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G3" s="14"/>
      <c r="AH3" s="72"/>
      <c r="AI3" s="72"/>
      <c r="AJ3" s="14"/>
      <c r="AK3" s="14"/>
      <c r="AL3" s="72"/>
    </row>
    <row r="4" s="46" customFormat="true" ht="31.5" hidden="false" customHeight="false" outlineLevel="0" collapsed="false">
      <c r="B4" s="14" t="s">
        <v>345</v>
      </c>
      <c r="C4" s="14" t="s">
        <v>344</v>
      </c>
      <c r="D4" s="14"/>
      <c r="E4" s="14"/>
      <c r="F4" s="17" t="n">
        <f aca="false">(D4+E4)-G4</f>
        <v>0</v>
      </c>
      <c r="G4" s="18" t="n">
        <f aca="false">SUM(H4:AL4)</f>
        <v>0</v>
      </c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72"/>
      <c r="AI4" s="72"/>
      <c r="AJ4" s="14"/>
      <c r="AK4" s="14"/>
      <c r="AL4" s="72"/>
    </row>
    <row r="5" s="46" customFormat="true" ht="31.5" hidden="false" customHeight="false" outlineLevel="0" collapsed="false">
      <c r="B5" s="13" t="s">
        <v>346</v>
      </c>
      <c r="C5" s="14" t="s">
        <v>344</v>
      </c>
      <c r="D5" s="14"/>
      <c r="E5" s="14"/>
      <c r="F5" s="17" t="n">
        <f aca="false">(D5+E5)-G5</f>
        <v>0</v>
      </c>
      <c r="G5" s="18" t="n">
        <f aca="false">SUM(H5:AL5)</f>
        <v>0</v>
      </c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72"/>
      <c r="AI5" s="72"/>
      <c r="AJ5" s="14"/>
      <c r="AK5" s="14"/>
      <c r="AL5" s="72"/>
    </row>
    <row r="6" s="46" customFormat="true" ht="15.75" hidden="false" customHeight="false" outlineLevel="0" collapsed="false">
      <c r="B6" s="13" t="s">
        <v>347</v>
      </c>
      <c r="C6" s="14" t="s">
        <v>348</v>
      </c>
      <c r="D6" s="14"/>
      <c r="E6" s="14"/>
      <c r="F6" s="17" t="n">
        <f aca="false">(D6+E6)-G6</f>
        <v>0</v>
      </c>
      <c r="G6" s="18" t="n">
        <f aca="false">SUM(H6:AL6)</f>
        <v>0</v>
      </c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72"/>
      <c r="AI6" s="72"/>
      <c r="AJ6" s="14"/>
      <c r="AK6" s="14"/>
      <c r="AL6" s="72"/>
    </row>
    <row r="7" s="46" customFormat="true" ht="15.75" hidden="false" customHeight="false" outlineLevel="0" collapsed="false">
      <c r="B7" s="13"/>
      <c r="C7" s="14" t="s">
        <v>349</v>
      </c>
      <c r="D7" s="14"/>
      <c r="E7" s="14"/>
      <c r="F7" s="17" t="n">
        <f aca="false">(D7+E7)-G7</f>
        <v>0</v>
      </c>
      <c r="G7" s="18" t="n">
        <f aca="false">SUM(H7:AL7)</f>
        <v>0</v>
      </c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72"/>
      <c r="AI7" s="72"/>
      <c r="AJ7" s="14"/>
      <c r="AK7" s="14"/>
      <c r="AL7" s="72"/>
    </row>
    <row r="8" s="46" customFormat="true" ht="45" hidden="false" customHeight="false" outlineLevel="0" collapsed="false">
      <c r="B8" s="25" t="s">
        <v>322</v>
      </c>
      <c r="C8" s="14" t="s">
        <v>350</v>
      </c>
      <c r="D8" s="14"/>
      <c r="E8" s="14"/>
      <c r="F8" s="17" t="n">
        <f aca="false">(D8+E8)-G8</f>
        <v>0</v>
      </c>
      <c r="G8" s="18" t="n">
        <f aca="false">SUM(H8:AL8)</f>
        <v>0</v>
      </c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72"/>
      <c r="AI8" s="72"/>
      <c r="AJ8" s="14"/>
      <c r="AK8" s="14"/>
      <c r="AL8" s="72"/>
    </row>
    <row r="9" s="46" customFormat="true" ht="45" hidden="false" customHeight="false" outlineLevel="0" collapsed="false">
      <c r="B9" s="25" t="s">
        <v>351</v>
      </c>
      <c r="C9" s="18" t="s">
        <v>323</v>
      </c>
      <c r="D9" s="14"/>
      <c r="E9" s="14"/>
      <c r="F9" s="17" t="n">
        <f aca="false">(D9+E9)-G9</f>
        <v>0</v>
      </c>
      <c r="G9" s="18" t="n">
        <f aca="false">SUM(H9:AL9)</f>
        <v>0</v>
      </c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72"/>
      <c r="AI9" s="72"/>
      <c r="AJ9" s="14"/>
      <c r="AK9" s="14"/>
      <c r="AL9" s="72"/>
    </row>
    <row r="10" s="46" customFormat="true" ht="60" hidden="false" customHeight="false" outlineLevel="0" collapsed="false">
      <c r="B10" s="25" t="s">
        <v>352</v>
      </c>
      <c r="C10" s="18" t="s">
        <v>323</v>
      </c>
      <c r="D10" s="14"/>
      <c r="E10" s="14"/>
      <c r="F10" s="17" t="n">
        <f aca="false">(D10+E10)-G10</f>
        <v>0</v>
      </c>
      <c r="G10" s="18" t="n">
        <f aca="false">SUM(H10:AL10)</f>
        <v>0</v>
      </c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72"/>
      <c r="AI10" s="72"/>
      <c r="AJ10" s="14"/>
      <c r="AK10" s="14"/>
      <c r="AL10" s="72"/>
    </row>
    <row r="11" s="46" customFormat="true" ht="15.75" hidden="false" customHeight="false" outlineLevel="0" collapsed="false">
      <c r="B11" s="13"/>
      <c r="C11" s="14" t="s">
        <v>353</v>
      </c>
      <c r="D11" s="14"/>
      <c r="E11" s="14"/>
      <c r="F11" s="17" t="n">
        <f aca="false">(D11+E11)-G11</f>
        <v>0</v>
      </c>
      <c r="G11" s="18" t="n">
        <f aca="false">SUM(H11:AL11)</f>
        <v>0</v>
      </c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72"/>
      <c r="AI11" s="72"/>
      <c r="AJ11" s="14"/>
      <c r="AK11" s="14"/>
      <c r="AL11" s="72"/>
    </row>
    <row r="12" s="46" customFormat="true" ht="15.75" hidden="false" customHeight="false" outlineLevel="0" collapsed="false">
      <c r="B12" s="13" t="s">
        <v>354</v>
      </c>
      <c r="C12" s="14" t="s">
        <v>355</v>
      </c>
      <c r="D12" s="14"/>
      <c r="E12" s="14"/>
      <c r="F12" s="17" t="n">
        <f aca="false">(D12+E12)-G12</f>
        <v>0</v>
      </c>
      <c r="G12" s="18" t="n">
        <f aca="false">SUM(H12:AL12)</f>
        <v>0</v>
      </c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72"/>
      <c r="AI12" s="72"/>
      <c r="AJ12" s="14"/>
      <c r="AK12" s="14"/>
      <c r="AL12" s="72"/>
    </row>
    <row r="13" s="46" customFormat="true" ht="15.75" hidden="false" customHeight="false" outlineLevel="0" collapsed="false">
      <c r="B13" s="13" t="s">
        <v>356</v>
      </c>
      <c r="C13" s="14" t="s">
        <v>357</v>
      </c>
      <c r="D13" s="14"/>
      <c r="E13" s="14"/>
      <c r="F13" s="17" t="n">
        <f aca="false">(D13+E13)-G13</f>
        <v>0</v>
      </c>
      <c r="G13" s="18" t="n">
        <f aca="false">SUM(H13:AL13)</f>
        <v>0</v>
      </c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72"/>
      <c r="AI13" s="72"/>
      <c r="AJ13" s="14"/>
      <c r="AK13" s="14"/>
      <c r="AL13" s="72"/>
    </row>
    <row r="14" s="46" customFormat="true" ht="15.75" hidden="false" customHeight="false" outlineLevel="0" collapsed="false">
      <c r="B14" s="13" t="s">
        <v>358</v>
      </c>
      <c r="C14" s="14" t="s">
        <v>359</v>
      </c>
      <c r="D14" s="14"/>
      <c r="E14" s="14"/>
      <c r="F14" s="17" t="n">
        <f aca="false">(D14+E14)-G14</f>
        <v>0</v>
      </c>
      <c r="G14" s="18" t="n">
        <f aca="false">SUM(H14:AL14)</f>
        <v>0</v>
      </c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72"/>
      <c r="AI14" s="72"/>
      <c r="AJ14" s="14"/>
      <c r="AK14" s="14"/>
      <c r="AL14" s="72"/>
    </row>
    <row r="15" s="46" customFormat="true" ht="15.75" hidden="false" customHeight="false" outlineLevel="0" collapsed="false">
      <c r="B15" s="13" t="s">
        <v>360</v>
      </c>
      <c r="C15" s="14" t="s">
        <v>361</v>
      </c>
      <c r="D15" s="14"/>
      <c r="E15" s="14"/>
      <c r="F15" s="17" t="n">
        <f aca="false">(D15+E15)-G15</f>
        <v>0</v>
      </c>
      <c r="G15" s="18" t="n">
        <f aca="false">SUM(H15:AL15)</f>
        <v>0</v>
      </c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72"/>
      <c r="AI15" s="72"/>
      <c r="AJ15" s="14"/>
      <c r="AK15" s="14"/>
      <c r="AL15" s="72"/>
    </row>
    <row r="16" s="46" customFormat="true" ht="15.75" hidden="false" customHeight="false" outlineLevel="0" collapsed="false">
      <c r="B16" s="13" t="s">
        <v>362</v>
      </c>
      <c r="C16" s="14" t="s">
        <v>90</v>
      </c>
      <c r="D16" s="14"/>
      <c r="E16" s="14"/>
      <c r="F16" s="17" t="n">
        <f aca="false">(D16+E16)-G16</f>
        <v>0</v>
      </c>
      <c r="G16" s="18" t="n">
        <f aca="false">SUM(H16:AL16)</f>
        <v>0</v>
      </c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72"/>
      <c r="AI16" s="72"/>
      <c r="AJ16" s="14"/>
      <c r="AK16" s="14"/>
      <c r="AL16" s="72"/>
    </row>
    <row r="17" s="46" customFormat="true" ht="15.75" hidden="false" customHeight="false" outlineLevel="0" collapsed="false">
      <c r="B17" s="13" t="s">
        <v>363</v>
      </c>
      <c r="C17" s="14" t="s">
        <v>364</v>
      </c>
      <c r="D17" s="14"/>
      <c r="E17" s="14"/>
      <c r="F17" s="17" t="n">
        <f aca="false">(D17+E17)-G17</f>
        <v>0</v>
      </c>
      <c r="G17" s="18" t="n">
        <f aca="false">SUM(H17:AL17)</f>
        <v>0</v>
      </c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72"/>
      <c r="AI17" s="72"/>
      <c r="AJ17" s="14"/>
      <c r="AK17" s="14"/>
      <c r="AL17" s="72"/>
    </row>
    <row r="18" s="12" customFormat="true" ht="15.75" hidden="false" customHeight="false" outlineLevel="0" collapsed="false">
      <c r="B18" s="23" t="s">
        <v>365</v>
      </c>
      <c r="C18" s="16" t="s">
        <v>319</v>
      </c>
      <c r="D18" s="18"/>
      <c r="E18" s="18"/>
      <c r="F18" s="17" t="n">
        <f aca="false">(D18+E18)-G18</f>
        <v>0</v>
      </c>
      <c r="G18" s="16" t="n">
        <f aca="false">SUM(H18:AL18)</f>
        <v>0</v>
      </c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73"/>
      <c r="AI18" s="73"/>
      <c r="AJ18" s="16"/>
      <c r="AK18" s="16"/>
      <c r="AL18" s="73"/>
    </row>
    <row r="19" s="12" customFormat="true" ht="15.75" hidden="false" customHeight="false" outlineLevel="0" collapsed="false">
      <c r="B19" s="23"/>
      <c r="C19" s="16" t="s">
        <v>366</v>
      </c>
      <c r="D19" s="18"/>
      <c r="E19" s="18"/>
      <c r="F19" s="17" t="n">
        <f aca="false">(D19+E19)-G19</f>
        <v>0</v>
      </c>
      <c r="G19" s="16" t="n">
        <f aca="false">SUM(H19:AL19)</f>
        <v>0</v>
      </c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73"/>
      <c r="AI19" s="73"/>
      <c r="AJ19" s="16"/>
      <c r="AK19" s="16"/>
      <c r="AL19" s="73"/>
    </row>
    <row r="20" s="22" customFormat="true" ht="15.75" hidden="false" customHeight="false" outlineLevel="0" collapsed="false">
      <c r="B20" s="48" t="s">
        <v>282</v>
      </c>
      <c r="C20" s="49"/>
      <c r="D20" s="50" t="n">
        <f aca="false">SUM(D3:D19)</f>
        <v>0</v>
      </c>
      <c r="E20" s="50" t="n">
        <f aca="false">SUM(E3:E18)</f>
        <v>0</v>
      </c>
      <c r="F20" s="50" t="n">
        <f aca="false">SUM(F3:F18)</f>
        <v>0</v>
      </c>
      <c r="G20" s="50" t="n">
        <f aca="false">SUM(G3:G18)</f>
        <v>0</v>
      </c>
      <c r="H20" s="50" t="n">
        <f aca="false">SUM(H3:H18)</f>
        <v>0</v>
      </c>
      <c r="I20" s="50" t="n">
        <f aca="false">SUM(I3:I18)</f>
        <v>0</v>
      </c>
      <c r="J20" s="50" t="n">
        <f aca="false">SUM(J3:J18)</f>
        <v>0</v>
      </c>
      <c r="K20" s="50" t="n">
        <f aca="false">SUM(K3:K18)</f>
        <v>0</v>
      </c>
      <c r="L20" s="50" t="n">
        <f aca="false">SUM(L3:L18)</f>
        <v>0</v>
      </c>
      <c r="M20" s="50" t="n">
        <f aca="false">SUM(M3:M18)</f>
        <v>0</v>
      </c>
      <c r="N20" s="50" t="n">
        <f aca="false">SUM(N3:N18)</f>
        <v>0</v>
      </c>
      <c r="O20" s="50" t="n">
        <f aca="false">SUM(O3:O18)</f>
        <v>0</v>
      </c>
      <c r="P20" s="50" t="n">
        <f aca="false">SUM(P3:P18)</f>
        <v>0</v>
      </c>
      <c r="Q20" s="50" t="n">
        <f aca="false">SUM(Q3:Q18)</f>
        <v>0</v>
      </c>
      <c r="R20" s="50" t="n">
        <f aca="false">SUM(R3:R18)</f>
        <v>0</v>
      </c>
      <c r="S20" s="50" t="n">
        <f aca="false">SUM(S3:S18)</f>
        <v>0</v>
      </c>
      <c r="T20" s="50" t="n">
        <f aca="false">SUM(T3:T18)</f>
        <v>0</v>
      </c>
      <c r="U20" s="50" t="n">
        <f aca="false">SUM(U3:U18)</f>
        <v>0</v>
      </c>
      <c r="V20" s="50" t="n">
        <f aca="false">SUM(V3:V18)</f>
        <v>0</v>
      </c>
      <c r="W20" s="50" t="n">
        <f aca="false">SUM(W3:W18)</f>
        <v>0</v>
      </c>
      <c r="X20" s="50" t="n">
        <f aca="false">SUM(X3:X18)</f>
        <v>0</v>
      </c>
      <c r="Y20" s="50" t="n">
        <f aca="false">SUM(Y3:Y18)</f>
        <v>0</v>
      </c>
      <c r="Z20" s="50" t="n">
        <f aca="false">SUM(Z3:Z18)</f>
        <v>0</v>
      </c>
      <c r="AA20" s="50" t="n">
        <f aca="false">SUM(AA3:AA18)</f>
        <v>0</v>
      </c>
      <c r="AB20" s="50" t="n">
        <f aca="false">SUM(AB3:AB18)</f>
        <v>0</v>
      </c>
      <c r="AC20" s="50" t="n">
        <f aca="false">SUM(AC3:AC18)</f>
        <v>0</v>
      </c>
      <c r="AD20" s="50" t="n">
        <f aca="false">SUM(AD3:AD18)</f>
        <v>0</v>
      </c>
      <c r="AE20" s="50" t="n">
        <f aca="false">SUM(AE3:AE18)</f>
        <v>0</v>
      </c>
      <c r="AF20" s="50" t="n">
        <f aca="false">SUM(AF3:AF18)</f>
        <v>0</v>
      </c>
      <c r="AG20" s="50" t="n">
        <f aca="false">SUM(AG3:AG18)</f>
        <v>0</v>
      </c>
      <c r="AH20" s="50" t="n">
        <f aca="false">SUM(AH3:AH18)</f>
        <v>0</v>
      </c>
      <c r="AI20" s="50" t="n">
        <f aca="false">SUM(AI3:AI18)</f>
        <v>0</v>
      </c>
      <c r="AJ20" s="50" t="n">
        <f aca="false">SUM(AJ3:AJ18)</f>
        <v>0</v>
      </c>
      <c r="AK20" s="50" t="n">
        <f aca="false">SUM(AK3:AK18)</f>
        <v>0</v>
      </c>
      <c r="AL20" s="50" t="n">
        <f aca="false">SUM(AL3:AL18)</f>
        <v>0</v>
      </c>
    </row>
  </sheetData>
  <mergeCells count="32">
    <mergeCell ref="B1:G1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AI1:AI2"/>
    <mergeCell ref="AJ1:AJ2"/>
    <mergeCell ref="AK1:AK2"/>
    <mergeCell ref="AL1:AL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E24" activeCellId="0" sqref="E2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9.17"/>
    <col collapsed="false" customWidth="true" hidden="false" outlineLevel="0" max="9" min="3" style="2" width="11.34"/>
    <col collapsed="false" customWidth="true" hidden="false" outlineLevel="0" max="12" min="11" style="2" width="11.34"/>
    <col collapsed="false" customWidth="true" hidden="false" outlineLevel="0" max="15" min="14" style="2" width="11.34"/>
    <col collapsed="false" customWidth="true" hidden="false" outlineLevel="0" max="18" min="18" style="2" width="11.34"/>
    <col collapsed="false" customWidth="true" hidden="false" outlineLevel="0" max="26" min="26" style="2" width="11.34"/>
    <col collapsed="false" customWidth="true" hidden="false" outlineLevel="0" max="28" min="28" style="2" width="11.34"/>
  </cols>
  <sheetData>
    <row r="1" customFormat="false" ht="26.25" hidden="false" customHeight="true" outlineLevel="0" collapsed="false">
      <c r="B1" s="80" t="s">
        <v>559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528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81"/>
      <c r="K3" s="78"/>
      <c r="L3" s="78"/>
      <c r="M3" s="81"/>
      <c r="N3" s="78"/>
      <c r="O3" s="78"/>
      <c r="P3" s="81"/>
      <c r="Q3" s="81"/>
      <c r="R3" s="78"/>
      <c r="S3" s="81"/>
      <c r="T3" s="81"/>
      <c r="U3" s="81"/>
      <c r="V3" s="81"/>
      <c r="W3" s="81"/>
      <c r="X3" s="81"/>
      <c r="Y3" s="81"/>
      <c r="Z3" s="78"/>
      <c r="AA3" s="81"/>
      <c r="AB3" s="78"/>
      <c r="AC3" s="81"/>
      <c r="AD3" s="81"/>
      <c r="AE3" s="81"/>
      <c r="AF3" s="81"/>
      <c r="AG3" s="81"/>
      <c r="AH3" s="81"/>
    </row>
    <row r="4" customFormat="false" ht="15" hidden="false" customHeight="false" outlineLevel="0" collapsed="false">
      <c r="B4" s="77" t="s">
        <v>373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81"/>
      <c r="K4" s="78"/>
      <c r="L4" s="78"/>
      <c r="M4" s="81"/>
      <c r="N4" s="78"/>
      <c r="O4" s="78"/>
      <c r="P4" s="81"/>
      <c r="Q4" s="81"/>
      <c r="R4" s="78"/>
      <c r="S4" s="81"/>
      <c r="T4" s="81"/>
      <c r="U4" s="81"/>
      <c r="V4" s="81"/>
      <c r="W4" s="81"/>
      <c r="X4" s="81"/>
      <c r="Y4" s="81"/>
      <c r="Z4" s="78"/>
      <c r="AA4" s="81"/>
      <c r="AB4" s="78"/>
      <c r="AC4" s="81"/>
      <c r="AD4" s="81"/>
      <c r="AE4" s="81"/>
      <c r="AF4" s="81"/>
      <c r="AG4" s="81"/>
      <c r="AH4" s="81"/>
    </row>
    <row r="5" customFormat="false" ht="15" hidden="false" customHeight="false" outlineLevel="0" collapsed="false">
      <c r="B5" s="77" t="s">
        <v>421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81"/>
      <c r="K5" s="78"/>
      <c r="L5" s="78"/>
      <c r="M5" s="81"/>
      <c r="N5" s="78"/>
      <c r="O5" s="78"/>
      <c r="P5" s="81"/>
      <c r="Q5" s="81"/>
      <c r="R5" s="78"/>
      <c r="S5" s="81"/>
      <c r="T5" s="81"/>
      <c r="U5" s="81"/>
      <c r="V5" s="81"/>
      <c r="W5" s="81"/>
      <c r="X5" s="81"/>
      <c r="Y5" s="81"/>
      <c r="Z5" s="78"/>
      <c r="AA5" s="81"/>
      <c r="AB5" s="78"/>
      <c r="AC5" s="81"/>
      <c r="AD5" s="81"/>
      <c r="AE5" s="81"/>
      <c r="AF5" s="81"/>
      <c r="AG5" s="81"/>
      <c r="AH5" s="81"/>
    </row>
    <row r="6" customFormat="false" ht="15" hidden="false" customHeight="false" outlineLevel="0" collapsed="false">
      <c r="B6" s="77" t="s">
        <v>557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81"/>
      <c r="K6" s="78"/>
      <c r="L6" s="78"/>
      <c r="M6" s="81"/>
      <c r="N6" s="78"/>
      <c r="O6" s="78"/>
      <c r="P6" s="81"/>
      <c r="Q6" s="81"/>
      <c r="R6" s="78"/>
      <c r="S6" s="81"/>
      <c r="T6" s="81"/>
      <c r="U6" s="81"/>
      <c r="V6" s="81"/>
      <c r="W6" s="81"/>
      <c r="X6" s="81"/>
      <c r="Y6" s="81"/>
      <c r="Z6" s="78"/>
      <c r="AA6" s="81"/>
      <c r="AB6" s="78"/>
      <c r="AC6" s="81"/>
      <c r="AD6" s="81"/>
      <c r="AE6" s="81"/>
      <c r="AF6" s="81"/>
      <c r="AG6" s="81"/>
      <c r="AH6" s="81"/>
    </row>
    <row r="7" customFormat="false" ht="15" hidden="false" customHeight="false" outlineLevel="0" collapsed="false">
      <c r="B7" s="77" t="s">
        <v>560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81"/>
      <c r="K7" s="78"/>
      <c r="L7" s="78"/>
      <c r="M7" s="81"/>
      <c r="N7" s="78"/>
      <c r="O7" s="78"/>
      <c r="P7" s="81"/>
      <c r="Q7" s="81"/>
      <c r="R7" s="78"/>
      <c r="S7" s="81"/>
      <c r="T7" s="81"/>
      <c r="U7" s="81"/>
      <c r="V7" s="81"/>
      <c r="W7" s="81"/>
      <c r="X7" s="81"/>
      <c r="Y7" s="81"/>
      <c r="Z7" s="78"/>
      <c r="AA7" s="81"/>
      <c r="AB7" s="78"/>
      <c r="AC7" s="81"/>
      <c r="AD7" s="81"/>
      <c r="AE7" s="81"/>
      <c r="AF7" s="81"/>
      <c r="AG7" s="81"/>
      <c r="AH7" s="81"/>
    </row>
    <row r="8" customFormat="false" ht="15" hidden="false" customHeight="false" outlineLevel="0" collapsed="false">
      <c r="B8" s="77" t="s">
        <v>471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81"/>
      <c r="K8" s="78"/>
      <c r="L8" s="78"/>
      <c r="M8" s="81"/>
      <c r="N8" s="78"/>
      <c r="O8" s="78"/>
      <c r="P8" s="81"/>
      <c r="Q8" s="81"/>
      <c r="R8" s="78"/>
      <c r="S8" s="81"/>
      <c r="T8" s="81"/>
      <c r="U8" s="81"/>
      <c r="V8" s="81"/>
      <c r="W8" s="81"/>
      <c r="X8" s="81"/>
      <c r="Y8" s="81"/>
      <c r="Z8" s="78"/>
      <c r="AA8" s="81"/>
      <c r="AB8" s="78"/>
      <c r="AC8" s="81"/>
      <c r="AD8" s="81"/>
      <c r="AE8" s="81"/>
      <c r="AF8" s="81"/>
      <c r="AG8" s="81"/>
      <c r="AH8" s="81"/>
    </row>
    <row r="9" customFormat="false" ht="15" hidden="false" customHeight="false" outlineLevel="0" collapsed="false">
      <c r="B9" s="77" t="s">
        <v>561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81"/>
      <c r="K9" s="78"/>
      <c r="L9" s="78"/>
      <c r="M9" s="81"/>
      <c r="N9" s="78"/>
      <c r="O9" s="78"/>
      <c r="P9" s="81"/>
      <c r="Q9" s="81"/>
      <c r="R9" s="78"/>
      <c r="S9" s="81"/>
      <c r="T9" s="81"/>
      <c r="U9" s="81"/>
      <c r="V9" s="81"/>
      <c r="W9" s="81"/>
      <c r="X9" s="81"/>
      <c r="Y9" s="81"/>
      <c r="Z9" s="78"/>
      <c r="AA9" s="81"/>
      <c r="AB9" s="78"/>
      <c r="AC9" s="81"/>
      <c r="AD9" s="81"/>
      <c r="AE9" s="81"/>
      <c r="AF9" s="81"/>
      <c r="AG9" s="81"/>
      <c r="AH9" s="81"/>
    </row>
    <row r="10" customFormat="false" ht="15" hidden="false" customHeight="false" outlineLevel="0" collapsed="false">
      <c r="B10" s="77" t="s">
        <v>503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81"/>
      <c r="K10" s="78"/>
      <c r="L10" s="78"/>
      <c r="M10" s="81"/>
      <c r="N10" s="78"/>
      <c r="O10" s="78"/>
      <c r="P10" s="81"/>
      <c r="Q10" s="81"/>
      <c r="R10" s="78"/>
      <c r="S10" s="81"/>
      <c r="T10" s="81"/>
      <c r="U10" s="81"/>
      <c r="V10" s="81"/>
      <c r="W10" s="81"/>
      <c r="X10" s="81"/>
      <c r="Y10" s="81"/>
      <c r="Z10" s="78"/>
      <c r="AA10" s="81"/>
      <c r="AB10" s="78"/>
      <c r="AC10" s="81"/>
      <c r="AD10" s="81"/>
      <c r="AE10" s="81"/>
      <c r="AF10" s="81"/>
      <c r="AG10" s="81"/>
      <c r="AH10" s="81"/>
    </row>
    <row r="11" customFormat="false" ht="15" hidden="false" customHeight="false" outlineLevel="0" collapsed="false">
      <c r="B11" s="77" t="s">
        <v>419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81"/>
      <c r="K11" s="78"/>
      <c r="L11" s="78"/>
      <c r="M11" s="81"/>
      <c r="N11" s="78"/>
      <c r="O11" s="78"/>
      <c r="P11" s="81"/>
      <c r="Q11" s="81"/>
      <c r="R11" s="78"/>
      <c r="S11" s="81"/>
      <c r="T11" s="81"/>
      <c r="U11" s="81"/>
      <c r="V11" s="81"/>
      <c r="W11" s="81"/>
      <c r="X11" s="81"/>
      <c r="Y11" s="81"/>
      <c r="Z11" s="78"/>
      <c r="AA11" s="81"/>
      <c r="AB11" s="78"/>
      <c r="AC11" s="81"/>
      <c r="AD11" s="81"/>
      <c r="AE11" s="81"/>
      <c r="AF11" s="81"/>
      <c r="AG11" s="81"/>
      <c r="AH11" s="81"/>
    </row>
    <row r="12" customFormat="false" ht="15" hidden="false" customHeight="false" outlineLevel="0" collapsed="false">
      <c r="B12" s="77" t="s">
        <v>562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81"/>
      <c r="K12" s="78"/>
      <c r="L12" s="78"/>
      <c r="M12" s="81"/>
      <c r="N12" s="78"/>
      <c r="O12" s="78"/>
      <c r="P12" s="81"/>
      <c r="Q12" s="81"/>
      <c r="R12" s="78"/>
      <c r="S12" s="81"/>
      <c r="T12" s="81"/>
      <c r="U12" s="81"/>
      <c r="V12" s="81"/>
      <c r="W12" s="81"/>
      <c r="X12" s="81"/>
      <c r="Y12" s="81"/>
      <c r="Z12" s="78"/>
      <c r="AA12" s="81"/>
      <c r="AB12" s="78"/>
      <c r="AC12" s="81"/>
      <c r="AD12" s="81"/>
      <c r="AE12" s="81"/>
      <c r="AF12" s="81"/>
      <c r="AG12" s="81"/>
      <c r="AH12" s="81"/>
    </row>
    <row r="13" customFormat="false" ht="15" hidden="false" customHeight="false" outlineLevel="0" collapsed="false">
      <c r="B13" s="77" t="s">
        <v>563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81"/>
      <c r="K13" s="78"/>
      <c r="L13" s="78"/>
      <c r="M13" s="81"/>
      <c r="N13" s="78"/>
      <c r="O13" s="78"/>
      <c r="P13" s="81"/>
      <c r="Q13" s="81"/>
      <c r="R13" s="78"/>
      <c r="S13" s="81"/>
      <c r="T13" s="81"/>
      <c r="U13" s="81"/>
      <c r="V13" s="81"/>
      <c r="W13" s="81"/>
      <c r="X13" s="81"/>
      <c r="Y13" s="81"/>
      <c r="Z13" s="78"/>
      <c r="AA13" s="81"/>
      <c r="AB13" s="78"/>
      <c r="AC13" s="81"/>
      <c r="AD13" s="81"/>
      <c r="AE13" s="81"/>
      <c r="AF13" s="81"/>
      <c r="AG13" s="81"/>
      <c r="AH13" s="81"/>
    </row>
    <row r="14" customFormat="false" ht="15" hidden="false" customHeight="false" outlineLevel="0" collapsed="false">
      <c r="B14" s="77" t="s">
        <v>519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81"/>
      <c r="K14" s="78"/>
      <c r="L14" s="78"/>
      <c r="M14" s="81"/>
      <c r="N14" s="78"/>
      <c r="O14" s="78"/>
      <c r="P14" s="81"/>
      <c r="Q14" s="81"/>
      <c r="R14" s="78"/>
      <c r="S14" s="81"/>
      <c r="T14" s="81"/>
      <c r="U14" s="81"/>
      <c r="V14" s="81"/>
      <c r="W14" s="81"/>
      <c r="X14" s="81"/>
      <c r="Y14" s="81"/>
      <c r="Z14" s="78"/>
      <c r="AA14" s="81"/>
      <c r="AB14" s="78"/>
      <c r="AC14" s="81"/>
      <c r="AD14" s="81"/>
      <c r="AE14" s="81"/>
      <c r="AF14" s="81"/>
      <c r="AG14" s="81"/>
      <c r="AH14" s="81"/>
    </row>
    <row r="15" customFormat="false" ht="15" hidden="false" customHeight="false" outlineLevel="0" collapsed="false">
      <c r="B15" s="77" t="s">
        <v>490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81"/>
      <c r="K15" s="78"/>
      <c r="L15" s="78"/>
      <c r="M15" s="81"/>
      <c r="N15" s="78"/>
      <c r="O15" s="78"/>
      <c r="P15" s="81"/>
      <c r="Q15" s="81"/>
      <c r="R15" s="78"/>
      <c r="S15" s="81"/>
      <c r="T15" s="81"/>
      <c r="U15" s="81"/>
      <c r="V15" s="81"/>
      <c r="W15" s="81"/>
      <c r="X15" s="81"/>
      <c r="Y15" s="81"/>
      <c r="Z15" s="78"/>
      <c r="AA15" s="81"/>
      <c r="AB15" s="78"/>
      <c r="AC15" s="81"/>
      <c r="AD15" s="81"/>
      <c r="AE15" s="81"/>
      <c r="AF15" s="81"/>
      <c r="AG15" s="81"/>
      <c r="AH15" s="81"/>
    </row>
    <row r="16" customFormat="false" ht="15" hidden="false" customHeight="false" outlineLevel="0" collapsed="false">
      <c r="B16" s="77" t="s">
        <v>564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81"/>
      <c r="K16" s="78"/>
      <c r="L16" s="78"/>
      <c r="M16" s="81"/>
      <c r="N16" s="78"/>
      <c r="O16" s="78"/>
      <c r="P16" s="81"/>
      <c r="Q16" s="81"/>
      <c r="R16" s="78"/>
      <c r="S16" s="81"/>
      <c r="T16" s="81"/>
      <c r="U16" s="81"/>
      <c r="V16" s="81"/>
      <c r="W16" s="81"/>
      <c r="X16" s="81"/>
      <c r="Y16" s="81"/>
      <c r="Z16" s="78"/>
      <c r="AA16" s="81"/>
      <c r="AB16" s="78"/>
      <c r="AC16" s="81"/>
      <c r="AD16" s="81"/>
      <c r="AE16" s="81"/>
      <c r="AF16" s="81"/>
      <c r="AG16" s="81"/>
      <c r="AH16" s="81"/>
    </row>
    <row r="17" customFormat="false" ht="15" hidden="false" customHeight="false" outlineLevel="0" collapsed="false">
      <c r="B17" s="77" t="s">
        <v>533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81"/>
      <c r="K17" s="78"/>
      <c r="L17" s="78"/>
      <c r="M17" s="81"/>
      <c r="N17" s="78"/>
      <c r="O17" s="78"/>
      <c r="P17" s="81"/>
      <c r="Q17" s="81"/>
      <c r="R17" s="78"/>
      <c r="S17" s="81"/>
      <c r="T17" s="81"/>
      <c r="U17" s="81"/>
      <c r="V17" s="81"/>
      <c r="W17" s="81"/>
      <c r="X17" s="81"/>
      <c r="Y17" s="81"/>
      <c r="Z17" s="78"/>
      <c r="AA17" s="81"/>
      <c r="AB17" s="78"/>
      <c r="AC17" s="81"/>
      <c r="AD17" s="81"/>
      <c r="AE17" s="81"/>
      <c r="AF17" s="81"/>
      <c r="AG17" s="81"/>
      <c r="AH17" s="81"/>
    </row>
    <row r="18" customFormat="false" ht="15" hidden="false" customHeight="false" outlineLevel="0" collapsed="false">
      <c r="B18" s="77" t="s">
        <v>565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81"/>
      <c r="K18" s="78"/>
      <c r="L18" s="78"/>
      <c r="M18" s="81"/>
      <c r="N18" s="78"/>
      <c r="O18" s="78"/>
      <c r="P18" s="81"/>
      <c r="Q18" s="81"/>
      <c r="R18" s="78"/>
      <c r="S18" s="81"/>
      <c r="T18" s="81"/>
      <c r="U18" s="81"/>
      <c r="V18" s="81"/>
      <c r="W18" s="81"/>
      <c r="X18" s="81"/>
      <c r="Y18" s="81"/>
      <c r="Z18" s="78"/>
      <c r="AA18" s="81"/>
      <c r="AB18" s="78"/>
      <c r="AC18" s="81"/>
      <c r="AD18" s="81"/>
      <c r="AE18" s="81"/>
      <c r="AF18" s="81"/>
      <c r="AG18" s="81"/>
      <c r="AH18" s="81"/>
    </row>
    <row r="19" customFormat="false" ht="15" hidden="false" customHeight="false" outlineLevel="0" collapsed="false">
      <c r="B19" s="77" t="s">
        <v>566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81"/>
      <c r="K19" s="78"/>
      <c r="L19" s="78"/>
      <c r="M19" s="81"/>
      <c r="N19" s="78"/>
      <c r="O19" s="78"/>
      <c r="P19" s="81"/>
      <c r="Q19" s="81"/>
      <c r="R19" s="78"/>
      <c r="S19" s="81"/>
      <c r="T19" s="81"/>
      <c r="U19" s="81"/>
      <c r="V19" s="81"/>
      <c r="W19" s="81"/>
      <c r="X19" s="81"/>
      <c r="Y19" s="81"/>
      <c r="Z19" s="78"/>
      <c r="AA19" s="81"/>
      <c r="AB19" s="78"/>
      <c r="AC19" s="81"/>
      <c r="AD19" s="81"/>
      <c r="AE19" s="81"/>
      <c r="AF19" s="81"/>
      <c r="AG19" s="81"/>
      <c r="AH19" s="81"/>
    </row>
    <row r="20" customFormat="false" ht="15" hidden="false" customHeight="false" outlineLevel="0" collapsed="false">
      <c r="B20" s="77" t="s">
        <v>546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81"/>
      <c r="K20" s="78"/>
      <c r="L20" s="78"/>
      <c r="M20" s="81"/>
      <c r="N20" s="78"/>
      <c r="O20" s="78"/>
      <c r="P20" s="81"/>
      <c r="Q20" s="81"/>
      <c r="R20" s="78"/>
      <c r="S20" s="81"/>
      <c r="T20" s="81"/>
      <c r="U20" s="81"/>
      <c r="V20" s="81"/>
      <c r="W20" s="81"/>
      <c r="X20" s="81"/>
      <c r="Y20" s="81"/>
      <c r="Z20" s="78"/>
      <c r="AA20" s="81"/>
      <c r="AB20" s="78"/>
      <c r="AC20" s="81"/>
      <c r="AD20" s="81"/>
      <c r="AE20" s="81"/>
      <c r="AF20" s="81"/>
      <c r="AG20" s="81"/>
      <c r="AH20" s="81"/>
    </row>
    <row r="21" customFormat="false" ht="15" hidden="false" customHeight="false" outlineLevel="0" collapsed="false">
      <c r="B21" s="77" t="s">
        <v>535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81"/>
      <c r="K21" s="78"/>
      <c r="L21" s="78"/>
      <c r="M21" s="81"/>
      <c r="N21" s="78"/>
      <c r="O21" s="78"/>
      <c r="P21" s="81"/>
      <c r="Q21" s="81"/>
      <c r="R21" s="78"/>
      <c r="S21" s="81"/>
      <c r="T21" s="81"/>
      <c r="U21" s="81"/>
      <c r="V21" s="81"/>
      <c r="W21" s="81"/>
      <c r="X21" s="81"/>
      <c r="Y21" s="81"/>
      <c r="Z21" s="78"/>
      <c r="AA21" s="81"/>
      <c r="AB21" s="78"/>
      <c r="AC21" s="81"/>
      <c r="AD21" s="81"/>
      <c r="AE21" s="81"/>
      <c r="AF21" s="81"/>
      <c r="AG21" s="81"/>
      <c r="AH21" s="81"/>
    </row>
    <row r="22" customFormat="false" ht="15" hidden="false" customHeight="false" outlineLevel="0" collapsed="false">
      <c r="B22" s="77" t="s">
        <v>536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81"/>
      <c r="K22" s="78"/>
      <c r="L22" s="78"/>
      <c r="M22" s="81"/>
      <c r="N22" s="78"/>
      <c r="O22" s="78"/>
      <c r="P22" s="81"/>
      <c r="Q22" s="81"/>
      <c r="R22" s="78"/>
      <c r="S22" s="81"/>
      <c r="T22" s="81"/>
      <c r="U22" s="81"/>
      <c r="V22" s="81"/>
      <c r="W22" s="81"/>
      <c r="X22" s="81"/>
      <c r="Y22" s="81"/>
      <c r="Z22" s="78"/>
      <c r="AA22" s="81"/>
      <c r="AB22" s="78"/>
      <c r="AC22" s="81"/>
      <c r="AD22" s="81"/>
      <c r="AE22" s="81"/>
      <c r="AF22" s="81"/>
      <c r="AG22" s="81"/>
      <c r="AH22" s="81"/>
    </row>
    <row r="23" customFormat="false" ht="15" hidden="false" customHeight="false" outlineLevel="0" collapsed="false">
      <c r="B23" s="77" t="s">
        <v>404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81"/>
      <c r="K23" s="78"/>
      <c r="L23" s="78"/>
      <c r="M23" s="81"/>
      <c r="N23" s="78"/>
      <c r="O23" s="78"/>
      <c r="P23" s="81"/>
      <c r="Q23" s="81"/>
      <c r="R23" s="78"/>
      <c r="S23" s="81"/>
      <c r="T23" s="81"/>
      <c r="U23" s="81"/>
      <c r="V23" s="81"/>
      <c r="W23" s="81"/>
      <c r="X23" s="81"/>
      <c r="Y23" s="81"/>
      <c r="Z23" s="78"/>
      <c r="AA23" s="81"/>
      <c r="AB23" s="78"/>
      <c r="AC23" s="81"/>
      <c r="AD23" s="81"/>
      <c r="AE23" s="81"/>
      <c r="AF23" s="81"/>
      <c r="AG23" s="81"/>
      <c r="AH23" s="81"/>
    </row>
    <row r="24" customFormat="false" ht="15" hidden="false" customHeight="false" outlineLevel="0" collapsed="false">
      <c r="B24" s="77" t="s">
        <v>394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81"/>
      <c r="K24" s="78"/>
      <c r="L24" s="78"/>
      <c r="M24" s="81"/>
      <c r="N24" s="78"/>
      <c r="O24" s="78"/>
      <c r="P24" s="81"/>
      <c r="Q24" s="81"/>
      <c r="R24" s="78"/>
      <c r="S24" s="81"/>
      <c r="T24" s="81"/>
      <c r="U24" s="81"/>
      <c r="V24" s="81"/>
      <c r="W24" s="81"/>
      <c r="X24" s="81"/>
      <c r="Y24" s="81"/>
      <c r="Z24" s="78"/>
      <c r="AA24" s="81"/>
      <c r="AB24" s="78"/>
      <c r="AC24" s="81"/>
      <c r="AD24" s="81"/>
      <c r="AE24" s="81"/>
      <c r="AF24" s="81"/>
      <c r="AG24" s="81"/>
      <c r="AH24" s="81"/>
    </row>
    <row r="25" customFormat="false" ht="15" hidden="false" customHeight="false" outlineLevel="0" collapsed="false">
      <c r="B25" s="77" t="s">
        <v>567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81"/>
      <c r="K25" s="78"/>
      <c r="L25" s="78"/>
      <c r="M25" s="81"/>
      <c r="N25" s="78"/>
      <c r="O25" s="78"/>
      <c r="P25" s="81"/>
      <c r="Q25" s="81"/>
      <c r="R25" s="78"/>
      <c r="S25" s="81"/>
      <c r="T25" s="81"/>
      <c r="U25" s="81"/>
      <c r="V25" s="81"/>
      <c r="W25" s="81"/>
      <c r="X25" s="81"/>
      <c r="Y25" s="81"/>
      <c r="Z25" s="78"/>
      <c r="AA25" s="81"/>
      <c r="AB25" s="78"/>
      <c r="AC25" s="81"/>
      <c r="AD25" s="81"/>
      <c r="AE25" s="81"/>
      <c r="AF25" s="81"/>
      <c r="AG25" s="81"/>
      <c r="AH25" s="81"/>
    </row>
    <row r="26" customFormat="false" ht="15" hidden="false" customHeight="false" outlineLevel="0" collapsed="false">
      <c r="B26" s="77" t="s">
        <v>537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81"/>
      <c r="K26" s="78"/>
      <c r="L26" s="78"/>
      <c r="M26" s="81"/>
      <c r="N26" s="78"/>
      <c r="O26" s="78"/>
      <c r="P26" s="81"/>
      <c r="Q26" s="81"/>
      <c r="R26" s="78"/>
      <c r="S26" s="81"/>
      <c r="T26" s="81"/>
      <c r="U26" s="81"/>
      <c r="V26" s="81"/>
      <c r="W26" s="81"/>
      <c r="X26" s="81"/>
      <c r="Y26" s="81"/>
      <c r="Z26" s="78"/>
      <c r="AA26" s="81"/>
      <c r="AB26" s="78"/>
      <c r="AC26" s="81"/>
      <c r="AD26" s="81"/>
      <c r="AE26" s="81"/>
      <c r="AF26" s="81"/>
      <c r="AG26" s="81"/>
      <c r="AH26" s="81"/>
    </row>
    <row r="27" customFormat="false" ht="15" hidden="false" customHeight="false" outlineLevel="0" collapsed="false">
      <c r="B27" s="77" t="s">
        <v>538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81"/>
      <c r="K27" s="78"/>
      <c r="L27" s="78"/>
      <c r="M27" s="81"/>
      <c r="N27" s="78"/>
      <c r="O27" s="78"/>
      <c r="P27" s="81"/>
      <c r="Q27" s="81"/>
      <c r="R27" s="78"/>
      <c r="S27" s="81"/>
      <c r="T27" s="81"/>
      <c r="U27" s="81"/>
      <c r="V27" s="81"/>
      <c r="W27" s="81"/>
      <c r="X27" s="81"/>
      <c r="Y27" s="81"/>
      <c r="Z27" s="78"/>
      <c r="AA27" s="81"/>
      <c r="AB27" s="78"/>
      <c r="AC27" s="81"/>
      <c r="AD27" s="81"/>
      <c r="AE27" s="81"/>
      <c r="AF27" s="81"/>
      <c r="AG27" s="81"/>
      <c r="AH27" s="81"/>
    </row>
    <row r="28" customFormat="false" ht="15" hidden="false" customHeight="false" outlineLevel="0" collapsed="false">
      <c r="B28" s="77" t="s">
        <v>539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81"/>
      <c r="K28" s="78"/>
      <c r="L28" s="78"/>
      <c r="M28" s="81"/>
      <c r="N28" s="78"/>
      <c r="O28" s="78"/>
      <c r="P28" s="81"/>
      <c r="Q28" s="81"/>
      <c r="R28" s="78"/>
      <c r="S28" s="81"/>
      <c r="T28" s="81"/>
      <c r="U28" s="81"/>
      <c r="V28" s="81"/>
      <c r="W28" s="81"/>
      <c r="X28" s="81"/>
      <c r="Y28" s="81"/>
      <c r="Z28" s="78"/>
      <c r="AA28" s="81"/>
      <c r="AB28" s="78"/>
      <c r="AC28" s="81"/>
      <c r="AD28" s="81"/>
      <c r="AE28" s="81"/>
      <c r="AF28" s="81"/>
      <c r="AG28" s="81"/>
      <c r="AH28" s="81"/>
    </row>
    <row r="29" s="82" customFormat="true" ht="15" hidden="false" customHeight="false" outlineLevel="0" collapsed="false">
      <c r="B29" s="83" t="s">
        <v>282</v>
      </c>
      <c r="C29" s="84" t="n">
        <f aca="false">SUM(C3:C28)</f>
        <v>0</v>
      </c>
      <c r="D29" s="84" t="n">
        <f aca="false">SUM(D3:D28)</f>
        <v>0</v>
      </c>
      <c r="E29" s="84" t="n">
        <f aca="false">SUM(E3:E28)</f>
        <v>0</v>
      </c>
      <c r="F29" s="84" t="n">
        <f aca="false">SUM(F3:F28)</f>
        <v>0</v>
      </c>
      <c r="G29" s="84" t="n">
        <f aca="false">SUM(G3:G28)</f>
        <v>0</v>
      </c>
      <c r="H29" s="84" t="n">
        <f aca="false">SUM(H3:H28)</f>
        <v>0</v>
      </c>
      <c r="I29" s="84" t="n">
        <f aca="false">SUM(I3:I28)</f>
        <v>0</v>
      </c>
      <c r="J29" s="84" t="n">
        <f aca="false">SUM(J3:J28)</f>
        <v>0</v>
      </c>
      <c r="K29" s="84" t="n">
        <f aca="false">SUM(K3:K28)</f>
        <v>0</v>
      </c>
      <c r="L29" s="84" t="n">
        <f aca="false">SUM(L3:L28)</f>
        <v>0</v>
      </c>
      <c r="M29" s="84" t="n">
        <f aca="false">SUM(M3:M28)</f>
        <v>0</v>
      </c>
      <c r="N29" s="84" t="n">
        <f aca="false">SUM(N3:N28)</f>
        <v>0</v>
      </c>
      <c r="O29" s="84" t="n">
        <f aca="false">SUM(O3:O28)</f>
        <v>0</v>
      </c>
      <c r="P29" s="84" t="n">
        <f aca="false">SUM(P3:P28)</f>
        <v>0</v>
      </c>
      <c r="Q29" s="84" t="n">
        <f aca="false">SUM(Q3:Q28)</f>
        <v>0</v>
      </c>
      <c r="R29" s="84" t="n">
        <f aca="false">SUM(R3:R28)</f>
        <v>0</v>
      </c>
      <c r="S29" s="84" t="n">
        <f aca="false">SUM(S3:S28)</f>
        <v>0</v>
      </c>
      <c r="T29" s="84" t="n">
        <f aca="false">SUM(T3:T28)</f>
        <v>0</v>
      </c>
      <c r="U29" s="84" t="n">
        <f aca="false">SUM(U3:U28)</f>
        <v>0</v>
      </c>
      <c r="V29" s="84" t="n">
        <f aca="false">SUM(V3:V28)</f>
        <v>0</v>
      </c>
      <c r="W29" s="84" t="n">
        <f aca="false">SUM(W3:W28)</f>
        <v>0</v>
      </c>
      <c r="X29" s="84" t="n">
        <f aca="false">SUM(X3:X28)</f>
        <v>0</v>
      </c>
      <c r="Y29" s="84" t="n">
        <f aca="false">SUM(Y3:Y28)</f>
        <v>0</v>
      </c>
      <c r="Z29" s="84" t="n">
        <f aca="false">SUM(Z3:Z28)</f>
        <v>0</v>
      </c>
      <c r="AA29" s="84" t="n">
        <f aca="false">SUM(AA3:AA28)</f>
        <v>0</v>
      </c>
      <c r="AB29" s="84" t="n">
        <f aca="false">SUM(AB3:AB28)</f>
        <v>0</v>
      </c>
      <c r="AC29" s="84" t="n">
        <f aca="false">SUM(AC3:AC28)</f>
        <v>0</v>
      </c>
      <c r="AD29" s="84" t="n">
        <f aca="false">SUM(AD3:AD28)</f>
        <v>0</v>
      </c>
      <c r="AE29" s="84" t="n">
        <f aca="false">SUM(AE3:AE28)</f>
        <v>0</v>
      </c>
      <c r="AF29" s="84" t="n">
        <f aca="false">SUM(AF3:AF28)</f>
        <v>0</v>
      </c>
      <c r="AG29" s="84" t="n">
        <f aca="false">SUM(AG3:AG28)</f>
        <v>0</v>
      </c>
      <c r="AH29" s="84" t="n">
        <f aca="false">SUM(AH3:AH28)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6" activePane="bottomRight" state="frozen"/>
      <selection pane="topLeft" activeCell="A1" activeCellId="0" sqref="A1"/>
      <selection pane="topRight" activeCell="D1" activeCellId="0" sqref="D1"/>
      <selection pane="bottomLeft" activeCell="A6" activeCellId="0" sqref="A6"/>
      <selection pane="bottomRight" activeCell="T13" activeCellId="0" sqref="T13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9.17"/>
    <col collapsed="false" customWidth="true" hidden="false" outlineLevel="0" max="8" min="3" style="2" width="11.34"/>
    <col collapsed="false" customWidth="true" hidden="false" outlineLevel="0" max="11" min="11" style="2" width="11.34"/>
    <col collapsed="false" customWidth="true" hidden="false" outlineLevel="0" max="14" min="14" style="2" width="11.34"/>
    <col collapsed="false" customWidth="true" hidden="false" outlineLevel="0" max="18" min="18" style="2" width="11.34"/>
    <col collapsed="false" customWidth="true" hidden="false" outlineLevel="0" max="28" min="28" style="2" width="11.34"/>
    <col collapsed="false" customWidth="true" hidden="false" outlineLevel="0" max="33" min="33" style="2" width="11.34"/>
  </cols>
  <sheetData>
    <row r="1" customFormat="false" ht="26.25" hidden="false" customHeight="true" outlineLevel="0" collapsed="false">
      <c r="B1" s="80" t="s">
        <v>568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528</v>
      </c>
      <c r="C3" s="78" t="n">
        <f aca="false">SUM(D3:AH3)</f>
        <v>0</v>
      </c>
      <c r="D3" s="78"/>
      <c r="E3" s="78"/>
      <c r="F3" s="78"/>
      <c r="G3" s="78"/>
      <c r="H3" s="78"/>
      <c r="I3" s="81"/>
      <c r="J3" s="81"/>
      <c r="K3" s="78"/>
      <c r="L3" s="81"/>
      <c r="M3" s="81"/>
      <c r="N3" s="78"/>
      <c r="O3" s="81"/>
      <c r="P3" s="81"/>
      <c r="Q3" s="81"/>
      <c r="R3" s="78"/>
      <c r="S3" s="81"/>
      <c r="T3" s="81"/>
      <c r="U3" s="81"/>
      <c r="V3" s="81"/>
      <c r="W3" s="81"/>
      <c r="X3" s="81"/>
      <c r="Y3" s="81"/>
      <c r="Z3" s="81"/>
      <c r="AA3" s="81"/>
      <c r="AB3" s="78"/>
      <c r="AC3" s="81"/>
      <c r="AD3" s="81"/>
      <c r="AE3" s="81"/>
      <c r="AF3" s="81"/>
      <c r="AG3" s="78"/>
      <c r="AH3" s="81"/>
    </row>
    <row r="4" customFormat="false" ht="15" hidden="false" customHeight="false" outlineLevel="0" collapsed="false">
      <c r="B4" s="77" t="s">
        <v>557</v>
      </c>
      <c r="C4" s="78" t="n">
        <f aca="false">SUM(D4:AH4)</f>
        <v>0</v>
      </c>
      <c r="D4" s="78"/>
      <c r="E4" s="78"/>
      <c r="F4" s="78"/>
      <c r="G4" s="78"/>
      <c r="H4" s="78"/>
      <c r="I4" s="81"/>
      <c r="J4" s="81"/>
      <c r="K4" s="78"/>
      <c r="L4" s="81"/>
      <c r="M4" s="81"/>
      <c r="N4" s="78"/>
      <c r="O4" s="81"/>
      <c r="P4" s="81"/>
      <c r="Q4" s="81"/>
      <c r="R4" s="78"/>
      <c r="S4" s="81"/>
      <c r="T4" s="81"/>
      <c r="U4" s="81"/>
      <c r="V4" s="81"/>
      <c r="W4" s="81"/>
      <c r="X4" s="81"/>
      <c r="Y4" s="81"/>
      <c r="Z4" s="81"/>
      <c r="AA4" s="81"/>
      <c r="AB4" s="78"/>
      <c r="AC4" s="81"/>
      <c r="AD4" s="81"/>
      <c r="AE4" s="81"/>
      <c r="AF4" s="81"/>
      <c r="AG4" s="78"/>
      <c r="AH4" s="81"/>
    </row>
    <row r="5" customFormat="false" ht="15" hidden="false" customHeight="false" outlineLevel="0" collapsed="false">
      <c r="B5" s="77" t="s">
        <v>421</v>
      </c>
      <c r="C5" s="78" t="n">
        <f aca="false">SUM(D5:AH5)</f>
        <v>0</v>
      </c>
      <c r="D5" s="78"/>
      <c r="E5" s="78"/>
      <c r="F5" s="78"/>
      <c r="G5" s="78"/>
      <c r="H5" s="78"/>
      <c r="I5" s="81"/>
      <c r="J5" s="81"/>
      <c r="K5" s="78"/>
      <c r="L5" s="81"/>
      <c r="M5" s="81"/>
      <c r="N5" s="78"/>
      <c r="O5" s="81"/>
      <c r="P5" s="81"/>
      <c r="Q5" s="81"/>
      <c r="R5" s="78"/>
      <c r="S5" s="81"/>
      <c r="T5" s="81"/>
      <c r="U5" s="81"/>
      <c r="V5" s="81"/>
      <c r="W5" s="81"/>
      <c r="X5" s="81"/>
      <c r="Y5" s="81"/>
      <c r="Z5" s="81"/>
      <c r="AA5" s="81"/>
      <c r="AB5" s="78"/>
      <c r="AC5" s="81"/>
      <c r="AD5" s="81"/>
      <c r="AE5" s="81"/>
      <c r="AF5" s="81"/>
      <c r="AG5" s="78"/>
      <c r="AH5" s="81"/>
    </row>
    <row r="6" customFormat="false" ht="15" hidden="false" customHeight="false" outlineLevel="0" collapsed="false">
      <c r="B6" s="77" t="s">
        <v>373</v>
      </c>
      <c r="C6" s="78" t="n">
        <f aca="false">SUM(D6:AH6)</f>
        <v>0</v>
      </c>
      <c r="D6" s="78"/>
      <c r="E6" s="78"/>
      <c r="F6" s="78"/>
      <c r="G6" s="78"/>
      <c r="H6" s="78"/>
      <c r="I6" s="81"/>
      <c r="J6" s="81"/>
      <c r="K6" s="78"/>
      <c r="L6" s="81"/>
      <c r="M6" s="81"/>
      <c r="N6" s="78"/>
      <c r="O6" s="81"/>
      <c r="P6" s="81"/>
      <c r="Q6" s="81"/>
      <c r="R6" s="78"/>
      <c r="S6" s="81"/>
      <c r="T6" s="81"/>
      <c r="U6" s="81"/>
      <c r="V6" s="81"/>
      <c r="W6" s="81"/>
      <c r="X6" s="81"/>
      <c r="Y6" s="81"/>
      <c r="Z6" s="81"/>
      <c r="AA6" s="81"/>
      <c r="AB6" s="78"/>
      <c r="AC6" s="81"/>
      <c r="AD6" s="81"/>
      <c r="AE6" s="81"/>
      <c r="AF6" s="81"/>
      <c r="AG6" s="78"/>
      <c r="AH6" s="81"/>
    </row>
    <row r="7" customFormat="false" ht="15" hidden="false" customHeight="false" outlineLevel="0" collapsed="false">
      <c r="B7" s="77" t="s">
        <v>419</v>
      </c>
      <c r="C7" s="78" t="n">
        <f aca="false">SUM(D7:AH7)</f>
        <v>0</v>
      </c>
      <c r="D7" s="78"/>
      <c r="E7" s="78"/>
      <c r="F7" s="78"/>
      <c r="G7" s="78"/>
      <c r="H7" s="78"/>
      <c r="I7" s="81"/>
      <c r="J7" s="81"/>
      <c r="K7" s="78"/>
      <c r="L7" s="81"/>
      <c r="M7" s="81"/>
      <c r="N7" s="78"/>
      <c r="O7" s="81"/>
      <c r="P7" s="81"/>
      <c r="Q7" s="81"/>
      <c r="R7" s="78"/>
      <c r="S7" s="81"/>
      <c r="T7" s="81"/>
      <c r="U7" s="81"/>
      <c r="V7" s="81"/>
      <c r="W7" s="81"/>
      <c r="X7" s="81"/>
      <c r="Y7" s="81"/>
      <c r="Z7" s="81"/>
      <c r="AA7" s="81"/>
      <c r="AB7" s="78"/>
      <c r="AC7" s="81"/>
      <c r="AD7" s="81"/>
      <c r="AE7" s="81"/>
      <c r="AF7" s="81"/>
      <c r="AG7" s="78"/>
      <c r="AH7" s="81"/>
    </row>
    <row r="8" customFormat="false" ht="15" hidden="false" customHeight="false" outlineLevel="0" collapsed="false">
      <c r="B8" s="77" t="s">
        <v>569</v>
      </c>
      <c r="C8" s="78" t="n">
        <f aca="false">SUM(D8:AH8)</f>
        <v>0</v>
      </c>
      <c r="D8" s="78"/>
      <c r="E8" s="78"/>
      <c r="F8" s="78"/>
      <c r="G8" s="78"/>
      <c r="H8" s="78"/>
      <c r="I8" s="81"/>
      <c r="J8" s="81"/>
      <c r="K8" s="78"/>
      <c r="L8" s="81"/>
      <c r="M8" s="81"/>
      <c r="N8" s="78"/>
      <c r="O8" s="81"/>
      <c r="P8" s="81"/>
      <c r="Q8" s="81"/>
      <c r="R8" s="78"/>
      <c r="S8" s="81"/>
      <c r="T8" s="81"/>
      <c r="U8" s="81"/>
      <c r="V8" s="81"/>
      <c r="W8" s="81"/>
      <c r="X8" s="81"/>
      <c r="Y8" s="81"/>
      <c r="Z8" s="81"/>
      <c r="AA8" s="81"/>
      <c r="AB8" s="78"/>
      <c r="AC8" s="81"/>
      <c r="AD8" s="81"/>
      <c r="AE8" s="81"/>
      <c r="AF8" s="81"/>
      <c r="AG8" s="78"/>
      <c r="AH8" s="81"/>
    </row>
    <row r="9" customFormat="false" ht="15" hidden="false" customHeight="false" outlineLevel="0" collapsed="false">
      <c r="B9" s="77" t="s">
        <v>519</v>
      </c>
      <c r="C9" s="78" t="n">
        <f aca="false">SUM(D9:AH9)</f>
        <v>0</v>
      </c>
      <c r="D9" s="78"/>
      <c r="E9" s="78"/>
      <c r="F9" s="78"/>
      <c r="G9" s="78"/>
      <c r="H9" s="78"/>
      <c r="I9" s="81"/>
      <c r="J9" s="81"/>
      <c r="K9" s="78"/>
      <c r="L9" s="81"/>
      <c r="M9" s="81"/>
      <c r="N9" s="78"/>
      <c r="O9" s="81"/>
      <c r="P9" s="81"/>
      <c r="Q9" s="81"/>
      <c r="R9" s="78"/>
      <c r="S9" s="81"/>
      <c r="T9" s="81"/>
      <c r="U9" s="81"/>
      <c r="V9" s="81"/>
      <c r="W9" s="81"/>
      <c r="X9" s="81"/>
      <c r="Y9" s="81"/>
      <c r="Z9" s="81"/>
      <c r="AA9" s="81"/>
      <c r="AB9" s="78"/>
      <c r="AC9" s="81"/>
      <c r="AD9" s="81"/>
      <c r="AE9" s="81"/>
      <c r="AF9" s="81"/>
      <c r="AG9" s="78"/>
      <c r="AH9" s="81"/>
    </row>
    <row r="10" customFormat="false" ht="15" hidden="false" customHeight="false" outlineLevel="0" collapsed="false">
      <c r="B10" s="77" t="s">
        <v>404</v>
      </c>
      <c r="C10" s="78" t="n">
        <f aca="false">SUM(D10:AH10)</f>
        <v>0</v>
      </c>
      <c r="D10" s="78"/>
      <c r="E10" s="78"/>
      <c r="F10" s="78"/>
      <c r="G10" s="78"/>
      <c r="H10" s="78"/>
      <c r="I10" s="81"/>
      <c r="J10" s="81"/>
      <c r="K10" s="78"/>
      <c r="L10" s="81"/>
      <c r="M10" s="81"/>
      <c r="N10" s="78"/>
      <c r="O10" s="81"/>
      <c r="P10" s="81"/>
      <c r="Q10" s="81"/>
      <c r="R10" s="78"/>
      <c r="S10" s="81"/>
      <c r="T10" s="81"/>
      <c r="U10" s="81"/>
      <c r="V10" s="81"/>
      <c r="W10" s="81"/>
      <c r="X10" s="81"/>
      <c r="Y10" s="81"/>
      <c r="Z10" s="81"/>
      <c r="AA10" s="81"/>
      <c r="AB10" s="78"/>
      <c r="AC10" s="81"/>
      <c r="AD10" s="81"/>
      <c r="AE10" s="81"/>
      <c r="AF10" s="81"/>
      <c r="AG10" s="78"/>
      <c r="AH10" s="81"/>
    </row>
    <row r="11" customFormat="false" ht="15" hidden="false" customHeight="false" outlineLevel="0" collapsed="false">
      <c r="B11" s="77" t="s">
        <v>564</v>
      </c>
      <c r="C11" s="78" t="n">
        <f aca="false">SUM(D11:AH11)</f>
        <v>0</v>
      </c>
      <c r="D11" s="78"/>
      <c r="E11" s="78"/>
      <c r="F11" s="78"/>
      <c r="G11" s="78"/>
      <c r="H11" s="78"/>
      <c r="I11" s="81"/>
      <c r="J11" s="81"/>
      <c r="K11" s="78"/>
      <c r="L11" s="81"/>
      <c r="M11" s="81"/>
      <c r="N11" s="78"/>
      <c r="O11" s="81"/>
      <c r="P11" s="81"/>
      <c r="Q11" s="81"/>
      <c r="R11" s="78"/>
      <c r="S11" s="81"/>
      <c r="T11" s="81"/>
      <c r="U11" s="81"/>
      <c r="V11" s="81"/>
      <c r="W11" s="81"/>
      <c r="X11" s="81"/>
      <c r="Y11" s="81"/>
      <c r="Z11" s="81"/>
      <c r="AA11" s="81"/>
      <c r="AB11" s="78"/>
      <c r="AC11" s="81"/>
      <c r="AD11" s="81"/>
      <c r="AE11" s="81"/>
      <c r="AF11" s="81"/>
      <c r="AG11" s="78"/>
      <c r="AH11" s="81"/>
    </row>
    <row r="12" customFormat="false" ht="15" hidden="false" customHeight="false" outlineLevel="0" collapsed="false">
      <c r="B12" s="77" t="s">
        <v>490</v>
      </c>
      <c r="C12" s="78" t="n">
        <f aca="false">SUM(D12:AH12)</f>
        <v>0</v>
      </c>
      <c r="D12" s="78"/>
      <c r="E12" s="78"/>
      <c r="F12" s="78"/>
      <c r="G12" s="78"/>
      <c r="H12" s="78"/>
      <c r="I12" s="81"/>
      <c r="J12" s="81"/>
      <c r="K12" s="78"/>
      <c r="L12" s="81"/>
      <c r="M12" s="81"/>
      <c r="N12" s="78"/>
      <c r="O12" s="81"/>
      <c r="P12" s="81"/>
      <c r="Q12" s="81"/>
      <c r="R12" s="78"/>
      <c r="S12" s="81"/>
      <c r="T12" s="81"/>
      <c r="U12" s="81"/>
      <c r="V12" s="81"/>
      <c r="W12" s="81"/>
      <c r="X12" s="81"/>
      <c r="Y12" s="81"/>
      <c r="Z12" s="81"/>
      <c r="AA12" s="81"/>
      <c r="AB12" s="78"/>
      <c r="AC12" s="81"/>
      <c r="AD12" s="81"/>
      <c r="AE12" s="81"/>
      <c r="AF12" s="81"/>
      <c r="AG12" s="78"/>
      <c r="AH12" s="81"/>
    </row>
    <row r="13" customFormat="false" ht="15" hidden="false" customHeight="false" outlineLevel="0" collapsed="false">
      <c r="B13" s="77" t="s">
        <v>533</v>
      </c>
      <c r="C13" s="78" t="n">
        <f aca="false">SUM(D13:AH13)</f>
        <v>0</v>
      </c>
      <c r="D13" s="78"/>
      <c r="E13" s="78"/>
      <c r="F13" s="78"/>
      <c r="G13" s="78"/>
      <c r="H13" s="78"/>
      <c r="I13" s="81"/>
      <c r="J13" s="81"/>
      <c r="K13" s="78"/>
      <c r="L13" s="81"/>
      <c r="M13" s="81"/>
      <c r="N13" s="78"/>
      <c r="O13" s="81"/>
      <c r="P13" s="81"/>
      <c r="Q13" s="81"/>
      <c r="R13" s="78"/>
      <c r="S13" s="81"/>
      <c r="T13" s="81"/>
      <c r="U13" s="81"/>
      <c r="V13" s="81"/>
      <c r="W13" s="81"/>
      <c r="X13" s="81"/>
      <c r="Y13" s="81"/>
      <c r="Z13" s="81"/>
      <c r="AA13" s="81"/>
      <c r="AB13" s="78"/>
      <c r="AC13" s="81"/>
      <c r="AD13" s="81"/>
      <c r="AE13" s="81"/>
      <c r="AF13" s="81"/>
      <c r="AG13" s="78"/>
      <c r="AH13" s="81"/>
    </row>
    <row r="14" customFormat="false" ht="15" hidden="false" customHeight="false" outlineLevel="0" collapsed="false">
      <c r="B14" s="77" t="s">
        <v>534</v>
      </c>
      <c r="C14" s="78" t="n">
        <f aca="false">SUM(D14:AH14)</f>
        <v>0</v>
      </c>
      <c r="D14" s="78"/>
      <c r="E14" s="78"/>
      <c r="F14" s="78"/>
      <c r="G14" s="78"/>
      <c r="H14" s="78"/>
      <c r="I14" s="81"/>
      <c r="J14" s="81"/>
      <c r="K14" s="78"/>
      <c r="L14" s="81"/>
      <c r="M14" s="81"/>
      <c r="N14" s="78"/>
      <c r="O14" s="81"/>
      <c r="P14" s="81"/>
      <c r="Q14" s="81"/>
      <c r="R14" s="78"/>
      <c r="S14" s="81"/>
      <c r="T14" s="81"/>
      <c r="U14" s="81"/>
      <c r="V14" s="81"/>
      <c r="W14" s="81"/>
      <c r="X14" s="81"/>
      <c r="Y14" s="81"/>
      <c r="Z14" s="81"/>
      <c r="AA14" s="81"/>
      <c r="AB14" s="78"/>
      <c r="AC14" s="81"/>
      <c r="AD14" s="81"/>
      <c r="AE14" s="81"/>
      <c r="AF14" s="81"/>
      <c r="AG14" s="78"/>
      <c r="AH14" s="81"/>
    </row>
    <row r="15" customFormat="false" ht="15" hidden="false" customHeight="false" outlineLevel="0" collapsed="false">
      <c r="B15" s="77" t="s">
        <v>535</v>
      </c>
      <c r="C15" s="78" t="n">
        <f aca="false">SUM(D15:AH15)</f>
        <v>0</v>
      </c>
      <c r="D15" s="78"/>
      <c r="E15" s="78"/>
      <c r="F15" s="78"/>
      <c r="G15" s="78"/>
      <c r="H15" s="78"/>
      <c r="I15" s="81"/>
      <c r="J15" s="81"/>
      <c r="K15" s="78"/>
      <c r="L15" s="81"/>
      <c r="M15" s="81"/>
      <c r="N15" s="78"/>
      <c r="O15" s="81"/>
      <c r="P15" s="81"/>
      <c r="Q15" s="81"/>
      <c r="R15" s="78"/>
      <c r="S15" s="81"/>
      <c r="T15" s="81"/>
      <c r="U15" s="81"/>
      <c r="V15" s="81"/>
      <c r="W15" s="81"/>
      <c r="X15" s="81"/>
      <c r="Y15" s="81"/>
      <c r="Z15" s="81"/>
      <c r="AA15" s="81"/>
      <c r="AB15" s="78"/>
      <c r="AC15" s="81"/>
      <c r="AD15" s="81"/>
      <c r="AE15" s="81"/>
      <c r="AF15" s="81"/>
      <c r="AG15" s="78"/>
      <c r="AH15" s="81"/>
    </row>
    <row r="16" customFormat="false" ht="15" hidden="false" customHeight="false" outlineLevel="0" collapsed="false">
      <c r="B16" s="77" t="s">
        <v>536</v>
      </c>
      <c r="C16" s="78" t="n">
        <f aca="false">SUM(D16:AH16)</f>
        <v>0</v>
      </c>
      <c r="D16" s="78"/>
      <c r="E16" s="78"/>
      <c r="F16" s="78"/>
      <c r="G16" s="78"/>
      <c r="H16" s="78"/>
      <c r="I16" s="81"/>
      <c r="J16" s="81"/>
      <c r="K16" s="78"/>
      <c r="L16" s="81"/>
      <c r="M16" s="81"/>
      <c r="N16" s="78"/>
      <c r="O16" s="81"/>
      <c r="P16" s="81"/>
      <c r="Q16" s="81"/>
      <c r="R16" s="78"/>
      <c r="S16" s="81"/>
      <c r="T16" s="81"/>
      <c r="U16" s="81"/>
      <c r="V16" s="81"/>
      <c r="W16" s="81"/>
      <c r="X16" s="81"/>
      <c r="Y16" s="81"/>
      <c r="Z16" s="81"/>
      <c r="AA16" s="81"/>
      <c r="AB16" s="78"/>
      <c r="AC16" s="81"/>
      <c r="AD16" s="81"/>
      <c r="AE16" s="81"/>
      <c r="AF16" s="81"/>
      <c r="AG16" s="78"/>
      <c r="AH16" s="81"/>
    </row>
    <row r="17" customFormat="false" ht="15" hidden="false" customHeight="false" outlineLevel="0" collapsed="false">
      <c r="B17" s="77" t="s">
        <v>558</v>
      </c>
      <c r="C17" s="78" t="n">
        <f aca="false">SUM(D17:AH17)</f>
        <v>0</v>
      </c>
      <c r="D17" s="78"/>
      <c r="E17" s="78"/>
      <c r="F17" s="78"/>
      <c r="G17" s="78"/>
      <c r="H17" s="78"/>
      <c r="I17" s="81"/>
      <c r="J17" s="81"/>
      <c r="K17" s="78"/>
      <c r="L17" s="81"/>
      <c r="M17" s="81"/>
      <c r="N17" s="78"/>
      <c r="O17" s="81"/>
      <c r="P17" s="81"/>
      <c r="Q17" s="81"/>
      <c r="R17" s="78"/>
      <c r="S17" s="81"/>
      <c r="T17" s="81"/>
      <c r="U17" s="81"/>
      <c r="V17" s="81"/>
      <c r="W17" s="81"/>
      <c r="X17" s="81"/>
      <c r="Y17" s="81"/>
      <c r="Z17" s="81"/>
      <c r="AA17" s="81"/>
      <c r="AB17" s="78"/>
      <c r="AC17" s="81"/>
      <c r="AD17" s="81"/>
      <c r="AE17" s="81"/>
      <c r="AF17" s="81"/>
      <c r="AG17" s="78"/>
      <c r="AH17" s="81"/>
    </row>
    <row r="18" customFormat="false" ht="15" hidden="false" customHeight="false" outlineLevel="0" collapsed="false">
      <c r="B18" s="77" t="s">
        <v>537</v>
      </c>
      <c r="C18" s="78" t="n">
        <f aca="false">SUM(D18:AH18)</f>
        <v>0</v>
      </c>
      <c r="D18" s="78"/>
      <c r="E18" s="78"/>
      <c r="F18" s="78"/>
      <c r="G18" s="78"/>
      <c r="H18" s="78"/>
      <c r="I18" s="81"/>
      <c r="J18" s="81"/>
      <c r="K18" s="78"/>
      <c r="L18" s="81"/>
      <c r="M18" s="81"/>
      <c r="N18" s="78"/>
      <c r="O18" s="81"/>
      <c r="P18" s="81"/>
      <c r="Q18" s="81"/>
      <c r="R18" s="78"/>
      <c r="S18" s="81"/>
      <c r="T18" s="81"/>
      <c r="U18" s="81"/>
      <c r="V18" s="81"/>
      <c r="W18" s="81"/>
      <c r="X18" s="81"/>
      <c r="Y18" s="81"/>
      <c r="Z18" s="81"/>
      <c r="AA18" s="81"/>
      <c r="AB18" s="78"/>
      <c r="AC18" s="81"/>
      <c r="AD18" s="81"/>
      <c r="AE18" s="81"/>
      <c r="AF18" s="81"/>
      <c r="AG18" s="78"/>
      <c r="AH18" s="81"/>
    </row>
    <row r="19" customFormat="false" ht="15" hidden="false" customHeight="false" outlineLevel="0" collapsed="false">
      <c r="B19" s="77" t="s">
        <v>538</v>
      </c>
      <c r="C19" s="78" t="n">
        <f aca="false">SUM(D19:AH19)</f>
        <v>0</v>
      </c>
      <c r="D19" s="78"/>
      <c r="E19" s="78"/>
      <c r="F19" s="78"/>
      <c r="G19" s="78"/>
      <c r="H19" s="78"/>
      <c r="I19" s="81"/>
      <c r="J19" s="81"/>
      <c r="K19" s="78"/>
      <c r="L19" s="81"/>
      <c r="M19" s="81"/>
      <c r="N19" s="78"/>
      <c r="O19" s="81"/>
      <c r="P19" s="81"/>
      <c r="Q19" s="81"/>
      <c r="R19" s="78"/>
      <c r="S19" s="81"/>
      <c r="T19" s="81"/>
      <c r="U19" s="81"/>
      <c r="V19" s="81"/>
      <c r="W19" s="81"/>
      <c r="X19" s="81"/>
      <c r="Y19" s="81"/>
      <c r="Z19" s="81"/>
      <c r="AA19" s="81"/>
      <c r="AB19" s="78"/>
      <c r="AC19" s="81"/>
      <c r="AD19" s="81"/>
      <c r="AE19" s="81"/>
      <c r="AF19" s="81"/>
      <c r="AG19" s="78"/>
      <c r="AH19" s="81"/>
    </row>
    <row r="20" customFormat="false" ht="15" hidden="false" customHeight="false" outlineLevel="0" collapsed="false">
      <c r="B20" s="77" t="s">
        <v>539</v>
      </c>
      <c r="C20" s="78" t="n">
        <f aca="false">SUM(D20:AH20)</f>
        <v>0</v>
      </c>
      <c r="D20" s="78"/>
      <c r="E20" s="78"/>
      <c r="F20" s="78"/>
      <c r="G20" s="78"/>
      <c r="H20" s="78"/>
      <c r="I20" s="81"/>
      <c r="J20" s="81"/>
      <c r="K20" s="78"/>
      <c r="L20" s="81"/>
      <c r="M20" s="81"/>
      <c r="N20" s="78"/>
      <c r="O20" s="81"/>
      <c r="P20" s="81"/>
      <c r="Q20" s="81"/>
      <c r="R20" s="78"/>
      <c r="S20" s="81"/>
      <c r="T20" s="81"/>
      <c r="U20" s="81"/>
      <c r="V20" s="81"/>
      <c r="W20" s="81"/>
      <c r="X20" s="81"/>
      <c r="Y20" s="81"/>
      <c r="Z20" s="81"/>
      <c r="AA20" s="81"/>
      <c r="AB20" s="78"/>
      <c r="AC20" s="81"/>
      <c r="AD20" s="81"/>
      <c r="AE20" s="81"/>
      <c r="AF20" s="81"/>
      <c r="AG20" s="78"/>
      <c r="AH20" s="81"/>
    </row>
    <row r="21" s="82" customFormat="true" ht="15" hidden="false" customHeight="false" outlineLevel="0" collapsed="false">
      <c r="B21" s="83" t="s">
        <v>282</v>
      </c>
      <c r="C21" s="84" t="n">
        <f aca="false">SUM(C3:C20)</f>
        <v>0</v>
      </c>
      <c r="D21" s="84" t="n">
        <f aca="false">SUM(D3:D20)</f>
        <v>0</v>
      </c>
      <c r="E21" s="84" t="n">
        <f aca="false">SUM(E3:E20)</f>
        <v>0</v>
      </c>
      <c r="F21" s="84" t="n">
        <f aca="false">SUM(F3:F20)</f>
        <v>0</v>
      </c>
      <c r="G21" s="84" t="n">
        <f aca="false">SUM(G3:G20)</f>
        <v>0</v>
      </c>
      <c r="H21" s="84" t="n">
        <f aca="false">SUM(H3:H20)</f>
        <v>0</v>
      </c>
      <c r="I21" s="84" t="n">
        <f aca="false">SUM(I3:I20)</f>
        <v>0</v>
      </c>
      <c r="J21" s="84" t="n">
        <f aca="false">SUM(J3:J20)</f>
        <v>0</v>
      </c>
      <c r="K21" s="84" t="n">
        <f aca="false">SUM(K3:K20)</f>
        <v>0</v>
      </c>
      <c r="L21" s="84" t="n">
        <f aca="false">SUM(L3:L20)</f>
        <v>0</v>
      </c>
      <c r="M21" s="84" t="n">
        <f aca="false">SUM(M3:M20)</f>
        <v>0</v>
      </c>
      <c r="N21" s="84" t="n">
        <f aca="false">SUM(N3:N20)</f>
        <v>0</v>
      </c>
      <c r="O21" s="84" t="n">
        <f aca="false">SUM(O3:O20)</f>
        <v>0</v>
      </c>
      <c r="P21" s="84" t="n">
        <f aca="false">SUM(P3:P20)</f>
        <v>0</v>
      </c>
      <c r="Q21" s="84" t="n">
        <f aca="false">SUM(Q3:Q20)</f>
        <v>0</v>
      </c>
      <c r="R21" s="84" t="n">
        <f aca="false">SUM(R3:R20)</f>
        <v>0</v>
      </c>
      <c r="S21" s="84" t="n">
        <f aca="false">SUM(S3:S20)</f>
        <v>0</v>
      </c>
      <c r="T21" s="84" t="n">
        <f aca="false">SUM(T3:T20)</f>
        <v>0</v>
      </c>
      <c r="U21" s="84" t="n">
        <f aca="false">SUM(U3:U20)</f>
        <v>0</v>
      </c>
      <c r="V21" s="84" t="n">
        <f aca="false">SUM(V3:V20)</f>
        <v>0</v>
      </c>
      <c r="W21" s="84" t="n">
        <f aca="false">SUM(W3:W20)</f>
        <v>0</v>
      </c>
      <c r="X21" s="84" t="n">
        <f aca="false">SUM(X3:X20)</f>
        <v>0</v>
      </c>
      <c r="Y21" s="84" t="n">
        <f aca="false">SUM(Y3:Y20)</f>
        <v>0</v>
      </c>
      <c r="Z21" s="84" t="n">
        <f aca="false">SUM(Z3:Z20)</f>
        <v>0</v>
      </c>
      <c r="AA21" s="84" t="n">
        <f aca="false">SUM(AA3:AA20)</f>
        <v>0</v>
      </c>
      <c r="AB21" s="84" t="n">
        <f aca="false">SUM(AB3:AB20)</f>
        <v>0</v>
      </c>
      <c r="AC21" s="84" t="n">
        <f aca="false">SUM(AC3:AC20)</f>
        <v>0</v>
      </c>
      <c r="AD21" s="84" t="n">
        <f aca="false">SUM(AD3:AD20)</f>
        <v>0</v>
      </c>
      <c r="AE21" s="84" t="n">
        <f aca="false">SUM(AE3:AE20)</f>
        <v>0</v>
      </c>
      <c r="AF21" s="84" t="n">
        <f aca="false">SUM(AF3:AF20)</f>
        <v>0</v>
      </c>
      <c r="AG21" s="84" t="n">
        <f aca="false">SUM(AG3:AG20)</f>
        <v>0</v>
      </c>
      <c r="AH21" s="84" t="n">
        <f aca="false">SUM(AH3:AH20)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W35" activeCellId="0" sqref="W3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9.17"/>
    <col collapsed="false" customWidth="true" hidden="false" outlineLevel="0" max="7" min="3" style="2" width="11.34"/>
    <col collapsed="false" customWidth="true" hidden="false" outlineLevel="0" max="11" min="11" style="2" width="11.34"/>
    <col collapsed="false" customWidth="true" hidden="false" outlineLevel="0" max="25" min="25" style="2" width="11.34"/>
  </cols>
  <sheetData>
    <row r="1" customFormat="false" ht="26.25" hidden="false" customHeight="true" outlineLevel="0" collapsed="false">
      <c r="B1" s="80" t="s">
        <v>570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528</v>
      </c>
      <c r="C3" s="78" t="n">
        <f aca="false">SUM(D3:AH3)</f>
        <v>0</v>
      </c>
      <c r="D3" s="78"/>
      <c r="E3" s="78"/>
      <c r="F3" s="78"/>
      <c r="G3" s="78"/>
      <c r="H3" s="81"/>
      <c r="I3" s="81"/>
      <c r="J3" s="81"/>
      <c r="K3" s="78"/>
      <c r="L3" s="81"/>
      <c r="M3" s="81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78"/>
      <c r="Z3" s="81"/>
      <c r="AA3" s="81"/>
      <c r="AB3" s="81"/>
      <c r="AC3" s="81"/>
      <c r="AD3" s="81"/>
      <c r="AE3" s="81"/>
      <c r="AF3" s="81"/>
      <c r="AG3" s="81"/>
      <c r="AH3" s="81"/>
    </row>
    <row r="4" customFormat="false" ht="15" hidden="false" customHeight="false" outlineLevel="0" collapsed="false">
      <c r="B4" s="77" t="s">
        <v>421</v>
      </c>
      <c r="C4" s="78" t="n">
        <f aca="false">SUM(D4:AH4)</f>
        <v>0</v>
      </c>
      <c r="D4" s="78"/>
      <c r="E4" s="78"/>
      <c r="F4" s="78"/>
      <c r="G4" s="78"/>
      <c r="H4" s="81"/>
      <c r="I4" s="81"/>
      <c r="J4" s="81"/>
      <c r="K4" s="78"/>
      <c r="L4" s="81"/>
      <c r="M4" s="81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78"/>
      <c r="Z4" s="81"/>
      <c r="AA4" s="81"/>
      <c r="AB4" s="81"/>
      <c r="AC4" s="81"/>
      <c r="AD4" s="81"/>
      <c r="AE4" s="81"/>
      <c r="AF4" s="81"/>
      <c r="AG4" s="81"/>
      <c r="AH4" s="81"/>
    </row>
    <row r="5" customFormat="false" ht="15" hidden="false" customHeight="false" outlineLevel="0" collapsed="false">
      <c r="B5" s="77" t="s">
        <v>419</v>
      </c>
      <c r="C5" s="78" t="n">
        <f aca="false">SUM(D5:AH5)</f>
        <v>0</v>
      </c>
      <c r="D5" s="78"/>
      <c r="E5" s="78"/>
      <c r="F5" s="78"/>
      <c r="G5" s="78"/>
      <c r="H5" s="81"/>
      <c r="I5" s="81"/>
      <c r="J5" s="81"/>
      <c r="K5" s="78"/>
      <c r="L5" s="81"/>
      <c r="M5" s="81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78"/>
      <c r="Z5" s="81"/>
      <c r="AA5" s="81"/>
      <c r="AB5" s="81"/>
      <c r="AC5" s="81"/>
      <c r="AD5" s="81"/>
      <c r="AE5" s="81"/>
      <c r="AF5" s="81"/>
      <c r="AG5" s="81"/>
      <c r="AH5" s="81"/>
    </row>
    <row r="6" customFormat="false" ht="15" hidden="false" customHeight="false" outlineLevel="0" collapsed="false">
      <c r="B6" s="77" t="s">
        <v>422</v>
      </c>
      <c r="C6" s="78" t="n">
        <f aca="false">SUM(D6:AH6)</f>
        <v>0</v>
      </c>
      <c r="D6" s="78"/>
      <c r="E6" s="78"/>
      <c r="F6" s="78"/>
      <c r="G6" s="78"/>
      <c r="H6" s="81"/>
      <c r="I6" s="81"/>
      <c r="J6" s="81"/>
      <c r="K6" s="78"/>
      <c r="L6" s="81"/>
      <c r="M6" s="81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78"/>
      <c r="Z6" s="81"/>
      <c r="AA6" s="81"/>
      <c r="AB6" s="81"/>
      <c r="AC6" s="81"/>
      <c r="AD6" s="81"/>
      <c r="AE6" s="81"/>
      <c r="AF6" s="81"/>
      <c r="AG6" s="81"/>
      <c r="AH6" s="81"/>
    </row>
    <row r="7" customFormat="false" ht="15" hidden="false" customHeight="false" outlineLevel="0" collapsed="false">
      <c r="B7" s="77" t="s">
        <v>519</v>
      </c>
      <c r="C7" s="78" t="n">
        <f aca="false">SUM(D7:AH7)</f>
        <v>0</v>
      </c>
      <c r="D7" s="78"/>
      <c r="E7" s="78"/>
      <c r="F7" s="78"/>
      <c r="G7" s="78"/>
      <c r="H7" s="81"/>
      <c r="I7" s="81"/>
      <c r="J7" s="81"/>
      <c r="K7" s="78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78"/>
      <c r="Z7" s="81"/>
      <c r="AA7" s="81"/>
      <c r="AB7" s="81"/>
      <c r="AC7" s="81"/>
      <c r="AD7" s="81"/>
      <c r="AE7" s="81"/>
      <c r="AF7" s="81"/>
      <c r="AG7" s="81"/>
      <c r="AH7" s="81"/>
    </row>
    <row r="8" customFormat="false" ht="15" hidden="false" customHeight="false" outlineLevel="0" collapsed="false">
      <c r="B8" s="77" t="s">
        <v>490</v>
      </c>
      <c r="C8" s="78" t="n">
        <f aca="false">SUM(D8:AH8)</f>
        <v>0</v>
      </c>
      <c r="D8" s="78"/>
      <c r="E8" s="78"/>
      <c r="F8" s="78"/>
      <c r="G8" s="78"/>
      <c r="H8" s="81"/>
      <c r="I8" s="81"/>
      <c r="J8" s="81"/>
      <c r="K8" s="78"/>
      <c r="L8" s="81"/>
      <c r="M8" s="81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78"/>
      <c r="Z8" s="81"/>
      <c r="AA8" s="81"/>
      <c r="AB8" s="81"/>
      <c r="AC8" s="81"/>
      <c r="AD8" s="81"/>
      <c r="AE8" s="81"/>
      <c r="AF8" s="81"/>
      <c r="AG8" s="81"/>
      <c r="AH8" s="81"/>
    </row>
    <row r="9" customFormat="false" ht="15" hidden="false" customHeight="false" outlineLevel="0" collapsed="false">
      <c r="B9" s="77" t="s">
        <v>533</v>
      </c>
      <c r="C9" s="78" t="n">
        <f aca="false">SUM(D9:AH9)</f>
        <v>0</v>
      </c>
      <c r="D9" s="78"/>
      <c r="E9" s="78"/>
      <c r="F9" s="78"/>
      <c r="G9" s="78"/>
      <c r="H9" s="81"/>
      <c r="I9" s="81"/>
      <c r="J9" s="81"/>
      <c r="K9" s="78"/>
      <c r="L9" s="81"/>
      <c r="M9" s="81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78"/>
      <c r="Z9" s="81"/>
      <c r="AA9" s="81"/>
      <c r="AB9" s="81"/>
      <c r="AC9" s="81"/>
      <c r="AD9" s="81"/>
      <c r="AE9" s="81"/>
      <c r="AF9" s="81"/>
      <c r="AG9" s="81"/>
      <c r="AH9" s="81"/>
    </row>
    <row r="10" customFormat="false" ht="15" hidden="false" customHeight="false" outlineLevel="0" collapsed="false">
      <c r="B10" s="77" t="s">
        <v>534</v>
      </c>
      <c r="C10" s="78" t="n">
        <f aca="false">SUM(D10:AH10)</f>
        <v>0</v>
      </c>
      <c r="D10" s="78"/>
      <c r="E10" s="78"/>
      <c r="F10" s="78"/>
      <c r="G10" s="78"/>
      <c r="H10" s="81"/>
      <c r="I10" s="81"/>
      <c r="J10" s="81"/>
      <c r="K10" s="78"/>
      <c r="L10" s="81"/>
      <c r="M10" s="81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78"/>
      <c r="Z10" s="81"/>
      <c r="AA10" s="81"/>
      <c r="AB10" s="81"/>
      <c r="AC10" s="81"/>
      <c r="AD10" s="81"/>
      <c r="AE10" s="81"/>
      <c r="AF10" s="81"/>
      <c r="AG10" s="81"/>
      <c r="AH10" s="81"/>
    </row>
    <row r="11" customFormat="false" ht="15" hidden="false" customHeight="false" outlineLevel="0" collapsed="false">
      <c r="B11" s="77" t="s">
        <v>535</v>
      </c>
      <c r="C11" s="78" t="n">
        <f aca="false">SUM(D11:AH11)</f>
        <v>0</v>
      </c>
      <c r="D11" s="78"/>
      <c r="E11" s="78"/>
      <c r="F11" s="78"/>
      <c r="G11" s="78"/>
      <c r="H11" s="81"/>
      <c r="I11" s="81"/>
      <c r="J11" s="81"/>
      <c r="K11" s="78"/>
      <c r="L11" s="81"/>
      <c r="M11" s="81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78"/>
      <c r="Z11" s="81"/>
      <c r="AA11" s="81"/>
      <c r="AB11" s="81"/>
      <c r="AC11" s="81"/>
      <c r="AD11" s="81"/>
      <c r="AE11" s="81"/>
      <c r="AF11" s="81"/>
      <c r="AG11" s="81"/>
      <c r="AH11" s="81"/>
    </row>
    <row r="12" customFormat="false" ht="15" hidden="false" customHeight="false" outlineLevel="0" collapsed="false">
      <c r="B12" s="77" t="s">
        <v>536</v>
      </c>
      <c r="C12" s="78" t="n">
        <f aca="false">SUM(D12:AH12)</f>
        <v>0</v>
      </c>
      <c r="D12" s="78"/>
      <c r="E12" s="78"/>
      <c r="F12" s="78"/>
      <c r="G12" s="78"/>
      <c r="H12" s="81"/>
      <c r="I12" s="81"/>
      <c r="J12" s="81"/>
      <c r="K12" s="78"/>
      <c r="L12" s="81"/>
      <c r="M12" s="81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78"/>
      <c r="Z12" s="81"/>
      <c r="AA12" s="81"/>
      <c r="AB12" s="81"/>
      <c r="AC12" s="81"/>
      <c r="AD12" s="81"/>
      <c r="AE12" s="81"/>
      <c r="AF12" s="81"/>
      <c r="AG12" s="81"/>
      <c r="AH12" s="81"/>
    </row>
    <row r="13" customFormat="false" ht="15" hidden="false" customHeight="false" outlineLevel="0" collapsed="false">
      <c r="B13" s="77" t="s">
        <v>537</v>
      </c>
      <c r="C13" s="78" t="n">
        <f aca="false">SUM(D13:AH13)</f>
        <v>0</v>
      </c>
      <c r="D13" s="78"/>
      <c r="E13" s="78"/>
      <c r="F13" s="78"/>
      <c r="G13" s="78"/>
      <c r="H13" s="81"/>
      <c r="I13" s="81"/>
      <c r="J13" s="81"/>
      <c r="K13" s="78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78"/>
      <c r="Z13" s="81"/>
      <c r="AA13" s="81"/>
      <c r="AB13" s="81"/>
      <c r="AC13" s="81"/>
      <c r="AD13" s="81"/>
      <c r="AE13" s="81"/>
      <c r="AF13" s="81"/>
      <c r="AG13" s="81"/>
      <c r="AH13" s="81"/>
    </row>
    <row r="14" customFormat="false" ht="15" hidden="false" customHeight="false" outlineLevel="0" collapsed="false">
      <c r="B14" s="77" t="s">
        <v>538</v>
      </c>
      <c r="C14" s="78" t="n">
        <f aca="false">SUM(D14:AH14)</f>
        <v>0</v>
      </c>
      <c r="D14" s="78"/>
      <c r="E14" s="78"/>
      <c r="F14" s="78"/>
      <c r="G14" s="78"/>
      <c r="H14" s="81"/>
      <c r="I14" s="81"/>
      <c r="J14" s="81"/>
      <c r="K14" s="78"/>
      <c r="L14" s="81"/>
      <c r="M14" s="81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78"/>
      <c r="Z14" s="81"/>
      <c r="AA14" s="81"/>
      <c r="AB14" s="81"/>
      <c r="AC14" s="81"/>
      <c r="AD14" s="81"/>
      <c r="AE14" s="81"/>
      <c r="AF14" s="81"/>
      <c r="AG14" s="81"/>
      <c r="AH14" s="81"/>
    </row>
    <row r="15" customFormat="false" ht="15" hidden="false" customHeight="false" outlineLevel="0" collapsed="false">
      <c r="B15" s="77" t="s">
        <v>539</v>
      </c>
      <c r="C15" s="78" t="n">
        <f aca="false">SUM(D15:AH15)</f>
        <v>0</v>
      </c>
      <c r="D15" s="78"/>
      <c r="E15" s="78"/>
      <c r="F15" s="78"/>
      <c r="G15" s="78"/>
      <c r="H15" s="81"/>
      <c r="I15" s="81"/>
      <c r="J15" s="81"/>
      <c r="K15" s="78"/>
      <c r="L15" s="81"/>
      <c r="M15" s="81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78"/>
      <c r="Z15" s="81"/>
      <c r="AA15" s="81"/>
      <c r="AB15" s="81"/>
      <c r="AC15" s="81"/>
      <c r="AD15" s="81"/>
      <c r="AE15" s="81"/>
      <c r="AF15" s="81"/>
      <c r="AG15" s="81"/>
      <c r="AH15" s="81"/>
    </row>
    <row r="16" s="82" customFormat="true" ht="15" hidden="false" customHeight="false" outlineLevel="0" collapsed="false">
      <c r="B16" s="83" t="s">
        <v>282</v>
      </c>
      <c r="C16" s="84" t="n">
        <f aca="false">SUM(C3:C15)</f>
        <v>0</v>
      </c>
      <c r="D16" s="84" t="n">
        <f aca="false">SUM(D3:D15)</f>
        <v>0</v>
      </c>
      <c r="E16" s="84" t="n">
        <f aca="false">SUM(E3:E15)</f>
        <v>0</v>
      </c>
      <c r="F16" s="84" t="n">
        <f aca="false">SUM(F3:F15)</f>
        <v>0</v>
      </c>
      <c r="G16" s="84" t="n">
        <f aca="false">SUM(G3:G15)</f>
        <v>0</v>
      </c>
      <c r="H16" s="84" t="n">
        <f aca="false">SUM(H3:H15)</f>
        <v>0</v>
      </c>
      <c r="I16" s="84" t="n">
        <f aca="false">SUM(I3:I15)</f>
        <v>0</v>
      </c>
      <c r="J16" s="84" t="n">
        <f aca="false">SUM(J3:J15)</f>
        <v>0</v>
      </c>
      <c r="K16" s="84" t="n">
        <f aca="false">SUM(K3:K15)</f>
        <v>0</v>
      </c>
      <c r="L16" s="84" t="n">
        <f aca="false">SUM(L3:L15)</f>
        <v>0</v>
      </c>
      <c r="M16" s="84" t="n">
        <f aca="false">SUM(M3:M15)</f>
        <v>0</v>
      </c>
      <c r="N16" s="84" t="n">
        <f aca="false">SUM(N3:N15)</f>
        <v>0</v>
      </c>
      <c r="O16" s="84" t="n">
        <f aca="false">SUM(O3:O15)</f>
        <v>0</v>
      </c>
      <c r="P16" s="84" t="n">
        <f aca="false">SUM(P3:P15)</f>
        <v>0</v>
      </c>
      <c r="Q16" s="84" t="n">
        <f aca="false">SUM(Q3:Q15)</f>
        <v>0</v>
      </c>
      <c r="R16" s="84" t="n">
        <f aca="false">SUM(R3:R15)</f>
        <v>0</v>
      </c>
      <c r="S16" s="84" t="n">
        <f aca="false">SUM(S3:S15)</f>
        <v>0</v>
      </c>
      <c r="T16" s="84" t="n">
        <f aca="false">SUM(T3:T15)</f>
        <v>0</v>
      </c>
      <c r="U16" s="84" t="n">
        <f aca="false">SUM(U3:U15)</f>
        <v>0</v>
      </c>
      <c r="V16" s="84" t="n">
        <f aca="false">SUM(V3:V15)</f>
        <v>0</v>
      </c>
      <c r="W16" s="84" t="n">
        <f aca="false">SUM(W3:W15)</f>
        <v>0</v>
      </c>
      <c r="X16" s="84" t="n">
        <f aca="false">SUM(X3:X15)</f>
        <v>0</v>
      </c>
      <c r="Y16" s="84" t="n">
        <f aca="false">SUM(Y3:Y15)</f>
        <v>0</v>
      </c>
      <c r="Z16" s="84" t="n">
        <f aca="false">SUM(Z3:Z15)</f>
        <v>0</v>
      </c>
      <c r="AA16" s="84" t="n">
        <f aca="false">SUM(AA3:AA15)</f>
        <v>0</v>
      </c>
      <c r="AB16" s="84" t="n">
        <f aca="false">SUM(AB3:AB15)</f>
        <v>0</v>
      </c>
      <c r="AC16" s="84" t="n">
        <f aca="false">SUM(AC3:AC15)</f>
        <v>0</v>
      </c>
      <c r="AD16" s="84" t="n">
        <f aca="false">SUM(AD3:AD15)</f>
        <v>0</v>
      </c>
      <c r="AE16" s="84" t="n">
        <f aca="false">SUM(AE3:AE15)</f>
        <v>0</v>
      </c>
      <c r="AF16" s="84" t="n">
        <f aca="false">SUM(AF3:AF15)</f>
        <v>0</v>
      </c>
      <c r="AG16" s="84" t="n">
        <f aca="false">SUM(AG3:AG15)</f>
        <v>0</v>
      </c>
      <c r="AH16" s="84" t="n">
        <f aca="false">SUM(AH3:AH15)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3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F28" activeCellId="0" sqref="F28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9.17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571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25" t="s">
        <v>572</v>
      </c>
      <c r="C3" s="78" t="n">
        <f aca="false">SUM(D3:AH3)+C36</f>
        <v>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false" customHeight="false" outlineLevel="0" collapsed="false">
      <c r="B4" s="77" t="s">
        <v>528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421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419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490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573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533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534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535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536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574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558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537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538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539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s="82" customFormat="true" ht="15" hidden="false" customHeight="false" outlineLevel="0" collapsed="false">
      <c r="B18" s="83" t="s">
        <v>282</v>
      </c>
      <c r="C18" s="84" t="n">
        <f aca="false">SUM(C4:C17)</f>
        <v>0</v>
      </c>
      <c r="D18" s="84" t="n">
        <f aca="false">SUM(D4:D17)</f>
        <v>0</v>
      </c>
      <c r="E18" s="84" t="n">
        <f aca="false">SUM(E4:E17)</f>
        <v>0</v>
      </c>
      <c r="F18" s="84" t="n">
        <f aca="false">SUM(F4:F17)</f>
        <v>0</v>
      </c>
      <c r="G18" s="84" t="n">
        <f aca="false">SUM(G4:G17)</f>
        <v>0</v>
      </c>
      <c r="H18" s="84" t="n">
        <f aca="false">SUM(H4:H17)</f>
        <v>0</v>
      </c>
      <c r="I18" s="84" t="n">
        <f aca="false">SUM(I4:I17)</f>
        <v>0</v>
      </c>
      <c r="J18" s="84" t="n">
        <f aca="false">SUM(J4:J17)</f>
        <v>0</v>
      </c>
      <c r="K18" s="84" t="n">
        <f aca="false">SUM(K4:K17)</f>
        <v>0</v>
      </c>
      <c r="L18" s="84" t="n">
        <f aca="false">SUM(L4:L17)</f>
        <v>0</v>
      </c>
      <c r="M18" s="84" t="n">
        <f aca="false">SUM(M4:M17)</f>
        <v>0</v>
      </c>
      <c r="N18" s="84" t="n">
        <f aca="false">SUM(N4:N17)</f>
        <v>0</v>
      </c>
      <c r="O18" s="84" t="n">
        <f aca="false">SUM(O4:O17)</f>
        <v>0</v>
      </c>
      <c r="P18" s="84" t="n">
        <f aca="false">SUM(P4:P17)</f>
        <v>0</v>
      </c>
      <c r="Q18" s="84" t="n">
        <f aca="false">SUM(Q4:Q17)</f>
        <v>0</v>
      </c>
      <c r="R18" s="84" t="n">
        <f aca="false">SUM(R4:R17)</f>
        <v>0</v>
      </c>
      <c r="S18" s="84" t="n">
        <f aca="false">SUM(S4:S17)</f>
        <v>0</v>
      </c>
      <c r="T18" s="84" t="n">
        <f aca="false">SUM(T4:T17)</f>
        <v>0</v>
      </c>
      <c r="U18" s="84" t="n">
        <f aca="false">SUM(U4:U17)</f>
        <v>0</v>
      </c>
      <c r="V18" s="84" t="n">
        <f aca="false">SUM(V4:V17)</f>
        <v>0</v>
      </c>
      <c r="W18" s="84" t="n">
        <f aca="false">SUM(W4:W17)</f>
        <v>0</v>
      </c>
      <c r="X18" s="84" t="n">
        <f aca="false">SUM(X4:X17)</f>
        <v>0</v>
      </c>
      <c r="Y18" s="84" t="n">
        <f aca="false">SUM(Y4:Y17)</f>
        <v>0</v>
      </c>
      <c r="Z18" s="84" t="n">
        <f aca="false">SUM(Z4:Z17)</f>
        <v>0</v>
      </c>
      <c r="AA18" s="84" t="n">
        <f aca="false">SUM(AA4:AA17)</f>
        <v>0</v>
      </c>
      <c r="AB18" s="84" t="n">
        <f aca="false">SUM(AB4:AB17)</f>
        <v>0</v>
      </c>
      <c r="AC18" s="84" t="n">
        <f aca="false">SUM(AC4:AC17)</f>
        <v>0</v>
      </c>
      <c r="AD18" s="84" t="n">
        <f aca="false">SUM(AD4:AD17)</f>
        <v>0</v>
      </c>
      <c r="AE18" s="84" t="n">
        <f aca="false">SUM(AE4:AE17)</f>
        <v>0</v>
      </c>
      <c r="AF18" s="84" t="n">
        <f aca="false">SUM(AF4:AF17)</f>
        <v>0</v>
      </c>
      <c r="AG18" s="84" t="n">
        <f aca="false">SUM(AG4:AG17)</f>
        <v>0</v>
      </c>
      <c r="AH18" s="84" t="n">
        <f aca="false">SUM(AH4:AH17)</f>
        <v>0</v>
      </c>
    </row>
    <row r="19" customFormat="false" ht="15" hidden="false" customHeight="false" outlineLevel="0" collapsed="false">
      <c r="B19" s="86" t="s">
        <v>575</v>
      </c>
    </row>
    <row r="20" customFormat="false" ht="15" hidden="false" customHeight="false" outlineLevel="0" collapsed="false">
      <c r="B20" s="77" t="s">
        <v>419</v>
      </c>
      <c r="C20" s="78" t="n">
        <f aca="false">SUM(D20:AH20)</f>
        <v>0</v>
      </c>
    </row>
    <row r="21" customFormat="false" ht="15" hidden="false" customHeight="false" outlineLevel="0" collapsed="false">
      <c r="B21" s="77" t="s">
        <v>576</v>
      </c>
      <c r="C21" s="78" t="n">
        <f aca="false">SUM(D21:AH21)</f>
        <v>0</v>
      </c>
    </row>
    <row r="22" customFormat="false" ht="15" hidden="false" customHeight="false" outlineLevel="0" collapsed="false">
      <c r="B22" s="77" t="s">
        <v>577</v>
      </c>
      <c r="C22" s="78" t="n">
        <f aca="false">SUM(D22:AH22)</f>
        <v>0</v>
      </c>
    </row>
    <row r="23" customFormat="false" ht="15" hidden="false" customHeight="false" outlineLevel="0" collapsed="false">
      <c r="B23" s="77" t="s">
        <v>578</v>
      </c>
      <c r="C23" s="78" t="n">
        <f aca="false">SUM(D23:AH23)</f>
        <v>0</v>
      </c>
    </row>
    <row r="24" customFormat="false" ht="15" hidden="false" customHeight="false" outlineLevel="0" collapsed="false">
      <c r="B24" s="77" t="s">
        <v>421</v>
      </c>
      <c r="C24" s="78" t="n">
        <f aca="false">SUM(D24:AH24)</f>
        <v>0</v>
      </c>
    </row>
    <row r="25" customFormat="false" ht="15" hidden="false" customHeight="false" outlineLevel="0" collapsed="false">
      <c r="B25" s="77" t="s">
        <v>373</v>
      </c>
      <c r="C25" s="78" t="n">
        <f aca="false">SUM(D25:AH25)</f>
        <v>0</v>
      </c>
    </row>
    <row r="26" customFormat="false" ht="15" hidden="false" customHeight="false" outlineLevel="0" collapsed="false">
      <c r="B26" s="77" t="s">
        <v>528</v>
      </c>
      <c r="C26" s="78" t="n">
        <f aca="false">SUM(D26:AH26)</f>
        <v>0</v>
      </c>
    </row>
    <row r="27" customFormat="false" ht="15" hidden="false" customHeight="false" outlineLevel="0" collapsed="false">
      <c r="B27" s="77" t="s">
        <v>579</v>
      </c>
      <c r="C27" s="78" t="n">
        <f aca="false">SUM(D27:AH27)</f>
        <v>0</v>
      </c>
    </row>
    <row r="28" customFormat="false" ht="15" hidden="false" customHeight="false" outlineLevel="0" collapsed="false">
      <c r="B28" s="77" t="s">
        <v>569</v>
      </c>
      <c r="C28" s="78" t="n">
        <f aca="false">SUM(D28:AH28)</f>
        <v>0</v>
      </c>
    </row>
    <row r="29" customFormat="false" ht="15" hidden="false" customHeight="false" outlineLevel="0" collapsed="false">
      <c r="B29" s="77" t="s">
        <v>546</v>
      </c>
      <c r="C29" s="78" t="n">
        <f aca="false">SUM(D29:AH29)</f>
        <v>0</v>
      </c>
    </row>
    <row r="30" customFormat="false" ht="15" hidden="false" customHeight="false" outlineLevel="0" collapsed="false">
      <c r="B30" s="77" t="s">
        <v>573</v>
      </c>
      <c r="C30" s="78" t="n">
        <f aca="false">SUM(D30:AH30)</f>
        <v>0</v>
      </c>
    </row>
    <row r="31" customFormat="false" ht="15" hidden="false" customHeight="false" outlineLevel="0" collapsed="false">
      <c r="B31" s="77" t="s">
        <v>534</v>
      </c>
      <c r="C31" s="78" t="n">
        <f aca="false">SUM(D31:AH31)</f>
        <v>0</v>
      </c>
    </row>
    <row r="32" customFormat="false" ht="15" hidden="false" customHeight="false" outlineLevel="0" collapsed="false">
      <c r="B32" s="77" t="s">
        <v>535</v>
      </c>
      <c r="C32" s="78" t="n">
        <f aca="false">SUM(D32:AH32)</f>
        <v>0</v>
      </c>
    </row>
    <row r="33" customFormat="false" ht="15" hidden="false" customHeight="false" outlineLevel="0" collapsed="false">
      <c r="B33" s="77" t="s">
        <v>536</v>
      </c>
      <c r="C33" s="78" t="n">
        <f aca="false">SUM(D33:AH33)</f>
        <v>0</v>
      </c>
    </row>
    <row r="34" customFormat="false" ht="15" hidden="false" customHeight="false" outlineLevel="0" collapsed="false">
      <c r="B34" s="77" t="s">
        <v>558</v>
      </c>
      <c r="C34" s="78" t="n">
        <f aca="false">SUM(D34:AH34)</f>
        <v>0</v>
      </c>
    </row>
    <row r="35" customFormat="false" ht="15" hidden="false" customHeight="false" outlineLevel="0" collapsed="false">
      <c r="B35" s="87" t="s">
        <v>580</v>
      </c>
      <c r="C35" s="78" t="n">
        <f aca="false">SUM(D35:AH35)</f>
        <v>0</v>
      </c>
    </row>
    <row r="36" customFormat="false" ht="15" hidden="false" customHeight="false" outlineLevel="0" collapsed="false">
      <c r="B36" s="88" t="s">
        <v>282</v>
      </c>
      <c r="C36" s="2" t="n">
        <f aca="false">SUM(C20:C35)</f>
        <v>0</v>
      </c>
      <c r="G36" s="2" t="n">
        <f aca="false">SUM(G20:G33)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4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20" activePane="bottomRight" state="frozen"/>
      <selection pane="topLeft" activeCell="A1" activeCellId="0" sqref="A1"/>
      <selection pane="topRight" activeCell="D1" activeCellId="0" sqref="D1"/>
      <selection pane="bottomLeft" activeCell="A20" activeCellId="0" sqref="A20"/>
      <selection pane="bottomRight" activeCell="P51" activeCellId="0" sqref="P51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9.17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581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528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421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422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557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560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582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503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519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583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577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569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425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563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584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419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530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490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567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585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533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573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566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535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586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373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398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customFormat="false" ht="15" hidden="false" customHeight="false" outlineLevel="0" collapsed="false">
      <c r="B29" s="77" t="s">
        <v>587</v>
      </c>
      <c r="C29" s="78" t="n">
        <f aca="false">SUM(D29:AH29)</f>
        <v>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customFormat="false" ht="15" hidden="false" customHeight="false" outlineLevel="0" collapsed="false">
      <c r="B30" s="77" t="s">
        <v>588</v>
      </c>
      <c r="C30" s="78" t="n">
        <f aca="false">SUM(D30:AH30)</f>
        <v>0</v>
      </c>
      <c r="D30" s="78"/>
      <c r="E30" s="78"/>
      <c r="F30" s="78"/>
      <c r="G30" s="78"/>
      <c r="H30" s="78"/>
      <c r="I30" s="78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</row>
    <row r="31" customFormat="false" ht="15" hidden="false" customHeight="false" outlineLevel="0" collapsed="false">
      <c r="B31" s="77" t="s">
        <v>589</v>
      </c>
      <c r="C31" s="78" t="n">
        <f aca="false">SUM(D31:AH31)</f>
        <v>0</v>
      </c>
      <c r="D31" s="78"/>
      <c r="E31" s="78"/>
      <c r="F31" s="78"/>
      <c r="G31" s="78"/>
      <c r="H31" s="78"/>
      <c r="I31" s="78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</row>
    <row r="32" customFormat="false" ht="15" hidden="false" customHeight="false" outlineLevel="0" collapsed="false">
      <c r="B32" s="77" t="s">
        <v>536</v>
      </c>
      <c r="C32" s="78" t="n">
        <f aca="false">SUM(D32:AH32)</f>
        <v>0</v>
      </c>
      <c r="D32" s="78"/>
      <c r="E32" s="78"/>
      <c r="F32" s="78"/>
      <c r="G32" s="78"/>
      <c r="H32" s="78"/>
      <c r="I32" s="78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</row>
    <row r="33" customFormat="false" ht="15" hidden="false" customHeight="false" outlineLevel="0" collapsed="false">
      <c r="B33" s="77" t="s">
        <v>380</v>
      </c>
      <c r="C33" s="78" t="n">
        <f aca="false">SUM(D33:AH33)</f>
        <v>0</v>
      </c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</row>
    <row r="34" customFormat="false" ht="15" hidden="false" customHeight="false" outlineLevel="0" collapsed="false">
      <c r="B34" s="77" t="n">
        <v>0</v>
      </c>
      <c r="C34" s="78" t="n">
        <f aca="false">SUM(D34:AH34)</f>
        <v>0</v>
      </c>
      <c r="D34" s="78"/>
      <c r="E34" s="78"/>
      <c r="F34" s="78"/>
      <c r="G34" s="78"/>
      <c r="H34" s="78"/>
      <c r="I34" s="78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</row>
    <row r="35" customFormat="false" ht="15" hidden="false" customHeight="false" outlineLevel="0" collapsed="false">
      <c r="B35" s="77" t="s">
        <v>590</v>
      </c>
      <c r="C35" s="78" t="n">
        <f aca="false">SUM(D35:AH35)</f>
        <v>0</v>
      </c>
      <c r="D35" s="78"/>
      <c r="E35" s="78"/>
      <c r="F35" s="78"/>
      <c r="G35" s="78"/>
      <c r="H35" s="78"/>
      <c r="I35" s="78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</row>
    <row r="36" customFormat="false" ht="15" hidden="false" customHeight="false" outlineLevel="0" collapsed="false">
      <c r="B36" s="77" t="s">
        <v>396</v>
      </c>
      <c r="C36" s="78" t="n">
        <f aca="false">SUM(D36:AH36)</f>
        <v>0</v>
      </c>
      <c r="D36" s="78"/>
      <c r="E36" s="78"/>
      <c r="F36" s="78"/>
      <c r="G36" s="78"/>
      <c r="H36" s="78"/>
      <c r="I36" s="78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</row>
    <row r="37" customFormat="false" ht="15" hidden="false" customHeight="false" outlineLevel="0" collapsed="false">
      <c r="B37" s="77" t="s">
        <v>547</v>
      </c>
      <c r="C37" s="78" t="n">
        <f aca="false">SUM(D37:AH37)</f>
        <v>0</v>
      </c>
      <c r="D37" s="78"/>
      <c r="E37" s="78"/>
      <c r="F37" s="78"/>
      <c r="G37" s="78"/>
      <c r="H37" s="78"/>
      <c r="I37" s="78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</row>
    <row r="38" customFormat="false" ht="15" hidden="false" customHeight="false" outlineLevel="0" collapsed="false">
      <c r="B38" s="77" t="s">
        <v>404</v>
      </c>
      <c r="C38" s="78" t="n">
        <f aca="false">SUM(D38:AH38)</f>
        <v>0</v>
      </c>
      <c r="D38" s="78"/>
      <c r="E38" s="78"/>
      <c r="F38" s="78"/>
      <c r="G38" s="78"/>
      <c r="H38" s="78"/>
      <c r="I38" s="78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</row>
    <row r="39" customFormat="false" ht="15" hidden="false" customHeight="false" outlineLevel="0" collapsed="false">
      <c r="B39" s="77" t="s">
        <v>402</v>
      </c>
      <c r="C39" s="78" t="n">
        <f aca="false">SUM(D39:AH39)</f>
        <v>0</v>
      </c>
      <c r="D39" s="78"/>
      <c r="E39" s="78"/>
      <c r="F39" s="78"/>
      <c r="G39" s="78"/>
      <c r="H39" s="78"/>
      <c r="I39" s="78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</row>
    <row r="40" customFormat="false" ht="15" hidden="false" customHeight="false" outlineLevel="0" collapsed="false">
      <c r="B40" s="77" t="s">
        <v>546</v>
      </c>
      <c r="C40" s="78" t="n">
        <f aca="false">SUM(D40:AH40)</f>
        <v>0</v>
      </c>
      <c r="D40" s="78"/>
      <c r="E40" s="78"/>
      <c r="F40" s="78"/>
      <c r="G40" s="78"/>
      <c r="H40" s="78"/>
      <c r="I40" s="78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</row>
    <row r="41" customFormat="false" ht="15" hidden="false" customHeight="false" outlineLevel="0" collapsed="false">
      <c r="B41" s="77" t="s">
        <v>558</v>
      </c>
      <c r="C41" s="78" t="n">
        <f aca="false">SUM(D41:AH41)</f>
        <v>0</v>
      </c>
      <c r="D41" s="78"/>
      <c r="E41" s="78"/>
      <c r="F41" s="78"/>
      <c r="G41" s="78"/>
      <c r="H41" s="78"/>
      <c r="I41" s="78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</row>
    <row r="42" customFormat="false" ht="15" hidden="false" customHeight="false" outlineLevel="0" collapsed="false">
      <c r="B42" s="77" t="s">
        <v>537</v>
      </c>
      <c r="C42" s="78" t="n">
        <f aca="false">SUM(D42:AH42)</f>
        <v>0</v>
      </c>
      <c r="D42" s="78"/>
      <c r="E42" s="78"/>
      <c r="F42" s="78"/>
      <c r="G42" s="78"/>
      <c r="H42" s="78"/>
      <c r="I42" s="78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</row>
    <row r="43" customFormat="false" ht="15" hidden="false" customHeight="false" outlineLevel="0" collapsed="false">
      <c r="B43" s="77" t="s">
        <v>538</v>
      </c>
      <c r="C43" s="78" t="n">
        <f aca="false">SUM(D43:AH43)</f>
        <v>0</v>
      </c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</row>
    <row r="44" customFormat="false" ht="15" hidden="false" customHeight="false" outlineLevel="0" collapsed="false">
      <c r="B44" s="77" t="s">
        <v>539</v>
      </c>
      <c r="C44" s="78" t="n">
        <f aca="false">SUM(D44:AH44)</f>
        <v>0</v>
      </c>
      <c r="D44" s="78"/>
      <c r="E44" s="78"/>
      <c r="F44" s="78"/>
      <c r="G44" s="78"/>
      <c r="H44" s="78"/>
      <c r="I44" s="78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</row>
    <row r="45" customFormat="false" ht="15" hidden="false" customHeight="false" outlineLevel="0" collapsed="false">
      <c r="B45" s="77" t="s">
        <v>591</v>
      </c>
      <c r="C45" s="78" t="n">
        <f aca="false">SUM(D45:AH45)</f>
        <v>0</v>
      </c>
      <c r="D45" s="78"/>
      <c r="E45" s="78"/>
      <c r="F45" s="78"/>
      <c r="G45" s="78"/>
      <c r="H45" s="78"/>
      <c r="I45" s="78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</row>
    <row r="46" s="82" customFormat="true" ht="15" hidden="false" customHeight="false" outlineLevel="0" collapsed="false">
      <c r="B46" s="83" t="s">
        <v>282</v>
      </c>
      <c r="C46" s="84" t="n">
        <f aca="false">SUM(C3:C45)</f>
        <v>0</v>
      </c>
      <c r="D46" s="84" t="n">
        <f aca="false">SUM(D3:D44)</f>
        <v>0</v>
      </c>
      <c r="E46" s="84" t="n">
        <f aca="false">SUM(E3:E44)</f>
        <v>0</v>
      </c>
      <c r="F46" s="84" t="n">
        <f aca="false">SUM(F3:F44)</f>
        <v>0</v>
      </c>
      <c r="G46" s="84" t="n">
        <f aca="false">SUM(G3:G44)</f>
        <v>0</v>
      </c>
      <c r="H46" s="84" t="n">
        <f aca="false">SUM(H3:H44)</f>
        <v>0</v>
      </c>
      <c r="I46" s="84" t="n">
        <f aca="false">SUM(I3:I44)</f>
        <v>0</v>
      </c>
      <c r="J46" s="84" t="n">
        <f aca="false">SUM(J3:J44)</f>
        <v>0</v>
      </c>
      <c r="K46" s="84" t="n">
        <f aca="false">SUM(K3:K44)</f>
        <v>0</v>
      </c>
      <c r="L46" s="84" t="n">
        <f aca="false">SUM(L3:L44)</f>
        <v>0</v>
      </c>
      <c r="M46" s="84" t="n">
        <f aca="false">SUM(M3:M44)</f>
        <v>0</v>
      </c>
      <c r="N46" s="84" t="n">
        <f aca="false">SUM(N3:N44)</f>
        <v>0</v>
      </c>
      <c r="O46" s="84" t="n">
        <f aca="false">SUM(O3:O44)</f>
        <v>0</v>
      </c>
      <c r="P46" s="84" t="n">
        <f aca="false">SUM(P3:P44)</f>
        <v>0</v>
      </c>
      <c r="Q46" s="84" t="n">
        <f aca="false">SUM(Q3:Q44)</f>
        <v>0</v>
      </c>
      <c r="R46" s="84" t="n">
        <f aca="false">SUM(R3:R44)</f>
        <v>0</v>
      </c>
      <c r="S46" s="84" t="n">
        <f aca="false">SUM(S3:S44)</f>
        <v>0</v>
      </c>
      <c r="T46" s="84" t="n">
        <f aca="false">SUM(T3:T44)</f>
        <v>0</v>
      </c>
      <c r="U46" s="84" t="n">
        <f aca="false">SUM(U3:U44)</f>
        <v>0</v>
      </c>
      <c r="V46" s="84" t="n">
        <f aca="false">SUM(V3:V44)</f>
        <v>0</v>
      </c>
      <c r="W46" s="84" t="n">
        <f aca="false">SUM(W3:W44)</f>
        <v>0</v>
      </c>
      <c r="X46" s="84" t="n">
        <f aca="false">SUM(X3:X44)</f>
        <v>0</v>
      </c>
      <c r="Y46" s="84" t="n">
        <f aca="false">SUM(Y3:Y44)</f>
        <v>0</v>
      </c>
      <c r="Z46" s="84" t="n">
        <f aca="false">SUM(Z3:Z44)</f>
        <v>0</v>
      </c>
      <c r="AA46" s="84" t="n">
        <f aca="false">SUM(AA3:AA44)</f>
        <v>0</v>
      </c>
      <c r="AB46" s="84" t="n">
        <f aca="false">SUM(AB3:AB44)</f>
        <v>0</v>
      </c>
      <c r="AC46" s="84" t="n">
        <f aca="false">SUM(AC3:AC44)</f>
        <v>0</v>
      </c>
      <c r="AD46" s="84" t="n">
        <f aca="false">SUM(AD3:AD44)</f>
        <v>0</v>
      </c>
      <c r="AE46" s="84" t="n">
        <f aca="false">SUM(AE3:AE44)</f>
        <v>0</v>
      </c>
      <c r="AF46" s="84" t="n">
        <f aca="false">SUM(AF3:AF44)</f>
        <v>0</v>
      </c>
      <c r="AG46" s="84" t="n">
        <f aca="false">SUM(AG3:AG44)</f>
        <v>0</v>
      </c>
      <c r="AH46" s="84" t="n">
        <f aca="false">SUM(AH3:AH44)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5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27" activePane="bottomRight" state="frozen"/>
      <selection pane="topLeft" activeCell="A1" activeCellId="0" sqref="A1"/>
      <selection pane="topRight" activeCell="D1" activeCellId="0" sqref="D1"/>
      <selection pane="bottomLeft" activeCell="A27" activeCellId="0" sqref="A27"/>
      <selection pane="bottomRight" activeCell="O32" activeCellId="0" sqref="O32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9.17"/>
    <col collapsed="false" customWidth="true" hidden="false" outlineLevel="0" max="9" min="3" style="2" width="11.34"/>
    <col collapsed="false" customWidth="true" hidden="false" outlineLevel="0" max="18" min="12" style="2" width="11.34"/>
    <col collapsed="false" customWidth="true" hidden="false" outlineLevel="0" max="21" min="20" style="2" width="11.34"/>
    <col collapsed="false" customWidth="true" hidden="false" outlineLevel="0" max="23" min="23" style="2" width="11.34"/>
    <col collapsed="false" customWidth="true" hidden="false" outlineLevel="0" max="25" min="25" style="2" width="11.34"/>
  </cols>
  <sheetData>
    <row r="1" customFormat="false" ht="26.25" hidden="false" customHeight="true" outlineLevel="0" collapsed="false">
      <c r="B1" s="80" t="s">
        <v>592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528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81"/>
      <c r="K3" s="81"/>
      <c r="L3" s="78"/>
      <c r="M3" s="78"/>
      <c r="N3" s="78"/>
      <c r="O3" s="78"/>
      <c r="P3" s="78"/>
      <c r="Q3" s="78"/>
      <c r="R3" s="78"/>
      <c r="S3" s="81"/>
      <c r="T3" s="78"/>
      <c r="U3" s="78"/>
      <c r="V3" s="81"/>
      <c r="W3" s="78"/>
      <c r="X3" s="81"/>
      <c r="Y3" s="78"/>
      <c r="Z3" s="81"/>
      <c r="AA3" s="81"/>
      <c r="AB3" s="81"/>
      <c r="AC3" s="81"/>
      <c r="AD3" s="81"/>
      <c r="AE3" s="81"/>
      <c r="AF3" s="81"/>
      <c r="AG3" s="81"/>
      <c r="AH3" s="81"/>
    </row>
    <row r="4" customFormat="false" ht="15" hidden="false" customHeight="false" outlineLevel="0" collapsed="false">
      <c r="B4" s="77" t="s">
        <v>523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81"/>
      <c r="K4" s="81"/>
      <c r="L4" s="78"/>
      <c r="M4" s="78"/>
      <c r="N4" s="78"/>
      <c r="O4" s="78"/>
      <c r="P4" s="78"/>
      <c r="Q4" s="78"/>
      <c r="R4" s="78"/>
      <c r="S4" s="81"/>
      <c r="T4" s="78"/>
      <c r="U4" s="78"/>
      <c r="V4" s="81"/>
      <c r="W4" s="78"/>
      <c r="X4" s="81"/>
      <c r="Y4" s="78"/>
      <c r="Z4" s="81"/>
      <c r="AA4" s="81"/>
      <c r="AB4" s="81"/>
      <c r="AC4" s="81"/>
      <c r="AD4" s="81"/>
      <c r="AE4" s="81"/>
      <c r="AF4" s="81"/>
      <c r="AG4" s="81"/>
      <c r="AH4" s="81"/>
    </row>
    <row r="5" customFormat="false" ht="15" hidden="false" customHeight="false" outlineLevel="0" collapsed="false">
      <c r="B5" s="77" t="s">
        <v>557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81"/>
      <c r="K5" s="81"/>
      <c r="L5" s="78"/>
      <c r="M5" s="78"/>
      <c r="N5" s="78"/>
      <c r="O5" s="78"/>
      <c r="P5" s="78"/>
      <c r="Q5" s="78"/>
      <c r="R5" s="78"/>
      <c r="S5" s="81"/>
      <c r="T5" s="78"/>
      <c r="U5" s="78"/>
      <c r="V5" s="81"/>
      <c r="W5" s="78"/>
      <c r="X5" s="81"/>
      <c r="Y5" s="78"/>
      <c r="Z5" s="81"/>
      <c r="AA5" s="81"/>
      <c r="AB5" s="81"/>
      <c r="AC5" s="81"/>
      <c r="AD5" s="81"/>
      <c r="AE5" s="81"/>
      <c r="AF5" s="81"/>
      <c r="AG5" s="81"/>
      <c r="AH5" s="81"/>
    </row>
    <row r="6" customFormat="false" ht="15" hidden="false" customHeight="false" outlineLevel="0" collapsed="false">
      <c r="B6" s="77" t="s">
        <v>576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81"/>
      <c r="K6" s="81"/>
      <c r="L6" s="78"/>
      <c r="M6" s="78"/>
      <c r="N6" s="78"/>
      <c r="O6" s="78"/>
      <c r="P6" s="78"/>
      <c r="Q6" s="78"/>
      <c r="R6" s="78"/>
      <c r="S6" s="81"/>
      <c r="T6" s="78"/>
      <c r="U6" s="78"/>
      <c r="V6" s="81"/>
      <c r="W6" s="78"/>
      <c r="X6" s="81"/>
      <c r="Y6" s="78"/>
      <c r="Z6" s="81"/>
      <c r="AA6" s="81"/>
      <c r="AB6" s="81"/>
      <c r="AC6" s="81"/>
      <c r="AD6" s="81"/>
      <c r="AE6" s="81"/>
      <c r="AF6" s="81"/>
      <c r="AG6" s="81"/>
      <c r="AH6" s="81"/>
    </row>
    <row r="7" customFormat="false" ht="15" hidden="false" customHeight="false" outlineLevel="0" collapsed="false">
      <c r="B7" s="77" t="s">
        <v>577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81"/>
      <c r="K7" s="81"/>
      <c r="L7" s="78"/>
      <c r="M7" s="78"/>
      <c r="N7" s="78"/>
      <c r="O7" s="78"/>
      <c r="P7" s="78"/>
      <c r="Q7" s="78"/>
      <c r="R7" s="78"/>
      <c r="S7" s="81"/>
      <c r="T7" s="78"/>
      <c r="U7" s="78"/>
      <c r="V7" s="81"/>
      <c r="W7" s="78"/>
      <c r="X7" s="81"/>
      <c r="Y7" s="78"/>
      <c r="Z7" s="81"/>
      <c r="AA7" s="81"/>
      <c r="AB7" s="81"/>
      <c r="AC7" s="81"/>
      <c r="AD7" s="81"/>
      <c r="AE7" s="81"/>
      <c r="AF7" s="81"/>
      <c r="AG7" s="81"/>
      <c r="AH7" s="81"/>
    </row>
    <row r="8" customFormat="false" ht="15" hidden="false" customHeight="false" outlineLevel="0" collapsed="false">
      <c r="B8" s="77" t="s">
        <v>560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81"/>
      <c r="K8" s="81"/>
      <c r="L8" s="78"/>
      <c r="M8" s="78"/>
      <c r="N8" s="78"/>
      <c r="O8" s="78"/>
      <c r="P8" s="78"/>
      <c r="Q8" s="78"/>
      <c r="R8" s="78"/>
      <c r="S8" s="81"/>
      <c r="T8" s="78"/>
      <c r="U8" s="78"/>
      <c r="V8" s="81"/>
      <c r="W8" s="78"/>
      <c r="X8" s="81"/>
      <c r="Y8" s="78"/>
      <c r="Z8" s="81"/>
      <c r="AA8" s="81"/>
      <c r="AB8" s="81"/>
      <c r="AC8" s="81"/>
      <c r="AD8" s="81"/>
      <c r="AE8" s="81"/>
      <c r="AF8" s="81"/>
      <c r="AG8" s="81"/>
      <c r="AH8" s="81"/>
    </row>
    <row r="9" customFormat="false" ht="15" hidden="false" customHeight="false" outlineLevel="0" collapsed="false">
      <c r="B9" s="77" t="s">
        <v>376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81"/>
      <c r="K9" s="81"/>
      <c r="L9" s="78"/>
      <c r="M9" s="78"/>
      <c r="N9" s="78"/>
      <c r="O9" s="78"/>
      <c r="P9" s="78"/>
      <c r="Q9" s="78"/>
      <c r="R9" s="78"/>
      <c r="S9" s="81"/>
      <c r="T9" s="78"/>
      <c r="U9" s="78"/>
      <c r="V9" s="81"/>
      <c r="W9" s="78"/>
      <c r="X9" s="81"/>
      <c r="Y9" s="78"/>
      <c r="Z9" s="81"/>
      <c r="AA9" s="81"/>
      <c r="AB9" s="81"/>
      <c r="AC9" s="81"/>
      <c r="AD9" s="81"/>
      <c r="AE9" s="81"/>
      <c r="AF9" s="81"/>
      <c r="AG9" s="81"/>
      <c r="AH9" s="81"/>
    </row>
    <row r="10" customFormat="false" ht="15" hidden="false" customHeight="false" outlineLevel="0" collapsed="false">
      <c r="B10" s="77" t="s">
        <v>421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81"/>
      <c r="K10" s="81"/>
      <c r="L10" s="78"/>
      <c r="M10" s="78"/>
      <c r="N10" s="78"/>
      <c r="O10" s="78"/>
      <c r="P10" s="78"/>
      <c r="Q10" s="78"/>
      <c r="R10" s="78"/>
      <c r="S10" s="81"/>
      <c r="T10" s="78"/>
      <c r="U10" s="78"/>
      <c r="V10" s="81"/>
      <c r="W10" s="78"/>
      <c r="X10" s="81"/>
      <c r="Y10" s="78"/>
      <c r="Z10" s="81"/>
      <c r="AA10" s="81"/>
      <c r="AB10" s="81"/>
      <c r="AC10" s="81"/>
      <c r="AD10" s="81"/>
      <c r="AE10" s="81"/>
      <c r="AF10" s="81"/>
      <c r="AG10" s="81"/>
      <c r="AH10" s="81"/>
    </row>
    <row r="11" customFormat="false" ht="15" hidden="false" customHeight="false" outlineLevel="0" collapsed="false">
      <c r="B11" s="77" t="s">
        <v>422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81"/>
      <c r="K11" s="81"/>
      <c r="L11" s="78"/>
      <c r="M11" s="78"/>
      <c r="N11" s="78"/>
      <c r="O11" s="78"/>
      <c r="P11" s="78"/>
      <c r="Q11" s="78"/>
      <c r="R11" s="78"/>
      <c r="S11" s="81"/>
      <c r="T11" s="78"/>
      <c r="U11" s="78"/>
      <c r="V11" s="81"/>
      <c r="W11" s="78"/>
      <c r="X11" s="81"/>
      <c r="Y11" s="78"/>
      <c r="Z11" s="81"/>
      <c r="AA11" s="81"/>
      <c r="AB11" s="81"/>
      <c r="AC11" s="81"/>
      <c r="AD11" s="81"/>
      <c r="AE11" s="81"/>
      <c r="AF11" s="81"/>
      <c r="AG11" s="81"/>
      <c r="AH11" s="81"/>
    </row>
    <row r="12" customFormat="false" ht="15" hidden="false" customHeight="false" outlineLevel="0" collapsed="false">
      <c r="B12" s="77" t="s">
        <v>419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81"/>
      <c r="K12" s="81"/>
      <c r="L12" s="78"/>
      <c r="M12" s="78"/>
      <c r="N12" s="78"/>
      <c r="O12" s="78"/>
      <c r="P12" s="78"/>
      <c r="Q12" s="78"/>
      <c r="R12" s="78"/>
      <c r="S12" s="81"/>
      <c r="T12" s="78"/>
      <c r="U12" s="78"/>
      <c r="V12" s="81"/>
      <c r="W12" s="78"/>
      <c r="X12" s="81"/>
      <c r="Y12" s="78"/>
      <c r="Z12" s="81"/>
      <c r="AA12" s="81"/>
      <c r="AB12" s="81"/>
      <c r="AC12" s="81"/>
      <c r="AD12" s="81"/>
      <c r="AE12" s="81"/>
      <c r="AF12" s="81"/>
      <c r="AG12" s="81"/>
      <c r="AH12" s="81"/>
    </row>
    <row r="13" customFormat="false" ht="15" hidden="false" customHeight="false" outlineLevel="0" collapsed="false">
      <c r="B13" s="77" t="s">
        <v>404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81"/>
      <c r="K13" s="81"/>
      <c r="L13" s="78"/>
      <c r="M13" s="78"/>
      <c r="N13" s="78"/>
      <c r="O13" s="78"/>
      <c r="P13" s="78"/>
      <c r="Q13" s="78"/>
      <c r="R13" s="78"/>
      <c r="S13" s="81"/>
      <c r="T13" s="78"/>
      <c r="U13" s="78"/>
      <c r="V13" s="81"/>
      <c r="W13" s="78"/>
      <c r="X13" s="81"/>
      <c r="Y13" s="78"/>
      <c r="Z13" s="81"/>
      <c r="AA13" s="81"/>
      <c r="AB13" s="81"/>
      <c r="AC13" s="81"/>
      <c r="AD13" s="81"/>
      <c r="AE13" s="81"/>
      <c r="AF13" s="81"/>
      <c r="AG13" s="81"/>
      <c r="AH13" s="81"/>
    </row>
    <row r="14" customFormat="false" ht="15" hidden="false" customHeight="false" outlineLevel="0" collapsed="false">
      <c r="B14" s="77" t="s">
        <v>380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81"/>
      <c r="K14" s="81"/>
      <c r="L14" s="78"/>
      <c r="M14" s="78"/>
      <c r="N14" s="78"/>
      <c r="O14" s="78"/>
      <c r="P14" s="78"/>
      <c r="Q14" s="78"/>
      <c r="R14" s="78"/>
      <c r="S14" s="81"/>
      <c r="T14" s="78"/>
      <c r="U14" s="78"/>
      <c r="V14" s="81"/>
      <c r="W14" s="78"/>
      <c r="X14" s="81"/>
      <c r="Y14" s="78"/>
      <c r="Z14" s="81"/>
      <c r="AA14" s="81"/>
      <c r="AB14" s="81"/>
      <c r="AC14" s="81"/>
      <c r="AD14" s="81"/>
      <c r="AE14" s="81"/>
      <c r="AF14" s="81"/>
      <c r="AG14" s="81"/>
      <c r="AH14" s="81"/>
    </row>
    <row r="15" customFormat="false" ht="15" hidden="false" customHeight="false" outlineLevel="0" collapsed="false">
      <c r="B15" s="77" t="s">
        <v>373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81"/>
      <c r="K15" s="81"/>
      <c r="L15" s="78"/>
      <c r="M15" s="78"/>
      <c r="N15" s="78"/>
      <c r="O15" s="78"/>
      <c r="P15" s="78"/>
      <c r="Q15" s="78"/>
      <c r="R15" s="78"/>
      <c r="S15" s="81"/>
      <c r="T15" s="78"/>
      <c r="U15" s="78"/>
      <c r="V15" s="81"/>
      <c r="W15" s="78"/>
      <c r="X15" s="81"/>
      <c r="Y15" s="78"/>
      <c r="Z15" s="81"/>
      <c r="AA15" s="81"/>
      <c r="AB15" s="81"/>
      <c r="AC15" s="81"/>
      <c r="AD15" s="81"/>
      <c r="AE15" s="81"/>
      <c r="AF15" s="81"/>
      <c r="AG15" s="81"/>
      <c r="AH15" s="81"/>
    </row>
    <row r="16" customFormat="false" ht="15" hidden="false" customHeight="false" outlineLevel="0" collapsed="false">
      <c r="B16" s="77" t="s">
        <v>390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81"/>
      <c r="K16" s="81"/>
      <c r="L16" s="78"/>
      <c r="M16" s="78"/>
      <c r="N16" s="78"/>
      <c r="O16" s="78"/>
      <c r="P16" s="78"/>
      <c r="Q16" s="78"/>
      <c r="R16" s="78"/>
      <c r="S16" s="81"/>
      <c r="T16" s="78"/>
      <c r="U16" s="78"/>
      <c r="V16" s="81"/>
      <c r="W16" s="78"/>
      <c r="X16" s="81"/>
      <c r="Y16" s="78"/>
      <c r="Z16" s="81"/>
      <c r="AA16" s="81"/>
      <c r="AB16" s="81"/>
      <c r="AC16" s="81"/>
      <c r="AD16" s="81"/>
      <c r="AE16" s="81"/>
      <c r="AF16" s="81"/>
      <c r="AG16" s="81"/>
      <c r="AH16" s="81"/>
    </row>
    <row r="17" customFormat="false" ht="15" hidden="false" customHeight="false" outlineLevel="0" collapsed="false">
      <c r="B17" s="77" t="n">
        <v>0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81"/>
      <c r="K17" s="81"/>
      <c r="L17" s="78"/>
      <c r="M17" s="78"/>
      <c r="N17" s="78"/>
      <c r="O17" s="78"/>
      <c r="P17" s="78"/>
      <c r="Q17" s="78"/>
      <c r="R17" s="78"/>
      <c r="S17" s="81"/>
      <c r="T17" s="78"/>
      <c r="U17" s="78"/>
      <c r="V17" s="81"/>
      <c r="W17" s="78"/>
      <c r="X17" s="81"/>
      <c r="Y17" s="78"/>
      <c r="Z17" s="81"/>
      <c r="AA17" s="81"/>
      <c r="AB17" s="81"/>
      <c r="AC17" s="81"/>
      <c r="AD17" s="81"/>
      <c r="AE17" s="81"/>
      <c r="AF17" s="81"/>
      <c r="AG17" s="81"/>
      <c r="AH17" s="81"/>
    </row>
    <row r="18" customFormat="false" ht="15" hidden="false" customHeight="false" outlineLevel="0" collapsed="false">
      <c r="B18" s="77" t="s">
        <v>593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81"/>
      <c r="K18" s="81"/>
      <c r="L18" s="78"/>
      <c r="M18" s="78"/>
      <c r="N18" s="78"/>
      <c r="O18" s="78"/>
      <c r="P18" s="78"/>
      <c r="Q18" s="78"/>
      <c r="R18" s="78"/>
      <c r="S18" s="81"/>
      <c r="T18" s="78"/>
      <c r="U18" s="78"/>
      <c r="V18" s="81"/>
      <c r="W18" s="78"/>
      <c r="X18" s="81"/>
      <c r="Y18" s="78"/>
      <c r="Z18" s="81"/>
      <c r="AA18" s="81"/>
      <c r="AB18" s="81"/>
      <c r="AC18" s="81"/>
      <c r="AD18" s="81"/>
      <c r="AE18" s="81"/>
      <c r="AF18" s="81"/>
      <c r="AG18" s="81"/>
      <c r="AH18" s="81"/>
    </row>
    <row r="19" customFormat="false" ht="15" hidden="false" customHeight="false" outlineLevel="0" collapsed="false">
      <c r="B19" s="77" t="s">
        <v>519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81"/>
      <c r="K19" s="81"/>
      <c r="L19" s="78"/>
      <c r="M19" s="78"/>
      <c r="N19" s="78"/>
      <c r="O19" s="78"/>
      <c r="P19" s="78"/>
      <c r="Q19" s="78"/>
      <c r="R19" s="78"/>
      <c r="S19" s="81"/>
      <c r="T19" s="78"/>
      <c r="U19" s="78"/>
      <c r="V19" s="81"/>
      <c r="W19" s="78"/>
      <c r="X19" s="81"/>
      <c r="Y19" s="78"/>
      <c r="Z19" s="81"/>
      <c r="AA19" s="81"/>
      <c r="AB19" s="81"/>
      <c r="AC19" s="81"/>
      <c r="AD19" s="81"/>
      <c r="AE19" s="81"/>
      <c r="AF19" s="81"/>
      <c r="AG19" s="81"/>
      <c r="AH19" s="81"/>
    </row>
    <row r="20" customFormat="false" ht="15" hidden="false" customHeight="false" outlineLevel="0" collapsed="false">
      <c r="B20" s="77" t="s">
        <v>490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81"/>
      <c r="K20" s="81"/>
      <c r="L20" s="78"/>
      <c r="M20" s="78"/>
      <c r="N20" s="78"/>
      <c r="O20" s="78"/>
      <c r="P20" s="78"/>
      <c r="Q20" s="78"/>
      <c r="R20" s="78"/>
      <c r="S20" s="81"/>
      <c r="T20" s="78"/>
      <c r="U20" s="78"/>
      <c r="V20" s="81"/>
      <c r="W20" s="78"/>
      <c r="X20" s="81"/>
      <c r="Y20" s="78"/>
      <c r="Z20" s="81"/>
      <c r="AA20" s="81"/>
      <c r="AB20" s="81"/>
      <c r="AC20" s="81"/>
      <c r="AD20" s="81"/>
      <c r="AE20" s="81"/>
      <c r="AF20" s="81"/>
      <c r="AG20" s="81"/>
      <c r="AH20" s="81"/>
    </row>
    <row r="21" customFormat="false" ht="15" hidden="false" customHeight="false" outlineLevel="0" collapsed="false">
      <c r="B21" s="77" t="s">
        <v>424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81"/>
      <c r="K21" s="81"/>
      <c r="L21" s="78"/>
      <c r="M21" s="78"/>
      <c r="N21" s="78"/>
      <c r="O21" s="78"/>
      <c r="P21" s="78"/>
      <c r="Q21" s="78"/>
      <c r="R21" s="78"/>
      <c r="S21" s="81"/>
      <c r="T21" s="78"/>
      <c r="U21" s="78"/>
      <c r="V21" s="81"/>
      <c r="W21" s="78"/>
      <c r="X21" s="81"/>
      <c r="Y21" s="78"/>
      <c r="Z21" s="81"/>
      <c r="AA21" s="81"/>
      <c r="AB21" s="81"/>
      <c r="AC21" s="81"/>
      <c r="AD21" s="81"/>
      <c r="AE21" s="81"/>
      <c r="AF21" s="81"/>
      <c r="AG21" s="81"/>
      <c r="AH21" s="81"/>
    </row>
    <row r="22" customFormat="false" ht="15" hidden="false" customHeight="false" outlineLevel="0" collapsed="false">
      <c r="B22" s="77" t="s">
        <v>594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81"/>
      <c r="K22" s="81"/>
      <c r="L22" s="78"/>
      <c r="M22" s="78"/>
      <c r="N22" s="78"/>
      <c r="O22" s="78"/>
      <c r="P22" s="78"/>
      <c r="Q22" s="78"/>
      <c r="R22" s="78"/>
      <c r="S22" s="81"/>
      <c r="T22" s="78"/>
      <c r="U22" s="78"/>
      <c r="V22" s="81"/>
      <c r="W22" s="78"/>
      <c r="X22" s="81"/>
      <c r="Y22" s="78"/>
      <c r="Z22" s="81"/>
      <c r="AA22" s="81"/>
      <c r="AB22" s="81"/>
      <c r="AC22" s="81"/>
      <c r="AD22" s="81"/>
      <c r="AE22" s="81"/>
      <c r="AF22" s="81"/>
      <c r="AG22" s="81"/>
      <c r="AH22" s="81"/>
    </row>
    <row r="23" customFormat="false" ht="15" hidden="false" customHeight="false" outlineLevel="0" collapsed="false">
      <c r="B23" s="77" t="s">
        <v>595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81"/>
      <c r="K23" s="81"/>
      <c r="L23" s="78"/>
      <c r="M23" s="78"/>
      <c r="N23" s="78"/>
      <c r="O23" s="78"/>
      <c r="P23" s="78"/>
      <c r="Q23" s="78"/>
      <c r="R23" s="78"/>
      <c r="S23" s="81"/>
      <c r="T23" s="78"/>
      <c r="U23" s="78"/>
      <c r="V23" s="81"/>
      <c r="W23" s="78"/>
      <c r="X23" s="81"/>
      <c r="Y23" s="78"/>
      <c r="Z23" s="81"/>
      <c r="AA23" s="81"/>
      <c r="AB23" s="81"/>
      <c r="AC23" s="81"/>
      <c r="AD23" s="81"/>
      <c r="AE23" s="81"/>
      <c r="AF23" s="81"/>
      <c r="AG23" s="81"/>
      <c r="AH23" s="81"/>
    </row>
    <row r="24" customFormat="false" ht="15" hidden="false" customHeight="false" outlineLevel="0" collapsed="false">
      <c r="B24" s="77" t="s">
        <v>564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81"/>
      <c r="K24" s="81"/>
      <c r="L24" s="78"/>
      <c r="M24" s="78"/>
      <c r="N24" s="78"/>
      <c r="O24" s="78"/>
      <c r="P24" s="78"/>
      <c r="Q24" s="78"/>
      <c r="R24" s="78"/>
      <c r="S24" s="81"/>
      <c r="T24" s="78"/>
      <c r="U24" s="78"/>
      <c r="V24" s="81"/>
      <c r="W24" s="78"/>
      <c r="X24" s="81"/>
      <c r="Y24" s="78"/>
      <c r="Z24" s="81"/>
      <c r="AA24" s="81"/>
      <c r="AB24" s="81"/>
      <c r="AC24" s="81"/>
      <c r="AD24" s="81"/>
      <c r="AE24" s="81"/>
      <c r="AF24" s="81"/>
      <c r="AG24" s="81"/>
      <c r="AH24" s="81"/>
    </row>
    <row r="25" customFormat="false" ht="15" hidden="false" customHeight="false" outlineLevel="0" collapsed="false">
      <c r="B25" s="77" t="s">
        <v>569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81"/>
      <c r="K25" s="81"/>
      <c r="L25" s="78"/>
      <c r="M25" s="78"/>
      <c r="N25" s="78"/>
      <c r="O25" s="78"/>
      <c r="P25" s="78"/>
      <c r="Q25" s="78"/>
      <c r="R25" s="78"/>
      <c r="S25" s="81"/>
      <c r="T25" s="78"/>
      <c r="U25" s="78"/>
      <c r="V25" s="81"/>
      <c r="W25" s="78"/>
      <c r="X25" s="81"/>
      <c r="Y25" s="78"/>
      <c r="Z25" s="81"/>
      <c r="AA25" s="81"/>
      <c r="AB25" s="81"/>
      <c r="AC25" s="81"/>
      <c r="AD25" s="81"/>
      <c r="AE25" s="81"/>
      <c r="AF25" s="81"/>
      <c r="AG25" s="81"/>
      <c r="AH25" s="81"/>
    </row>
    <row r="26" customFormat="false" ht="15" hidden="false" customHeight="false" outlineLevel="0" collapsed="false">
      <c r="B26" s="77" t="s">
        <v>533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81"/>
      <c r="K26" s="81"/>
      <c r="L26" s="78"/>
      <c r="M26" s="78"/>
      <c r="N26" s="78"/>
      <c r="O26" s="78"/>
      <c r="P26" s="78"/>
      <c r="Q26" s="78"/>
      <c r="R26" s="78"/>
      <c r="S26" s="81"/>
      <c r="T26" s="78"/>
      <c r="U26" s="78"/>
      <c r="V26" s="81"/>
      <c r="W26" s="78"/>
      <c r="X26" s="81"/>
      <c r="Y26" s="78"/>
      <c r="Z26" s="81"/>
      <c r="AA26" s="81"/>
      <c r="AB26" s="81"/>
      <c r="AC26" s="81"/>
      <c r="AD26" s="81"/>
      <c r="AE26" s="81"/>
      <c r="AF26" s="81"/>
      <c r="AG26" s="81"/>
      <c r="AH26" s="81"/>
    </row>
    <row r="27" customFormat="false" ht="15" hidden="false" customHeight="false" outlineLevel="0" collapsed="false">
      <c r="B27" s="77" t="s">
        <v>534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81"/>
      <c r="K27" s="81"/>
      <c r="L27" s="78"/>
      <c r="M27" s="78"/>
      <c r="N27" s="78"/>
      <c r="O27" s="78"/>
      <c r="P27" s="78"/>
      <c r="Q27" s="78"/>
      <c r="R27" s="78"/>
      <c r="S27" s="81"/>
      <c r="T27" s="78"/>
      <c r="U27" s="78"/>
      <c r="V27" s="81"/>
      <c r="W27" s="78"/>
      <c r="X27" s="81"/>
      <c r="Y27" s="78"/>
      <c r="Z27" s="81"/>
      <c r="AA27" s="81"/>
      <c r="AB27" s="81"/>
      <c r="AC27" s="81"/>
      <c r="AD27" s="81"/>
      <c r="AE27" s="81"/>
      <c r="AF27" s="81"/>
      <c r="AG27" s="81"/>
      <c r="AH27" s="81"/>
    </row>
    <row r="28" customFormat="false" ht="15" hidden="false" customHeight="false" outlineLevel="0" collapsed="false">
      <c r="B28" s="77" t="s">
        <v>535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81"/>
      <c r="K28" s="81"/>
      <c r="L28" s="78"/>
      <c r="M28" s="78"/>
      <c r="N28" s="78"/>
      <c r="O28" s="78"/>
      <c r="P28" s="78"/>
      <c r="Q28" s="78"/>
      <c r="R28" s="78"/>
      <c r="S28" s="81"/>
      <c r="T28" s="78"/>
      <c r="U28" s="78"/>
      <c r="V28" s="81"/>
      <c r="W28" s="78"/>
      <c r="X28" s="81"/>
      <c r="Y28" s="78"/>
      <c r="Z28" s="81"/>
      <c r="AA28" s="81"/>
      <c r="AB28" s="81"/>
      <c r="AC28" s="81"/>
      <c r="AD28" s="81"/>
      <c r="AE28" s="81"/>
      <c r="AF28" s="81"/>
      <c r="AG28" s="81"/>
      <c r="AH28" s="81"/>
    </row>
    <row r="29" customFormat="false" ht="15" hidden="false" customHeight="false" outlineLevel="0" collapsed="false">
      <c r="B29" s="77" t="s">
        <v>536</v>
      </c>
      <c r="C29" s="78" t="n">
        <f aca="false">SUM(D29:AH29)</f>
        <v>0</v>
      </c>
      <c r="D29" s="78"/>
      <c r="E29" s="78"/>
      <c r="F29" s="78"/>
      <c r="G29" s="78"/>
      <c r="H29" s="78"/>
      <c r="I29" s="78"/>
      <c r="J29" s="81"/>
      <c r="K29" s="81"/>
      <c r="L29" s="78"/>
      <c r="M29" s="78"/>
      <c r="N29" s="78"/>
      <c r="O29" s="78"/>
      <c r="P29" s="78"/>
      <c r="Q29" s="78"/>
      <c r="R29" s="78"/>
      <c r="S29" s="81"/>
      <c r="T29" s="78"/>
      <c r="U29" s="78"/>
      <c r="V29" s="81"/>
      <c r="W29" s="78"/>
      <c r="X29" s="81"/>
      <c r="Y29" s="78"/>
      <c r="Z29" s="81"/>
      <c r="AA29" s="81"/>
      <c r="AB29" s="81"/>
      <c r="AC29" s="81"/>
      <c r="AD29" s="81"/>
      <c r="AE29" s="81"/>
      <c r="AF29" s="81"/>
      <c r="AG29" s="81"/>
      <c r="AH29" s="81"/>
    </row>
    <row r="30" customFormat="false" ht="15" hidden="false" customHeight="false" outlineLevel="0" collapsed="false">
      <c r="B30" s="77" t="s">
        <v>573</v>
      </c>
      <c r="C30" s="78" t="n">
        <f aca="false">SUM(D30:AH30)</f>
        <v>0</v>
      </c>
      <c r="D30" s="78"/>
      <c r="E30" s="78"/>
      <c r="F30" s="78"/>
      <c r="G30" s="78"/>
      <c r="H30" s="78"/>
      <c r="I30" s="78"/>
      <c r="J30" s="81"/>
      <c r="K30" s="81"/>
      <c r="L30" s="78"/>
      <c r="M30" s="78"/>
      <c r="N30" s="78"/>
      <c r="O30" s="78"/>
      <c r="P30" s="78"/>
      <c r="Q30" s="78"/>
      <c r="R30" s="78"/>
      <c r="S30" s="81"/>
      <c r="T30" s="78"/>
      <c r="U30" s="78"/>
      <c r="V30" s="81"/>
      <c r="W30" s="78"/>
      <c r="X30" s="81"/>
      <c r="Y30" s="78"/>
      <c r="Z30" s="81"/>
      <c r="AA30" s="81"/>
      <c r="AB30" s="81"/>
      <c r="AC30" s="81"/>
      <c r="AD30" s="81"/>
      <c r="AE30" s="81"/>
      <c r="AF30" s="81"/>
      <c r="AG30" s="81"/>
      <c r="AH30" s="81"/>
    </row>
    <row r="31" customFormat="false" ht="15" hidden="false" customHeight="false" outlineLevel="0" collapsed="false">
      <c r="B31" s="77" t="s">
        <v>546</v>
      </c>
      <c r="C31" s="78" t="n">
        <f aca="false">SUM(D31:AH31)</f>
        <v>0</v>
      </c>
      <c r="D31" s="78"/>
      <c r="E31" s="78"/>
      <c r="F31" s="78"/>
      <c r="G31" s="78"/>
      <c r="H31" s="78"/>
      <c r="I31" s="78"/>
      <c r="J31" s="81"/>
      <c r="K31" s="81"/>
      <c r="L31" s="78"/>
      <c r="M31" s="78"/>
      <c r="N31" s="78"/>
      <c r="O31" s="78"/>
      <c r="P31" s="78"/>
      <c r="Q31" s="78"/>
      <c r="R31" s="78"/>
      <c r="S31" s="81"/>
      <c r="T31" s="78"/>
      <c r="U31" s="78"/>
      <c r="V31" s="81"/>
      <c r="W31" s="78"/>
      <c r="X31" s="81"/>
      <c r="Y31" s="78"/>
      <c r="Z31" s="81"/>
      <c r="AA31" s="81"/>
      <c r="AB31" s="81"/>
      <c r="AC31" s="81"/>
      <c r="AD31" s="81"/>
      <c r="AE31" s="81"/>
      <c r="AF31" s="81"/>
      <c r="AG31" s="81"/>
      <c r="AH31" s="81"/>
    </row>
    <row r="32" customFormat="false" ht="15" hidden="false" customHeight="false" outlineLevel="0" collapsed="false">
      <c r="B32" s="77" t="s">
        <v>537</v>
      </c>
      <c r="C32" s="78" t="n">
        <f aca="false">SUM(D32:AH32)</f>
        <v>0</v>
      </c>
      <c r="D32" s="78"/>
      <c r="E32" s="78"/>
      <c r="F32" s="78"/>
      <c r="G32" s="78"/>
      <c r="H32" s="78"/>
      <c r="I32" s="78"/>
      <c r="J32" s="81"/>
      <c r="K32" s="81"/>
      <c r="L32" s="78"/>
      <c r="M32" s="78"/>
      <c r="N32" s="78"/>
      <c r="O32" s="78"/>
      <c r="P32" s="78"/>
      <c r="Q32" s="78"/>
      <c r="R32" s="78"/>
      <c r="S32" s="81"/>
      <c r="T32" s="78"/>
      <c r="U32" s="78"/>
      <c r="V32" s="81"/>
      <c r="W32" s="78"/>
      <c r="X32" s="81"/>
      <c r="Y32" s="78"/>
      <c r="Z32" s="81"/>
      <c r="AA32" s="81"/>
      <c r="AB32" s="81"/>
      <c r="AC32" s="81"/>
      <c r="AD32" s="81"/>
      <c r="AE32" s="81"/>
      <c r="AF32" s="81"/>
      <c r="AG32" s="81"/>
      <c r="AH32" s="81"/>
    </row>
    <row r="33" customFormat="false" ht="15" hidden="false" customHeight="false" outlineLevel="0" collapsed="false">
      <c r="B33" s="77" t="s">
        <v>578</v>
      </c>
      <c r="C33" s="78" t="n">
        <f aca="false">SUM(D33:AH33)</f>
        <v>0</v>
      </c>
      <c r="D33" s="78"/>
      <c r="E33" s="78"/>
      <c r="F33" s="78"/>
      <c r="G33" s="78"/>
      <c r="H33" s="78"/>
      <c r="I33" s="78"/>
      <c r="J33" s="81"/>
      <c r="K33" s="81"/>
      <c r="L33" s="78"/>
      <c r="M33" s="78"/>
      <c r="N33" s="78"/>
      <c r="O33" s="78"/>
      <c r="P33" s="78"/>
      <c r="Q33" s="78"/>
      <c r="R33" s="78"/>
      <c r="S33" s="81"/>
      <c r="T33" s="78"/>
      <c r="U33" s="78"/>
      <c r="V33" s="81"/>
      <c r="W33" s="78"/>
      <c r="X33" s="81"/>
      <c r="Y33" s="78"/>
      <c r="Z33" s="81"/>
      <c r="AA33" s="81"/>
      <c r="AB33" s="81"/>
      <c r="AC33" s="81"/>
      <c r="AD33" s="81"/>
      <c r="AE33" s="81"/>
      <c r="AF33" s="81"/>
      <c r="AG33" s="81"/>
      <c r="AH33" s="81"/>
    </row>
    <row r="34" customFormat="false" ht="15" hidden="false" customHeight="false" outlineLevel="0" collapsed="false">
      <c r="B34" s="77" t="s">
        <v>538</v>
      </c>
      <c r="C34" s="78" t="n">
        <f aca="false">SUM(D34:AH34)</f>
        <v>0</v>
      </c>
      <c r="D34" s="78"/>
      <c r="E34" s="78"/>
      <c r="F34" s="78"/>
      <c r="G34" s="78"/>
      <c r="H34" s="78"/>
      <c r="I34" s="78"/>
      <c r="J34" s="81"/>
      <c r="K34" s="81"/>
      <c r="L34" s="78"/>
      <c r="M34" s="78"/>
      <c r="N34" s="78"/>
      <c r="O34" s="78"/>
      <c r="P34" s="78"/>
      <c r="Q34" s="78"/>
      <c r="R34" s="78"/>
      <c r="S34" s="81"/>
      <c r="T34" s="78"/>
      <c r="U34" s="78"/>
      <c r="V34" s="81"/>
      <c r="W34" s="78"/>
      <c r="X34" s="81"/>
      <c r="Y34" s="78"/>
      <c r="Z34" s="81"/>
      <c r="AA34" s="81"/>
      <c r="AB34" s="81"/>
      <c r="AC34" s="81"/>
      <c r="AD34" s="81"/>
      <c r="AE34" s="81"/>
      <c r="AF34" s="81"/>
      <c r="AG34" s="81"/>
      <c r="AH34" s="81"/>
    </row>
    <row r="35" customFormat="false" ht="15" hidden="false" customHeight="false" outlineLevel="0" collapsed="false">
      <c r="B35" s="77" t="n">
        <v>15</v>
      </c>
      <c r="C35" s="78" t="n">
        <f aca="false">SUM(D35:AH35)</f>
        <v>0</v>
      </c>
      <c r="D35" s="78"/>
      <c r="E35" s="78"/>
      <c r="F35" s="78"/>
      <c r="G35" s="78"/>
      <c r="H35" s="78"/>
      <c r="I35" s="78"/>
      <c r="J35" s="81"/>
      <c r="K35" s="81"/>
      <c r="L35" s="78"/>
      <c r="M35" s="78"/>
      <c r="N35" s="78"/>
      <c r="O35" s="78"/>
      <c r="P35" s="78"/>
      <c r="Q35" s="78"/>
      <c r="R35" s="78"/>
      <c r="S35" s="81"/>
      <c r="T35" s="78"/>
      <c r="U35" s="78"/>
      <c r="V35" s="81"/>
      <c r="W35" s="78"/>
      <c r="X35" s="81"/>
      <c r="Y35" s="78"/>
      <c r="Z35" s="81"/>
      <c r="AA35" s="81"/>
      <c r="AB35" s="81"/>
      <c r="AC35" s="81"/>
      <c r="AD35" s="81"/>
      <c r="AE35" s="81"/>
      <c r="AF35" s="81"/>
      <c r="AG35" s="81"/>
      <c r="AH35" s="81"/>
    </row>
    <row r="36" customFormat="false" ht="15" hidden="false" customHeight="false" outlineLevel="0" collapsed="false">
      <c r="B36" s="77" t="s">
        <v>596</v>
      </c>
      <c r="C36" s="78" t="n">
        <f aca="false">SUM(D36:AH36)</f>
        <v>0</v>
      </c>
      <c r="D36" s="78"/>
      <c r="E36" s="78"/>
      <c r="F36" s="78"/>
      <c r="G36" s="78"/>
      <c r="H36" s="78"/>
      <c r="I36" s="78"/>
      <c r="J36" s="81"/>
      <c r="K36" s="81"/>
      <c r="L36" s="78"/>
      <c r="M36" s="78"/>
      <c r="N36" s="78"/>
      <c r="O36" s="78"/>
      <c r="P36" s="78"/>
      <c r="Q36" s="78"/>
      <c r="R36" s="78"/>
      <c r="S36" s="81"/>
      <c r="T36" s="78"/>
      <c r="U36" s="78"/>
      <c r="V36" s="81"/>
      <c r="W36" s="78"/>
      <c r="X36" s="81"/>
      <c r="Y36" s="78"/>
      <c r="Z36" s="81"/>
      <c r="AA36" s="81"/>
      <c r="AB36" s="81"/>
      <c r="AC36" s="81"/>
      <c r="AD36" s="81"/>
      <c r="AE36" s="81"/>
      <c r="AF36" s="81"/>
      <c r="AG36" s="81"/>
      <c r="AH36" s="81"/>
    </row>
    <row r="37" customFormat="false" ht="15" hidden="false" customHeight="false" outlineLevel="0" collapsed="false">
      <c r="B37" s="77" t="s">
        <v>539</v>
      </c>
      <c r="C37" s="78" t="n">
        <f aca="false">SUM(D37:AH37)</f>
        <v>0</v>
      </c>
      <c r="D37" s="78"/>
      <c r="E37" s="78"/>
      <c r="F37" s="78"/>
      <c r="G37" s="78"/>
      <c r="H37" s="78"/>
      <c r="I37" s="78"/>
      <c r="J37" s="81"/>
      <c r="K37" s="81"/>
      <c r="L37" s="78"/>
      <c r="M37" s="78"/>
      <c r="N37" s="78"/>
      <c r="O37" s="78"/>
      <c r="P37" s="78"/>
      <c r="Q37" s="78"/>
      <c r="R37" s="78"/>
      <c r="S37" s="81"/>
      <c r="T37" s="78"/>
      <c r="U37" s="78"/>
      <c r="V37" s="81"/>
      <c r="W37" s="78"/>
      <c r="X37" s="81"/>
      <c r="Y37" s="78"/>
      <c r="Z37" s="81"/>
      <c r="AA37" s="81"/>
      <c r="AB37" s="81"/>
      <c r="AC37" s="81"/>
      <c r="AD37" s="81"/>
      <c r="AE37" s="81"/>
      <c r="AF37" s="81"/>
      <c r="AG37" s="81"/>
      <c r="AH37" s="81"/>
    </row>
    <row r="38" s="82" customFormat="true" ht="15" hidden="false" customHeight="false" outlineLevel="0" collapsed="false">
      <c r="B38" s="83" t="s">
        <v>282</v>
      </c>
      <c r="C38" s="84" t="n">
        <f aca="false">SUM(C3:C37)</f>
        <v>0</v>
      </c>
      <c r="D38" s="84" t="n">
        <f aca="false">SUM(D3:D37)</f>
        <v>0</v>
      </c>
      <c r="E38" s="84" t="n">
        <f aca="false">SUM(E3:E37)</f>
        <v>0</v>
      </c>
      <c r="F38" s="84" t="n">
        <f aca="false">SUM(F3:F37)</f>
        <v>0</v>
      </c>
      <c r="G38" s="84" t="n">
        <f aca="false">SUM(G3:G37)</f>
        <v>0</v>
      </c>
      <c r="H38" s="84" t="n">
        <f aca="false">SUM(H3:H37)</f>
        <v>0</v>
      </c>
      <c r="I38" s="84" t="n">
        <f aca="false">SUM(I3:I37)</f>
        <v>0</v>
      </c>
      <c r="J38" s="84" t="n">
        <f aca="false">SUM(J3:J37)</f>
        <v>0</v>
      </c>
      <c r="K38" s="84" t="n">
        <f aca="false">SUM(K3:K37)</f>
        <v>0</v>
      </c>
      <c r="L38" s="84" t="n">
        <f aca="false">SUM(L3:L37)</f>
        <v>0</v>
      </c>
      <c r="M38" s="84" t="n">
        <f aca="false">SUM(M3:M37)</f>
        <v>0</v>
      </c>
      <c r="N38" s="84" t="n">
        <f aca="false">SUM(N3:N37)</f>
        <v>0</v>
      </c>
      <c r="O38" s="84" t="n">
        <f aca="false">SUM(O3:O37)</f>
        <v>0</v>
      </c>
      <c r="P38" s="84" t="n">
        <f aca="false">SUM(P3:P37)</f>
        <v>0</v>
      </c>
      <c r="Q38" s="84" t="n">
        <f aca="false">SUM(Q3:Q37)</f>
        <v>0</v>
      </c>
      <c r="R38" s="84" t="n">
        <f aca="false">SUM(R3:R37)</f>
        <v>0</v>
      </c>
      <c r="S38" s="84" t="n">
        <f aca="false">SUM(S3:S37)</f>
        <v>0</v>
      </c>
      <c r="T38" s="84" t="n">
        <f aca="false">SUM(T3:T37)</f>
        <v>0</v>
      </c>
      <c r="U38" s="84" t="n">
        <f aca="false">SUM(U3:U37)</f>
        <v>0</v>
      </c>
      <c r="V38" s="84" t="n">
        <f aca="false">SUM(V3:V37)</f>
        <v>0</v>
      </c>
      <c r="W38" s="84" t="n">
        <f aca="false">SUM(W3:W37)</f>
        <v>0</v>
      </c>
      <c r="X38" s="84" t="n">
        <f aca="false">SUM(X3:X37)</f>
        <v>0</v>
      </c>
      <c r="Y38" s="84" t="n">
        <f aca="false">SUM(Y3:Y37)</f>
        <v>0</v>
      </c>
      <c r="Z38" s="84" t="n">
        <f aca="false">SUM(Z3:Z37)</f>
        <v>0</v>
      </c>
      <c r="AA38" s="84" t="n">
        <f aca="false">SUM(AA3:AA37)</f>
        <v>0</v>
      </c>
      <c r="AB38" s="84" t="n">
        <f aca="false">SUM(AB3:AB37)</f>
        <v>0</v>
      </c>
      <c r="AC38" s="84" t="n">
        <f aca="false">SUM(AC3:AC37)</f>
        <v>0</v>
      </c>
      <c r="AD38" s="84" t="n">
        <f aca="false">SUM(AD3:AD37)</f>
        <v>0</v>
      </c>
      <c r="AE38" s="84" t="n">
        <f aca="false">SUM(AE3:AE37)</f>
        <v>0</v>
      </c>
      <c r="AF38" s="84" t="n">
        <f aca="false">SUM(AF3:AF37)</f>
        <v>0</v>
      </c>
      <c r="AG38" s="84" t="n">
        <f aca="false">SUM(AG3:AG37)</f>
        <v>0</v>
      </c>
      <c r="AH38" s="84" t="n">
        <f aca="false">SUM(AH3:AH37)</f>
        <v>0</v>
      </c>
    </row>
    <row r="39" customFormat="false" ht="26.25" hidden="false" customHeight="true" outlineLevel="0" collapsed="false">
      <c r="B39" s="80" t="s">
        <v>597</v>
      </c>
      <c r="C39" s="80"/>
      <c r="D39" s="78"/>
      <c r="E39" s="78"/>
      <c r="F39" s="78"/>
      <c r="G39" s="78"/>
      <c r="H39" s="78"/>
      <c r="I39" s="78"/>
      <c r="J39" s="81"/>
      <c r="K39" s="81"/>
      <c r="L39" s="78"/>
      <c r="M39" s="78"/>
      <c r="N39" s="78"/>
      <c r="O39" s="78"/>
      <c r="P39" s="78"/>
      <c r="Q39" s="78"/>
      <c r="R39" s="78"/>
      <c r="S39" s="81"/>
      <c r="T39" s="78"/>
      <c r="U39" s="78"/>
      <c r="V39" s="81"/>
      <c r="W39" s="78"/>
      <c r="X39" s="81"/>
      <c r="Y39" s="78"/>
      <c r="Z39" s="81"/>
      <c r="AA39" s="81"/>
      <c r="AB39" s="81"/>
      <c r="AC39" s="81"/>
      <c r="AD39" s="81"/>
      <c r="AE39" s="81"/>
      <c r="AF39" s="81"/>
      <c r="AG39" s="81"/>
      <c r="AH39" s="81"/>
    </row>
    <row r="40" customFormat="false" ht="15" hidden="false" customHeight="false" outlineLevel="0" collapsed="false">
      <c r="B40" s="77" t="s">
        <v>535</v>
      </c>
      <c r="C40" s="78" t="n">
        <f aca="false">SUM(D40:AH40)</f>
        <v>0</v>
      </c>
      <c r="D40" s="78"/>
      <c r="E40" s="78"/>
      <c r="F40" s="78"/>
      <c r="G40" s="78"/>
      <c r="H40" s="78"/>
      <c r="I40" s="78"/>
      <c r="J40" s="81"/>
      <c r="K40" s="81"/>
      <c r="L40" s="78"/>
      <c r="M40" s="78"/>
      <c r="N40" s="78"/>
      <c r="O40" s="78"/>
      <c r="P40" s="78"/>
      <c r="Q40" s="78"/>
      <c r="R40" s="78"/>
      <c r="S40" s="81"/>
      <c r="T40" s="78"/>
      <c r="U40" s="78"/>
      <c r="V40" s="81"/>
      <c r="W40" s="78"/>
      <c r="X40" s="81"/>
      <c r="Y40" s="78"/>
      <c r="Z40" s="81"/>
      <c r="AA40" s="81"/>
      <c r="AB40" s="81"/>
      <c r="AC40" s="81"/>
      <c r="AD40" s="81"/>
      <c r="AE40" s="81"/>
      <c r="AF40" s="81"/>
      <c r="AG40" s="81"/>
      <c r="AH40" s="81"/>
    </row>
    <row r="41" customFormat="false" ht="15" hidden="false" customHeight="false" outlineLevel="0" collapsed="false">
      <c r="B41" s="77" t="s">
        <v>569</v>
      </c>
      <c r="C41" s="78" t="n">
        <f aca="false">SUM(D41:AH41)</f>
        <v>0</v>
      </c>
      <c r="D41" s="78"/>
      <c r="E41" s="78"/>
      <c r="F41" s="78"/>
      <c r="G41" s="78"/>
      <c r="H41" s="78"/>
      <c r="I41" s="78"/>
      <c r="J41" s="81"/>
      <c r="K41" s="81"/>
      <c r="L41" s="78"/>
      <c r="M41" s="78"/>
      <c r="N41" s="78"/>
      <c r="O41" s="78"/>
      <c r="P41" s="78"/>
      <c r="Q41" s="78"/>
      <c r="R41" s="78"/>
      <c r="S41" s="81"/>
      <c r="T41" s="78"/>
      <c r="U41" s="78"/>
      <c r="V41" s="81"/>
      <c r="W41" s="78"/>
      <c r="X41" s="81"/>
      <c r="Y41" s="78"/>
      <c r="Z41" s="81"/>
      <c r="AA41" s="81"/>
      <c r="AB41" s="81"/>
      <c r="AC41" s="81"/>
      <c r="AD41" s="81"/>
      <c r="AE41" s="81"/>
      <c r="AF41" s="81"/>
      <c r="AG41" s="81"/>
      <c r="AH41" s="81"/>
    </row>
    <row r="42" customFormat="false" ht="15" hidden="false" customHeight="false" outlineLevel="0" collapsed="false">
      <c r="B42" s="77" t="s">
        <v>421</v>
      </c>
      <c r="C42" s="78" t="n">
        <f aca="false">SUM(D42:AH42)</f>
        <v>0</v>
      </c>
      <c r="D42" s="78"/>
      <c r="E42" s="78"/>
      <c r="F42" s="78"/>
      <c r="G42" s="78"/>
      <c r="H42" s="78"/>
      <c r="I42" s="78"/>
      <c r="J42" s="81"/>
      <c r="K42" s="81"/>
      <c r="L42" s="78"/>
      <c r="M42" s="78"/>
      <c r="N42" s="78"/>
      <c r="O42" s="78"/>
      <c r="P42" s="78"/>
      <c r="Q42" s="78"/>
      <c r="R42" s="78"/>
      <c r="S42" s="81"/>
      <c r="T42" s="78"/>
      <c r="U42" s="78"/>
      <c r="V42" s="81"/>
      <c r="W42" s="78"/>
      <c r="X42" s="81"/>
      <c r="Y42" s="78"/>
      <c r="Z42" s="81"/>
      <c r="AA42" s="81"/>
      <c r="AB42" s="81"/>
      <c r="AC42" s="81"/>
      <c r="AD42" s="81"/>
      <c r="AE42" s="81"/>
      <c r="AF42" s="81"/>
      <c r="AG42" s="81"/>
      <c r="AH42" s="81"/>
    </row>
    <row r="43" customFormat="false" ht="15" hidden="false" customHeight="false" outlineLevel="0" collapsed="false">
      <c r="B43" s="77" t="s">
        <v>490</v>
      </c>
      <c r="C43" s="78" t="n">
        <f aca="false">SUM(D43:AH43)</f>
        <v>0</v>
      </c>
      <c r="D43" s="78"/>
      <c r="E43" s="78"/>
      <c r="F43" s="78"/>
      <c r="G43" s="78"/>
      <c r="H43" s="78"/>
      <c r="I43" s="78"/>
      <c r="J43" s="81"/>
      <c r="K43" s="81"/>
      <c r="L43" s="78"/>
      <c r="M43" s="78"/>
      <c r="N43" s="78"/>
      <c r="O43" s="78"/>
      <c r="P43" s="78"/>
      <c r="Q43" s="78"/>
      <c r="R43" s="78"/>
      <c r="S43" s="81"/>
      <c r="T43" s="78"/>
      <c r="U43" s="78"/>
      <c r="V43" s="81"/>
      <c r="W43" s="78"/>
      <c r="X43" s="81"/>
      <c r="Y43" s="78"/>
      <c r="Z43" s="81"/>
      <c r="AA43" s="81"/>
      <c r="AB43" s="81"/>
      <c r="AC43" s="81"/>
      <c r="AD43" s="81"/>
      <c r="AE43" s="81"/>
      <c r="AF43" s="81"/>
      <c r="AG43" s="81"/>
      <c r="AH43" s="81"/>
    </row>
    <row r="44" customFormat="false" ht="15" hidden="false" customHeight="false" outlineLevel="0" collapsed="false">
      <c r="B44" s="77" t="s">
        <v>373</v>
      </c>
      <c r="C44" s="78" t="n">
        <f aca="false">SUM(D44:AH44)</f>
        <v>0</v>
      </c>
      <c r="D44" s="78"/>
      <c r="E44" s="78"/>
      <c r="F44" s="78"/>
      <c r="G44" s="78"/>
      <c r="H44" s="78"/>
      <c r="I44" s="78"/>
      <c r="J44" s="81"/>
      <c r="K44" s="81"/>
      <c r="L44" s="78"/>
      <c r="M44" s="78"/>
      <c r="N44" s="78"/>
      <c r="O44" s="78"/>
      <c r="P44" s="78"/>
      <c r="Q44" s="78"/>
      <c r="R44" s="78"/>
      <c r="S44" s="81"/>
      <c r="T44" s="78"/>
      <c r="U44" s="78"/>
      <c r="V44" s="81"/>
      <c r="W44" s="78"/>
      <c r="X44" s="81"/>
      <c r="Y44" s="78"/>
      <c r="Z44" s="81"/>
      <c r="AA44" s="81"/>
      <c r="AB44" s="81"/>
      <c r="AC44" s="81"/>
      <c r="AD44" s="81"/>
      <c r="AE44" s="81"/>
      <c r="AF44" s="81"/>
      <c r="AG44" s="81"/>
      <c r="AH44" s="81"/>
    </row>
    <row r="45" customFormat="false" ht="15" hidden="false" customHeight="false" outlineLevel="0" collapsed="false">
      <c r="B45" s="77" t="s">
        <v>557</v>
      </c>
      <c r="C45" s="78" t="n">
        <f aca="false">SUM(D45:AH45)</f>
        <v>0</v>
      </c>
      <c r="D45" s="78"/>
      <c r="E45" s="78"/>
      <c r="F45" s="78"/>
      <c r="G45" s="78"/>
      <c r="H45" s="78"/>
      <c r="I45" s="78"/>
      <c r="J45" s="81"/>
      <c r="K45" s="81"/>
      <c r="L45" s="78"/>
      <c r="M45" s="78"/>
      <c r="N45" s="78"/>
      <c r="O45" s="78"/>
      <c r="P45" s="78"/>
      <c r="Q45" s="78"/>
      <c r="R45" s="78"/>
      <c r="S45" s="81"/>
      <c r="T45" s="78"/>
      <c r="U45" s="78"/>
      <c r="V45" s="81"/>
      <c r="W45" s="78"/>
      <c r="X45" s="81"/>
      <c r="Y45" s="78"/>
      <c r="Z45" s="81"/>
      <c r="AA45" s="81"/>
      <c r="AB45" s="81"/>
      <c r="AC45" s="81"/>
      <c r="AD45" s="81"/>
      <c r="AE45" s="81"/>
      <c r="AF45" s="81"/>
      <c r="AG45" s="81"/>
      <c r="AH45" s="81"/>
    </row>
    <row r="46" customFormat="false" ht="15" hidden="false" customHeight="false" outlineLevel="0" collapsed="false">
      <c r="B46" s="77" t="s">
        <v>534</v>
      </c>
      <c r="C46" s="78" t="n">
        <f aca="false">SUM(D46:AH46)</f>
        <v>0</v>
      </c>
      <c r="D46" s="78"/>
      <c r="E46" s="78"/>
      <c r="F46" s="78"/>
      <c r="G46" s="78"/>
      <c r="H46" s="78"/>
      <c r="I46" s="78"/>
      <c r="J46" s="81"/>
      <c r="K46" s="81"/>
      <c r="L46" s="78"/>
      <c r="M46" s="78"/>
      <c r="N46" s="78"/>
      <c r="O46" s="78"/>
      <c r="P46" s="78"/>
      <c r="Q46" s="78"/>
      <c r="R46" s="78"/>
      <c r="S46" s="81"/>
      <c r="T46" s="78"/>
      <c r="U46" s="78"/>
      <c r="V46" s="81"/>
      <c r="W46" s="78"/>
      <c r="X46" s="81"/>
      <c r="Y46" s="78"/>
      <c r="Z46" s="81"/>
      <c r="AA46" s="81"/>
      <c r="AB46" s="81"/>
      <c r="AC46" s="81"/>
      <c r="AD46" s="81"/>
      <c r="AE46" s="81"/>
      <c r="AF46" s="81"/>
      <c r="AG46" s="81"/>
      <c r="AH46" s="81"/>
    </row>
    <row r="47" customFormat="false" ht="15" hidden="false" customHeight="false" outlineLevel="0" collapsed="false">
      <c r="B47" s="77" t="s">
        <v>578</v>
      </c>
      <c r="C47" s="78" t="n">
        <f aca="false">SUM(D47:AH47)</f>
        <v>0</v>
      </c>
      <c r="D47" s="78"/>
      <c r="E47" s="78"/>
      <c r="F47" s="78"/>
      <c r="G47" s="78"/>
      <c r="H47" s="78"/>
      <c r="I47" s="78"/>
      <c r="J47" s="81"/>
      <c r="K47" s="81"/>
      <c r="L47" s="78"/>
      <c r="M47" s="78"/>
      <c r="N47" s="78"/>
      <c r="O47" s="78"/>
      <c r="P47" s="78"/>
      <c r="Q47" s="78"/>
      <c r="R47" s="78"/>
      <c r="S47" s="81"/>
      <c r="T47" s="78"/>
      <c r="U47" s="78"/>
      <c r="V47" s="81"/>
      <c r="W47" s="78"/>
      <c r="X47" s="81"/>
      <c r="Y47" s="78"/>
      <c r="Z47" s="81"/>
      <c r="AA47" s="81"/>
      <c r="AB47" s="81"/>
      <c r="AC47" s="81"/>
      <c r="AD47" s="81"/>
      <c r="AE47" s="81"/>
      <c r="AF47" s="81"/>
      <c r="AG47" s="81"/>
      <c r="AH47" s="81"/>
    </row>
    <row r="48" customFormat="false" ht="15" hidden="false" customHeight="false" outlineLevel="0" collapsed="false">
      <c r="B48" s="77" t="s">
        <v>400</v>
      </c>
      <c r="C48" s="78" t="n">
        <f aca="false">SUM(D48:AH48)</f>
        <v>0</v>
      </c>
      <c r="D48" s="78"/>
      <c r="E48" s="78"/>
      <c r="F48" s="78"/>
      <c r="G48" s="78"/>
      <c r="H48" s="78"/>
      <c r="I48" s="78"/>
      <c r="J48" s="81"/>
      <c r="K48" s="81"/>
      <c r="L48" s="78"/>
      <c r="M48" s="78"/>
      <c r="N48" s="78"/>
      <c r="O48" s="78"/>
      <c r="P48" s="78"/>
      <c r="Q48" s="78"/>
      <c r="R48" s="78"/>
      <c r="S48" s="81"/>
      <c r="T48" s="78"/>
      <c r="U48" s="78"/>
      <c r="V48" s="81"/>
      <c r="W48" s="78"/>
      <c r="X48" s="81"/>
      <c r="Y48" s="78"/>
      <c r="Z48" s="81"/>
      <c r="AA48" s="81"/>
      <c r="AB48" s="81"/>
      <c r="AC48" s="81"/>
      <c r="AD48" s="81"/>
      <c r="AE48" s="81"/>
      <c r="AF48" s="81"/>
      <c r="AG48" s="81"/>
      <c r="AH48" s="81"/>
    </row>
    <row r="49" customFormat="false" ht="15" hidden="false" customHeight="false" outlineLevel="0" collapsed="false">
      <c r="B49" s="77" t="s">
        <v>419</v>
      </c>
      <c r="C49" s="78" t="n">
        <f aca="false">SUM(D49:AH49)</f>
        <v>0</v>
      </c>
      <c r="D49" s="78"/>
      <c r="E49" s="78"/>
      <c r="F49" s="78"/>
      <c r="G49" s="78"/>
      <c r="H49" s="78"/>
      <c r="I49" s="78"/>
      <c r="J49" s="81"/>
      <c r="K49" s="81"/>
      <c r="L49" s="78"/>
      <c r="M49" s="78"/>
      <c r="N49" s="78"/>
      <c r="O49" s="78"/>
      <c r="P49" s="78"/>
      <c r="Q49" s="78"/>
      <c r="R49" s="78"/>
      <c r="S49" s="81"/>
      <c r="T49" s="78"/>
      <c r="U49" s="78"/>
      <c r="V49" s="81"/>
      <c r="W49" s="78"/>
      <c r="X49" s="81"/>
      <c r="Y49" s="78"/>
      <c r="Z49" s="81"/>
      <c r="AA49" s="81"/>
      <c r="AB49" s="81"/>
      <c r="AC49" s="81"/>
      <c r="AD49" s="81"/>
      <c r="AE49" s="81"/>
      <c r="AF49" s="81"/>
      <c r="AG49" s="81"/>
      <c r="AH49" s="81"/>
    </row>
    <row r="50" customFormat="false" ht="15" hidden="false" customHeight="false" outlineLevel="0" collapsed="false">
      <c r="B50" s="77" t="s">
        <v>528</v>
      </c>
      <c r="C50" s="78" t="n">
        <f aca="false">SUM(D50:AH50)</f>
        <v>0</v>
      </c>
      <c r="D50" s="78"/>
      <c r="E50" s="78"/>
      <c r="F50" s="78"/>
      <c r="G50" s="78"/>
      <c r="H50" s="78"/>
      <c r="I50" s="78"/>
      <c r="J50" s="81"/>
      <c r="K50" s="81"/>
      <c r="L50" s="78"/>
      <c r="M50" s="78"/>
      <c r="N50" s="78"/>
      <c r="O50" s="78"/>
      <c r="P50" s="78"/>
      <c r="Q50" s="78"/>
      <c r="R50" s="78"/>
      <c r="S50" s="81"/>
      <c r="T50" s="78"/>
      <c r="U50" s="78"/>
      <c r="V50" s="81"/>
      <c r="W50" s="78"/>
      <c r="X50" s="81"/>
      <c r="Y50" s="78"/>
      <c r="Z50" s="81"/>
      <c r="AA50" s="81"/>
      <c r="AB50" s="81"/>
      <c r="AC50" s="81"/>
      <c r="AD50" s="81"/>
      <c r="AE50" s="81"/>
      <c r="AF50" s="81"/>
      <c r="AG50" s="81"/>
      <c r="AH50" s="81"/>
    </row>
    <row r="51" customFormat="false" ht="15" hidden="false" customHeight="false" outlineLevel="0" collapsed="false">
      <c r="B51" s="77" t="s">
        <v>519</v>
      </c>
      <c r="C51" s="78" t="n">
        <f aca="false">SUM(D51:AH51)</f>
        <v>0</v>
      </c>
      <c r="D51" s="78"/>
      <c r="E51" s="78"/>
      <c r="F51" s="78"/>
      <c r="G51" s="78"/>
      <c r="H51" s="78"/>
      <c r="I51" s="78"/>
      <c r="J51" s="81"/>
      <c r="K51" s="81"/>
      <c r="L51" s="78"/>
      <c r="M51" s="78"/>
      <c r="N51" s="78"/>
      <c r="O51" s="78"/>
      <c r="P51" s="78"/>
      <c r="Q51" s="78"/>
      <c r="R51" s="78"/>
      <c r="S51" s="81"/>
      <c r="T51" s="78"/>
      <c r="U51" s="78"/>
      <c r="V51" s="81"/>
      <c r="W51" s="78"/>
      <c r="X51" s="81"/>
      <c r="Y51" s="78"/>
      <c r="Z51" s="81"/>
      <c r="AA51" s="81"/>
      <c r="AB51" s="81"/>
      <c r="AC51" s="81"/>
      <c r="AD51" s="81"/>
      <c r="AE51" s="81"/>
      <c r="AF51" s="81"/>
      <c r="AG51" s="81"/>
      <c r="AH51" s="81"/>
    </row>
    <row r="52" customFormat="false" ht="15" hidden="false" customHeight="false" outlineLevel="0" collapsed="false">
      <c r="B52" s="77" t="s">
        <v>598</v>
      </c>
      <c r="C52" s="78" t="n">
        <f aca="false">SUM(D52:AH52)</f>
        <v>0</v>
      </c>
      <c r="D52" s="78"/>
      <c r="E52" s="78"/>
      <c r="F52" s="78"/>
      <c r="G52" s="78"/>
      <c r="H52" s="78"/>
      <c r="I52" s="78"/>
      <c r="J52" s="81"/>
      <c r="K52" s="81"/>
      <c r="L52" s="78"/>
      <c r="M52" s="78"/>
      <c r="N52" s="78"/>
      <c r="O52" s="78"/>
      <c r="P52" s="78"/>
      <c r="Q52" s="78"/>
      <c r="R52" s="78"/>
      <c r="S52" s="81"/>
      <c r="T52" s="78"/>
      <c r="U52" s="78"/>
      <c r="V52" s="81"/>
      <c r="W52" s="78"/>
      <c r="X52" s="81"/>
      <c r="Y52" s="78"/>
      <c r="Z52" s="81"/>
      <c r="AA52" s="81"/>
      <c r="AB52" s="81"/>
      <c r="AC52" s="81"/>
      <c r="AD52" s="81"/>
      <c r="AE52" s="81"/>
      <c r="AF52" s="81"/>
      <c r="AG52" s="81"/>
      <c r="AH52" s="81"/>
    </row>
    <row r="53" customFormat="false" ht="15" hidden="false" customHeight="false" outlineLevel="0" collapsed="false">
      <c r="B53" s="77" t="s">
        <v>503</v>
      </c>
      <c r="C53" s="78" t="n">
        <f aca="false">SUM(D53:AH53)</f>
        <v>0</v>
      </c>
      <c r="D53" s="78"/>
      <c r="E53" s="78"/>
      <c r="F53" s="78"/>
      <c r="G53" s="78"/>
      <c r="H53" s="78"/>
      <c r="I53" s="78"/>
      <c r="J53" s="81"/>
      <c r="K53" s="81"/>
      <c r="L53" s="78"/>
      <c r="M53" s="78"/>
      <c r="N53" s="78"/>
      <c r="O53" s="78"/>
      <c r="P53" s="78"/>
      <c r="Q53" s="78"/>
      <c r="R53" s="78"/>
      <c r="S53" s="81"/>
      <c r="T53" s="78"/>
      <c r="U53" s="78"/>
      <c r="V53" s="81"/>
      <c r="W53" s="78"/>
      <c r="X53" s="81"/>
      <c r="Y53" s="78"/>
      <c r="Z53" s="81"/>
      <c r="AA53" s="81"/>
      <c r="AB53" s="81"/>
      <c r="AC53" s="81"/>
      <c r="AD53" s="81"/>
      <c r="AE53" s="81"/>
      <c r="AF53" s="81"/>
      <c r="AG53" s="81"/>
      <c r="AH53" s="81"/>
    </row>
    <row r="54" customFormat="false" ht="15" hidden="false" customHeight="false" outlineLevel="0" collapsed="false">
      <c r="B54" s="77" t="s">
        <v>564</v>
      </c>
      <c r="C54" s="78" t="n">
        <f aca="false">SUM(D54:AH54)</f>
        <v>0</v>
      </c>
      <c r="D54" s="78"/>
      <c r="E54" s="78"/>
      <c r="F54" s="78"/>
      <c r="G54" s="78"/>
      <c r="H54" s="78"/>
      <c r="I54" s="78"/>
      <c r="J54" s="81"/>
      <c r="K54" s="81"/>
      <c r="L54" s="78"/>
      <c r="M54" s="78"/>
      <c r="N54" s="78"/>
      <c r="O54" s="78"/>
      <c r="P54" s="78"/>
      <c r="Q54" s="78"/>
      <c r="R54" s="78"/>
      <c r="S54" s="81"/>
      <c r="T54" s="78"/>
      <c r="U54" s="78"/>
      <c r="V54" s="81"/>
      <c r="W54" s="78"/>
      <c r="X54" s="81"/>
      <c r="Y54" s="78"/>
      <c r="Z54" s="81"/>
      <c r="AA54" s="81"/>
      <c r="AB54" s="81"/>
      <c r="AC54" s="81"/>
      <c r="AD54" s="81"/>
      <c r="AE54" s="81"/>
      <c r="AF54" s="81"/>
      <c r="AG54" s="81"/>
      <c r="AH54" s="81"/>
    </row>
    <row r="55" customFormat="false" ht="15" hidden="false" customHeight="false" outlineLevel="0" collapsed="false">
      <c r="B55" s="77" t="s">
        <v>599</v>
      </c>
      <c r="C55" s="78" t="n">
        <f aca="false">SUM(D55:AH55)</f>
        <v>0</v>
      </c>
      <c r="D55" s="78"/>
      <c r="E55" s="78"/>
      <c r="F55" s="78"/>
      <c r="G55" s="78"/>
      <c r="H55" s="78"/>
      <c r="I55" s="78"/>
      <c r="J55" s="81"/>
      <c r="K55" s="81"/>
      <c r="L55" s="78"/>
      <c r="M55" s="78"/>
      <c r="N55" s="78"/>
      <c r="O55" s="78"/>
      <c r="P55" s="78"/>
      <c r="Q55" s="78"/>
      <c r="R55" s="78"/>
      <c r="S55" s="81"/>
      <c r="T55" s="78"/>
      <c r="U55" s="78"/>
      <c r="V55" s="81"/>
      <c r="W55" s="78"/>
      <c r="X55" s="81"/>
      <c r="Y55" s="78"/>
      <c r="Z55" s="81"/>
      <c r="AA55" s="81"/>
      <c r="AB55" s="81"/>
      <c r="AC55" s="81"/>
      <c r="AD55" s="81"/>
      <c r="AE55" s="81"/>
      <c r="AF55" s="81"/>
      <c r="AG55" s="81"/>
      <c r="AH55" s="81"/>
    </row>
    <row r="56" s="82" customFormat="true" ht="15" hidden="false" customHeight="false" outlineLevel="0" collapsed="false">
      <c r="B56" s="83" t="s">
        <v>282</v>
      </c>
      <c r="C56" s="84" t="n">
        <f aca="false">SUM(C40:C55)</f>
        <v>0</v>
      </c>
      <c r="D56" s="84" t="n">
        <f aca="false">SUM(D40:D55)</f>
        <v>0</v>
      </c>
      <c r="E56" s="84" t="n">
        <f aca="false">SUM(E40:E55)</f>
        <v>0</v>
      </c>
      <c r="F56" s="84" t="n">
        <f aca="false">SUM(F40:F55)</f>
        <v>0</v>
      </c>
      <c r="G56" s="84" t="n">
        <f aca="false">SUM(G40:G55)</f>
        <v>0</v>
      </c>
      <c r="H56" s="84" t="n">
        <f aca="false">SUM(H40:H55)</f>
        <v>0</v>
      </c>
      <c r="I56" s="84" t="n">
        <f aca="false">SUM(I40:I55)</f>
        <v>0</v>
      </c>
      <c r="J56" s="84" t="n">
        <f aca="false">SUM(J40:J55)</f>
        <v>0</v>
      </c>
      <c r="K56" s="84" t="n">
        <f aca="false">SUM(K40:K55)</f>
        <v>0</v>
      </c>
      <c r="L56" s="84" t="n">
        <f aca="false">SUM(L40:L55)</f>
        <v>0</v>
      </c>
      <c r="M56" s="84" t="n">
        <f aca="false">SUM(M40:M55)</f>
        <v>0</v>
      </c>
      <c r="N56" s="84" t="n">
        <f aca="false">SUM(N40:N55)</f>
        <v>0</v>
      </c>
      <c r="O56" s="84" t="n">
        <f aca="false">SUM(O40:O55)</f>
        <v>0</v>
      </c>
      <c r="P56" s="84" t="n">
        <f aca="false">SUM(P40:P55)</f>
        <v>0</v>
      </c>
      <c r="Q56" s="84" t="n">
        <f aca="false">SUM(Q40:Q55)</f>
        <v>0</v>
      </c>
      <c r="R56" s="84" t="n">
        <f aca="false">SUM(R40:R55)</f>
        <v>0</v>
      </c>
      <c r="S56" s="84" t="n">
        <f aca="false">SUM(S40:S55)</f>
        <v>0</v>
      </c>
      <c r="T56" s="84" t="n">
        <f aca="false">SUM(T40:T55)</f>
        <v>0</v>
      </c>
      <c r="U56" s="84" t="n">
        <f aca="false">SUM(U40:U55)</f>
        <v>0</v>
      </c>
      <c r="V56" s="84" t="n">
        <f aca="false">SUM(V40:V55)</f>
        <v>0</v>
      </c>
      <c r="W56" s="84" t="n">
        <f aca="false">SUM(W40:W55)</f>
        <v>0</v>
      </c>
      <c r="X56" s="84" t="n">
        <f aca="false">SUM(X40:X55)</f>
        <v>0</v>
      </c>
      <c r="Y56" s="84" t="n">
        <f aca="false">SUM(Y40:Y55)</f>
        <v>0</v>
      </c>
      <c r="Z56" s="84" t="n">
        <f aca="false">SUM(Z40:Z55)</f>
        <v>0</v>
      </c>
      <c r="AA56" s="84" t="n">
        <f aca="false">SUM(AA40:AA55)</f>
        <v>0</v>
      </c>
      <c r="AB56" s="84" t="n">
        <f aca="false">SUM(AB40:AB55)</f>
        <v>0</v>
      </c>
      <c r="AC56" s="84" t="n">
        <f aca="false">SUM(AC40:AC55)</f>
        <v>0</v>
      </c>
      <c r="AD56" s="84" t="n">
        <f aca="false">SUM(AD40:AD55)</f>
        <v>0</v>
      </c>
      <c r="AE56" s="84" t="n">
        <f aca="false">SUM(AE40:AE55)</f>
        <v>0</v>
      </c>
      <c r="AF56" s="84" t="n">
        <f aca="false">SUM(AF40:AF55)</f>
        <v>0</v>
      </c>
      <c r="AG56" s="84" t="n">
        <f aca="false">SUM(AG40:AG55)</f>
        <v>0</v>
      </c>
      <c r="AH56" s="84" t="n">
        <f aca="false">SUM(AH40:AH55)</f>
        <v>0</v>
      </c>
    </row>
  </sheetData>
  <mergeCells count="33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  <mergeCell ref="B39:C3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B35" activeCellId="0" sqref="B3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9.17"/>
    <col collapsed="false" customWidth="true" hidden="false" outlineLevel="0" max="8" min="3" style="2" width="11.34"/>
    <col collapsed="false" customWidth="true" hidden="false" outlineLevel="0" max="21" min="21" style="2" width="11.34"/>
  </cols>
  <sheetData>
    <row r="1" customFormat="false" ht="26.25" hidden="false" customHeight="true" outlineLevel="0" collapsed="false">
      <c r="B1" s="80" t="s">
        <v>600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528</v>
      </c>
      <c r="C3" s="78" t="n">
        <f aca="false">SUM(D3:AH3)</f>
        <v>0</v>
      </c>
      <c r="D3" s="78"/>
      <c r="E3" s="78"/>
      <c r="F3" s="78"/>
      <c r="G3" s="78"/>
      <c r="H3" s="78"/>
      <c r="I3" s="81"/>
      <c r="J3" s="81"/>
      <c r="K3" s="81"/>
      <c r="L3" s="81"/>
      <c r="M3" s="81"/>
      <c r="N3" s="81"/>
      <c r="O3" s="81"/>
      <c r="P3" s="81"/>
      <c r="Q3" s="81"/>
      <c r="R3" s="81"/>
      <c r="S3" s="81"/>
      <c r="T3" s="81"/>
      <c r="U3" s="78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customFormat="false" ht="15" hidden="false" customHeight="false" outlineLevel="0" collapsed="false">
      <c r="B4" s="77" t="s">
        <v>523</v>
      </c>
      <c r="C4" s="78" t="n">
        <f aca="false">SUM(D4:AH4)</f>
        <v>0</v>
      </c>
      <c r="D4" s="78"/>
      <c r="E4" s="78"/>
      <c r="F4" s="78"/>
      <c r="G4" s="78"/>
      <c r="H4" s="78"/>
      <c r="I4" s="81"/>
      <c r="J4" s="81"/>
      <c r="K4" s="81"/>
      <c r="L4" s="81"/>
      <c r="M4" s="81"/>
      <c r="N4" s="81"/>
      <c r="O4" s="81"/>
      <c r="P4" s="81"/>
      <c r="Q4" s="81"/>
      <c r="R4" s="81"/>
      <c r="S4" s="81"/>
      <c r="T4" s="81"/>
      <c r="U4" s="78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customFormat="false" ht="15" hidden="false" customHeight="false" outlineLevel="0" collapsed="false">
      <c r="B5" s="77" t="s">
        <v>576</v>
      </c>
      <c r="C5" s="78" t="n">
        <f aca="false">SUM(D5:AH5)</f>
        <v>0</v>
      </c>
      <c r="D5" s="78"/>
      <c r="E5" s="78"/>
      <c r="F5" s="78"/>
      <c r="G5" s="78"/>
      <c r="H5" s="78"/>
      <c r="I5" s="81"/>
      <c r="J5" s="81"/>
      <c r="K5" s="81"/>
      <c r="L5" s="81"/>
      <c r="M5" s="81"/>
      <c r="N5" s="81"/>
      <c r="O5" s="81"/>
      <c r="P5" s="81"/>
      <c r="Q5" s="81"/>
      <c r="R5" s="81"/>
      <c r="S5" s="81"/>
      <c r="T5" s="81"/>
      <c r="U5" s="78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customFormat="false" ht="15" hidden="false" customHeight="false" outlineLevel="0" collapsed="false">
      <c r="B6" s="77" t="s">
        <v>557</v>
      </c>
      <c r="C6" s="78" t="n">
        <f aca="false">SUM(D6:AH6)</f>
        <v>0</v>
      </c>
      <c r="D6" s="78"/>
      <c r="E6" s="78"/>
      <c r="F6" s="78"/>
      <c r="G6" s="78"/>
      <c r="H6" s="78"/>
      <c r="I6" s="81"/>
      <c r="J6" s="81"/>
      <c r="K6" s="81"/>
      <c r="L6" s="81"/>
      <c r="M6" s="81"/>
      <c r="N6" s="81"/>
      <c r="O6" s="81"/>
      <c r="P6" s="81"/>
      <c r="Q6" s="81"/>
      <c r="R6" s="81"/>
      <c r="S6" s="81"/>
      <c r="T6" s="81"/>
      <c r="U6" s="78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</row>
    <row r="7" customFormat="false" ht="15" hidden="false" customHeight="false" outlineLevel="0" collapsed="false">
      <c r="B7" s="77" t="s">
        <v>376</v>
      </c>
      <c r="C7" s="78" t="n">
        <f aca="false">SUM(D7:AH7)</f>
        <v>0</v>
      </c>
      <c r="D7" s="78"/>
      <c r="E7" s="78"/>
      <c r="F7" s="78"/>
      <c r="G7" s="78"/>
      <c r="H7" s="78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78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</row>
    <row r="8" customFormat="false" ht="15" hidden="false" customHeight="false" outlineLevel="0" collapsed="false">
      <c r="B8" s="77" t="s">
        <v>421</v>
      </c>
      <c r="C8" s="78" t="n">
        <f aca="false">SUM(D8:AH8)</f>
        <v>0</v>
      </c>
      <c r="D8" s="78"/>
      <c r="E8" s="78"/>
      <c r="F8" s="78"/>
      <c r="G8" s="78"/>
      <c r="H8" s="78"/>
      <c r="I8" s="81"/>
      <c r="J8" s="81"/>
      <c r="K8" s="81"/>
      <c r="L8" s="81"/>
      <c r="M8" s="81"/>
      <c r="N8" s="81"/>
      <c r="O8" s="81"/>
      <c r="P8" s="81"/>
      <c r="Q8" s="81"/>
      <c r="R8" s="81"/>
      <c r="S8" s="81"/>
      <c r="T8" s="81"/>
      <c r="U8" s="78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</row>
    <row r="9" customFormat="false" ht="15" hidden="false" customHeight="false" outlineLevel="0" collapsed="false">
      <c r="B9" s="77" t="s">
        <v>419</v>
      </c>
      <c r="C9" s="78" t="n">
        <f aca="false">SUM(D9:AH9)</f>
        <v>0</v>
      </c>
      <c r="D9" s="78"/>
      <c r="E9" s="78"/>
      <c r="F9" s="78"/>
      <c r="G9" s="78"/>
      <c r="H9" s="78"/>
      <c r="I9" s="81"/>
      <c r="J9" s="81"/>
      <c r="K9" s="81"/>
      <c r="L9" s="81"/>
      <c r="M9" s="81"/>
      <c r="N9" s="81"/>
      <c r="O9" s="81"/>
      <c r="P9" s="81"/>
      <c r="Q9" s="81"/>
      <c r="R9" s="81"/>
      <c r="S9" s="81"/>
      <c r="T9" s="81"/>
      <c r="U9" s="78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customFormat="false" ht="15" hidden="false" customHeight="false" outlineLevel="0" collapsed="false">
      <c r="B10" s="77" t="s">
        <v>373</v>
      </c>
      <c r="C10" s="78" t="n">
        <f aca="false">SUM(D10:AH10)</f>
        <v>0</v>
      </c>
      <c r="D10" s="78"/>
      <c r="E10" s="78"/>
      <c r="F10" s="78"/>
      <c r="G10" s="78"/>
      <c r="H10" s="78"/>
      <c r="I10" s="81"/>
      <c r="J10" s="81"/>
      <c r="K10" s="81"/>
      <c r="L10" s="81"/>
      <c r="M10" s="81"/>
      <c r="N10" s="81"/>
      <c r="O10" s="81"/>
      <c r="P10" s="81"/>
      <c r="Q10" s="81"/>
      <c r="R10" s="81"/>
      <c r="S10" s="81"/>
      <c r="T10" s="81"/>
      <c r="U10" s="78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customFormat="false" ht="15" hidden="false" customHeight="false" outlineLevel="0" collapsed="false">
      <c r="B11" s="77" t="s">
        <v>490</v>
      </c>
      <c r="C11" s="78" t="n">
        <f aca="false">SUM(D11:AH11)</f>
        <v>0</v>
      </c>
      <c r="D11" s="78"/>
      <c r="E11" s="78"/>
      <c r="F11" s="78"/>
      <c r="G11" s="78"/>
      <c r="H11" s="78"/>
      <c r="I11" s="81"/>
      <c r="J11" s="81"/>
      <c r="K11" s="81"/>
      <c r="L11" s="81"/>
      <c r="M11" s="81"/>
      <c r="N11" s="81"/>
      <c r="O11" s="81"/>
      <c r="P11" s="81"/>
      <c r="Q11" s="81"/>
      <c r="R11" s="81"/>
      <c r="S11" s="81"/>
      <c r="T11" s="81"/>
      <c r="U11" s="78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customFormat="false" ht="15" hidden="false" customHeight="false" outlineLevel="0" collapsed="false">
      <c r="B12" s="77" t="s">
        <v>595</v>
      </c>
      <c r="C12" s="78" t="n">
        <f aca="false">SUM(D12:AH12)</f>
        <v>0</v>
      </c>
      <c r="D12" s="78"/>
      <c r="E12" s="78"/>
      <c r="F12" s="78"/>
      <c r="G12" s="78"/>
      <c r="H12" s="78"/>
      <c r="I12" s="81"/>
      <c r="J12" s="81"/>
      <c r="K12" s="81"/>
      <c r="L12" s="81"/>
      <c r="M12" s="81"/>
      <c r="N12" s="81"/>
      <c r="O12" s="81"/>
      <c r="P12" s="81"/>
      <c r="Q12" s="81"/>
      <c r="R12" s="81"/>
      <c r="S12" s="81"/>
      <c r="T12" s="81"/>
      <c r="U12" s="78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customFormat="false" ht="15" hidden="false" customHeight="false" outlineLevel="0" collapsed="false">
      <c r="B13" s="77" t="s">
        <v>564</v>
      </c>
      <c r="C13" s="78" t="n">
        <f aca="false">SUM(D13:AH13)</f>
        <v>0</v>
      </c>
      <c r="D13" s="78"/>
      <c r="E13" s="78"/>
      <c r="F13" s="78"/>
      <c r="G13" s="78"/>
      <c r="H13" s="78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78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customFormat="false" ht="15" hidden="false" customHeight="false" outlineLevel="0" collapsed="false">
      <c r="B14" s="77" t="s">
        <v>569</v>
      </c>
      <c r="C14" s="78" t="n">
        <f aca="false">SUM(D14:AH14)</f>
        <v>0</v>
      </c>
      <c r="D14" s="78"/>
      <c r="E14" s="78"/>
      <c r="F14" s="78"/>
      <c r="G14" s="78"/>
      <c r="H14" s="78"/>
      <c r="I14" s="81"/>
      <c r="J14" s="81"/>
      <c r="K14" s="81"/>
      <c r="L14" s="81"/>
      <c r="M14" s="81"/>
      <c r="N14" s="81"/>
      <c r="O14" s="81"/>
      <c r="P14" s="81"/>
      <c r="Q14" s="81"/>
      <c r="R14" s="81"/>
      <c r="S14" s="81"/>
      <c r="T14" s="81"/>
      <c r="U14" s="78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customFormat="false" ht="15" hidden="false" customHeight="false" outlineLevel="0" collapsed="false">
      <c r="B15" s="77" t="s">
        <v>533</v>
      </c>
      <c r="C15" s="78" t="n">
        <f aca="false">SUM(D15:AH15)</f>
        <v>0</v>
      </c>
      <c r="D15" s="78"/>
      <c r="E15" s="78"/>
      <c r="F15" s="78"/>
      <c r="G15" s="78"/>
      <c r="H15" s="78"/>
      <c r="I15" s="81"/>
      <c r="J15" s="81"/>
      <c r="K15" s="81"/>
      <c r="L15" s="81"/>
      <c r="M15" s="81"/>
      <c r="N15" s="81"/>
      <c r="O15" s="81"/>
      <c r="P15" s="81"/>
      <c r="Q15" s="81"/>
      <c r="R15" s="81"/>
      <c r="S15" s="81"/>
      <c r="T15" s="81"/>
      <c r="U15" s="78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customFormat="false" ht="15" hidden="false" customHeight="false" outlineLevel="0" collapsed="false">
      <c r="B16" s="77" t="s">
        <v>534</v>
      </c>
      <c r="C16" s="78" t="n">
        <f aca="false">SUM(D16:AH16)</f>
        <v>0</v>
      </c>
      <c r="D16" s="78"/>
      <c r="E16" s="78"/>
      <c r="F16" s="78"/>
      <c r="G16" s="78"/>
      <c r="H16" s="78"/>
      <c r="I16" s="81"/>
      <c r="J16" s="81"/>
      <c r="K16" s="81"/>
      <c r="L16" s="81"/>
      <c r="M16" s="81"/>
      <c r="N16" s="81"/>
      <c r="O16" s="81"/>
      <c r="P16" s="81"/>
      <c r="Q16" s="81"/>
      <c r="R16" s="81"/>
      <c r="S16" s="81"/>
      <c r="T16" s="81"/>
      <c r="U16" s="78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customFormat="false" ht="15" hidden="false" customHeight="false" outlineLevel="0" collapsed="false">
      <c r="B17" s="77" t="s">
        <v>535</v>
      </c>
      <c r="C17" s="78" t="n">
        <f aca="false">SUM(D17:AH17)</f>
        <v>0</v>
      </c>
      <c r="D17" s="78"/>
      <c r="E17" s="78"/>
      <c r="F17" s="78"/>
      <c r="G17" s="78"/>
      <c r="H17" s="78"/>
      <c r="I17" s="81"/>
      <c r="J17" s="81"/>
      <c r="K17" s="81"/>
      <c r="L17" s="81"/>
      <c r="M17" s="81"/>
      <c r="N17" s="81"/>
      <c r="O17" s="81"/>
      <c r="P17" s="81"/>
      <c r="Q17" s="81"/>
      <c r="R17" s="81"/>
      <c r="S17" s="81"/>
      <c r="T17" s="81"/>
      <c r="U17" s="78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customFormat="false" ht="15" hidden="false" customHeight="false" outlineLevel="0" collapsed="false">
      <c r="B18" s="77" t="s">
        <v>536</v>
      </c>
      <c r="C18" s="78" t="n">
        <f aca="false">SUM(D18:AH18)</f>
        <v>0</v>
      </c>
      <c r="D18" s="78"/>
      <c r="E18" s="78"/>
      <c r="F18" s="78"/>
      <c r="G18" s="78"/>
      <c r="H18" s="78"/>
      <c r="I18" s="81"/>
      <c r="J18" s="81"/>
      <c r="K18" s="81"/>
      <c r="L18" s="81"/>
      <c r="M18" s="81"/>
      <c r="N18" s="81"/>
      <c r="O18" s="81"/>
      <c r="P18" s="81"/>
      <c r="Q18" s="81"/>
      <c r="R18" s="81"/>
      <c r="S18" s="81"/>
      <c r="T18" s="81"/>
      <c r="U18" s="78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customFormat="false" ht="15" hidden="false" customHeight="false" outlineLevel="0" collapsed="false">
      <c r="B19" s="77" t="s">
        <v>537</v>
      </c>
      <c r="C19" s="78" t="n">
        <f aca="false">SUM(D19:AH19)</f>
        <v>0</v>
      </c>
      <c r="D19" s="78"/>
      <c r="E19" s="78"/>
      <c r="F19" s="78"/>
      <c r="G19" s="78"/>
      <c r="H19" s="78"/>
      <c r="I19" s="81"/>
      <c r="J19" s="81"/>
      <c r="K19" s="81"/>
      <c r="L19" s="81"/>
      <c r="M19" s="81"/>
      <c r="N19" s="81"/>
      <c r="O19" s="81"/>
      <c r="P19" s="81"/>
      <c r="Q19" s="81"/>
      <c r="R19" s="81"/>
      <c r="S19" s="81"/>
      <c r="T19" s="81"/>
      <c r="U19" s="78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 customFormat="false" ht="15" hidden="false" customHeight="false" outlineLevel="0" collapsed="false">
      <c r="B20" s="77" t="s">
        <v>578</v>
      </c>
      <c r="C20" s="78" t="n">
        <f aca="false">SUM(D20:AH20)</f>
        <v>0</v>
      </c>
      <c r="D20" s="78"/>
      <c r="E20" s="78"/>
      <c r="F20" s="78"/>
      <c r="G20" s="78"/>
      <c r="H20" s="78"/>
      <c r="I20" s="81"/>
      <c r="J20" s="81"/>
      <c r="K20" s="81"/>
      <c r="L20" s="81"/>
      <c r="M20" s="81"/>
      <c r="N20" s="81"/>
      <c r="O20" s="81"/>
      <c r="P20" s="81"/>
      <c r="Q20" s="81"/>
      <c r="R20" s="81"/>
      <c r="S20" s="81"/>
      <c r="T20" s="81"/>
      <c r="U20" s="78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r="21" customFormat="false" ht="15" hidden="false" customHeight="false" outlineLevel="0" collapsed="false">
      <c r="B21" s="77" t="s">
        <v>538</v>
      </c>
      <c r="C21" s="78" t="n">
        <f aca="false">SUM(D21:AH21)</f>
        <v>0</v>
      </c>
      <c r="D21" s="78"/>
      <c r="E21" s="78"/>
      <c r="F21" s="78"/>
      <c r="G21" s="78"/>
      <c r="H21" s="78"/>
      <c r="I21" s="81"/>
      <c r="J21" s="81"/>
      <c r="K21" s="81"/>
      <c r="L21" s="81"/>
      <c r="M21" s="81"/>
      <c r="N21" s="81"/>
      <c r="O21" s="81"/>
      <c r="P21" s="81"/>
      <c r="Q21" s="81"/>
      <c r="R21" s="81"/>
      <c r="S21" s="81"/>
      <c r="T21" s="81"/>
      <c r="U21" s="78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r="22" customFormat="false" ht="15" hidden="false" customHeight="false" outlineLevel="0" collapsed="false">
      <c r="B22" s="77" t="n">
        <v>15</v>
      </c>
      <c r="C22" s="78" t="n">
        <f aca="false">SUM(D22:AH22)</f>
        <v>0</v>
      </c>
      <c r="D22" s="78"/>
      <c r="E22" s="78"/>
      <c r="F22" s="78"/>
      <c r="G22" s="78"/>
      <c r="H22" s="78"/>
      <c r="I22" s="81"/>
      <c r="J22" s="81"/>
      <c r="K22" s="81"/>
      <c r="L22" s="81"/>
      <c r="M22" s="81"/>
      <c r="N22" s="81"/>
      <c r="O22" s="81"/>
      <c r="P22" s="81"/>
      <c r="Q22" s="81"/>
      <c r="R22" s="81"/>
      <c r="S22" s="81"/>
      <c r="T22" s="81"/>
      <c r="U22" s="78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customFormat="false" ht="15" hidden="false" customHeight="false" outlineLevel="0" collapsed="false">
      <c r="B23" s="77" t="s">
        <v>596</v>
      </c>
      <c r="C23" s="78" t="n">
        <f aca="false">SUM(D23:AH23)</f>
        <v>0</v>
      </c>
      <c r="D23" s="78"/>
      <c r="E23" s="78"/>
      <c r="F23" s="78"/>
      <c r="G23" s="78"/>
      <c r="H23" s="78"/>
      <c r="I23" s="81"/>
      <c r="J23" s="81"/>
      <c r="K23" s="81"/>
      <c r="L23" s="81"/>
      <c r="M23" s="81"/>
      <c r="N23" s="81"/>
      <c r="O23" s="81"/>
      <c r="P23" s="81"/>
      <c r="Q23" s="81"/>
      <c r="R23" s="81"/>
      <c r="S23" s="81"/>
      <c r="T23" s="81"/>
      <c r="U23" s="78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customFormat="false" ht="15" hidden="false" customHeight="false" outlineLevel="0" collapsed="false">
      <c r="B24" s="77" t="s">
        <v>539</v>
      </c>
      <c r="C24" s="78" t="n">
        <f aca="false">SUM(D24:AH24)</f>
        <v>0</v>
      </c>
      <c r="D24" s="78"/>
      <c r="E24" s="78"/>
      <c r="F24" s="78"/>
      <c r="G24" s="78"/>
      <c r="H24" s="78"/>
      <c r="I24" s="81"/>
      <c r="J24" s="81"/>
      <c r="K24" s="81"/>
      <c r="L24" s="81"/>
      <c r="M24" s="81"/>
      <c r="N24" s="81"/>
      <c r="O24" s="81"/>
      <c r="P24" s="81"/>
      <c r="Q24" s="81"/>
      <c r="R24" s="81"/>
      <c r="S24" s="81"/>
      <c r="T24" s="81"/>
      <c r="U24" s="78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="82" customFormat="true" ht="15" hidden="false" customHeight="false" outlineLevel="0" collapsed="false">
      <c r="B25" s="83" t="s">
        <v>282</v>
      </c>
      <c r="C25" s="84" t="n">
        <f aca="false">SUM(C3:C24)</f>
        <v>0</v>
      </c>
      <c r="D25" s="84" t="n">
        <f aca="false">SUM(D3:D24)</f>
        <v>0</v>
      </c>
      <c r="E25" s="84" t="n">
        <f aca="false">SUM(E3:E24)</f>
        <v>0</v>
      </c>
      <c r="F25" s="84" t="n">
        <f aca="false">SUM(F3:F24)</f>
        <v>0</v>
      </c>
      <c r="G25" s="84" t="n">
        <f aca="false">SUM(G3:G24)</f>
        <v>0</v>
      </c>
      <c r="H25" s="84" t="n">
        <f aca="false">SUM(H3:H24)</f>
        <v>0</v>
      </c>
      <c r="I25" s="84" t="n">
        <f aca="false">SUM(I3:I24)</f>
        <v>0</v>
      </c>
      <c r="J25" s="84" t="n">
        <f aca="false">SUM(J3:J24)</f>
        <v>0</v>
      </c>
      <c r="K25" s="84" t="n">
        <f aca="false">SUM(K3:K24)</f>
        <v>0</v>
      </c>
      <c r="L25" s="84" t="n">
        <f aca="false">SUM(L3:L24)</f>
        <v>0</v>
      </c>
      <c r="M25" s="84" t="n">
        <f aca="false">SUM(M3:M24)</f>
        <v>0</v>
      </c>
      <c r="N25" s="84" t="n">
        <f aca="false">SUM(N3:N24)</f>
        <v>0</v>
      </c>
      <c r="O25" s="84" t="n">
        <f aca="false">SUM(O3:O24)</f>
        <v>0</v>
      </c>
      <c r="P25" s="84" t="n">
        <f aca="false">SUM(P3:P24)</f>
        <v>0</v>
      </c>
      <c r="Q25" s="84" t="n">
        <f aca="false">SUM(Q3:Q24)</f>
        <v>0</v>
      </c>
      <c r="R25" s="84" t="n">
        <f aca="false">SUM(R3:R24)</f>
        <v>0</v>
      </c>
      <c r="S25" s="84" t="n">
        <f aca="false">SUM(S3:S24)</f>
        <v>0</v>
      </c>
      <c r="T25" s="84" t="n">
        <f aca="false">SUM(T3:T24)</f>
        <v>0</v>
      </c>
      <c r="U25" s="84" t="n">
        <f aca="false">SUM(U3:U24)</f>
        <v>0</v>
      </c>
      <c r="V25" s="84" t="n">
        <f aca="false">SUM(V3:V24)</f>
        <v>0</v>
      </c>
      <c r="W25" s="84" t="n">
        <f aca="false">SUM(W3:W24)</f>
        <v>0</v>
      </c>
      <c r="X25" s="84" t="n">
        <f aca="false">SUM(X3:X24)</f>
        <v>0</v>
      </c>
      <c r="Y25" s="84" t="n">
        <f aca="false">SUM(Y3:Y24)</f>
        <v>0</v>
      </c>
      <c r="Z25" s="84" t="n">
        <f aca="false">SUM(Z3:Z24)</f>
        <v>0</v>
      </c>
      <c r="AA25" s="84" t="n">
        <f aca="false">SUM(AA3:AA24)</f>
        <v>0</v>
      </c>
      <c r="AB25" s="84" t="n">
        <f aca="false">SUM(AB3:AB24)</f>
        <v>0</v>
      </c>
      <c r="AC25" s="84" t="n">
        <f aca="false">SUM(AC3:AC24)</f>
        <v>0</v>
      </c>
      <c r="AD25" s="84" t="n">
        <f aca="false">SUM(AD3:AD24)</f>
        <v>0</v>
      </c>
      <c r="AE25" s="84" t="n">
        <f aca="false">SUM(AE3:AE24)</f>
        <v>0</v>
      </c>
      <c r="AF25" s="84" t="n">
        <f aca="false">SUM(AF3:AF24)</f>
        <v>0</v>
      </c>
      <c r="AG25" s="84" t="n">
        <f aca="false">SUM(AG3:AG24)</f>
        <v>0</v>
      </c>
      <c r="AH25" s="84" t="n">
        <f aca="false">SUM(AH3:AH24)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B37" activeCellId="0" sqref="B37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9.17"/>
    <col collapsed="false" customWidth="true" hidden="false" outlineLevel="0" max="9" min="3" style="2" width="11.34"/>
    <col collapsed="false" customWidth="true" hidden="false" outlineLevel="0" max="13" min="13" style="2" width="11.34"/>
  </cols>
  <sheetData>
    <row r="1" customFormat="false" ht="26.25" hidden="false" customHeight="true" outlineLevel="0" collapsed="false">
      <c r="B1" s="80" t="s">
        <v>601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528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81"/>
      <c r="K3" s="81"/>
      <c r="L3" s="81"/>
      <c r="M3" s="78"/>
      <c r="N3" s="81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customFormat="false" ht="15" hidden="false" customHeight="false" outlineLevel="0" collapsed="false">
      <c r="B4" s="77" t="s">
        <v>523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81"/>
      <c r="K4" s="81"/>
      <c r="L4" s="81"/>
      <c r="M4" s="78"/>
      <c r="N4" s="81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customFormat="false" ht="15" hidden="false" customHeight="false" outlineLevel="0" collapsed="false">
      <c r="B5" s="77" t="s">
        <v>557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81"/>
      <c r="K5" s="81"/>
      <c r="L5" s="81"/>
      <c r="M5" s="78"/>
      <c r="N5" s="81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customFormat="false" ht="15" hidden="false" customHeight="false" outlineLevel="0" collapsed="false">
      <c r="B6" s="77" t="s">
        <v>376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81"/>
      <c r="K6" s="81"/>
      <c r="L6" s="81"/>
      <c r="M6" s="78"/>
      <c r="N6" s="81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</row>
    <row r="7" customFormat="false" ht="15" hidden="false" customHeight="false" outlineLevel="0" collapsed="false">
      <c r="B7" s="77" t="s">
        <v>421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81"/>
      <c r="K7" s="81"/>
      <c r="L7" s="81"/>
      <c r="M7" s="78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</row>
    <row r="8" customFormat="false" ht="15" hidden="false" customHeight="false" outlineLevel="0" collapsed="false">
      <c r="B8" s="77" t="s">
        <v>419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81"/>
      <c r="K8" s="81"/>
      <c r="L8" s="81"/>
      <c r="M8" s="78"/>
      <c r="N8" s="81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</row>
    <row r="9" customFormat="false" ht="15" hidden="false" customHeight="false" outlineLevel="0" collapsed="false">
      <c r="B9" s="77" t="s">
        <v>373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81"/>
      <c r="K9" s="81"/>
      <c r="L9" s="81"/>
      <c r="M9" s="78"/>
      <c r="N9" s="81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81"/>
      <c r="K10" s="81"/>
      <c r="L10" s="81"/>
      <c r="M10" s="78"/>
      <c r="N10" s="81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customFormat="false" ht="15" hidden="false" customHeight="false" outlineLevel="0" collapsed="false">
      <c r="B11" s="77" t="s">
        <v>595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81"/>
      <c r="K11" s="81"/>
      <c r="L11" s="81"/>
      <c r="M11" s="78"/>
      <c r="N11" s="81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customFormat="false" ht="15" hidden="false" customHeight="false" outlineLevel="0" collapsed="false">
      <c r="B12" s="77" t="s">
        <v>576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81"/>
      <c r="K12" s="81"/>
      <c r="L12" s="81"/>
      <c r="M12" s="78"/>
      <c r="N12" s="81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customFormat="false" ht="15" hidden="false" customHeight="false" outlineLevel="0" collapsed="false">
      <c r="B13" s="77" t="s">
        <v>564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81"/>
      <c r="K13" s="81"/>
      <c r="L13" s="81"/>
      <c r="M13" s="78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customFormat="false" ht="15" hidden="false" customHeight="false" outlineLevel="0" collapsed="false">
      <c r="B14" s="77" t="s">
        <v>569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81"/>
      <c r="K14" s="81"/>
      <c r="L14" s="81"/>
      <c r="M14" s="78"/>
      <c r="N14" s="81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customFormat="false" ht="15" hidden="false" customHeight="false" outlineLevel="0" collapsed="false">
      <c r="B15" s="77" t="s">
        <v>533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81"/>
      <c r="K15" s="81"/>
      <c r="L15" s="81"/>
      <c r="M15" s="78"/>
      <c r="N15" s="81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customFormat="false" ht="15" hidden="false" customHeight="false" outlineLevel="0" collapsed="false">
      <c r="B16" s="77" t="s">
        <v>534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81"/>
      <c r="K16" s="81"/>
      <c r="L16" s="81"/>
      <c r="M16" s="78"/>
      <c r="N16" s="81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81"/>
      <c r="AA16" s="81"/>
      <c r="AB16" s="81"/>
      <c r="AC16" s="81"/>
      <c r="AD16" s="81"/>
      <c r="AE16" s="81"/>
      <c r="AF16" s="81"/>
      <c r="AG16" s="81"/>
      <c r="AH16" s="81"/>
    </row>
    <row r="17" customFormat="false" ht="15" hidden="false" customHeight="false" outlineLevel="0" collapsed="false">
      <c r="B17" s="77" t="s">
        <v>535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81"/>
      <c r="K17" s="81"/>
      <c r="L17" s="81"/>
      <c r="M17" s="78"/>
      <c r="N17" s="81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81"/>
      <c r="AA17" s="81"/>
      <c r="AB17" s="81"/>
      <c r="AC17" s="81"/>
      <c r="AD17" s="81"/>
      <c r="AE17" s="81"/>
      <c r="AF17" s="81"/>
      <c r="AG17" s="81"/>
      <c r="AH17" s="81"/>
    </row>
    <row r="18" customFormat="false" ht="15" hidden="false" customHeight="false" outlineLevel="0" collapsed="false">
      <c r="B18" s="77" t="s">
        <v>536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81"/>
      <c r="K18" s="81"/>
      <c r="L18" s="81"/>
      <c r="M18" s="78"/>
      <c r="N18" s="81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81"/>
      <c r="AA18" s="81"/>
      <c r="AB18" s="81"/>
      <c r="AC18" s="81"/>
      <c r="AD18" s="81"/>
      <c r="AE18" s="81"/>
      <c r="AF18" s="81"/>
      <c r="AG18" s="81"/>
      <c r="AH18" s="81"/>
    </row>
    <row r="19" customFormat="false" ht="15" hidden="false" customHeight="false" outlineLevel="0" collapsed="false">
      <c r="B19" s="77" t="s">
        <v>537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81"/>
      <c r="K19" s="81"/>
      <c r="L19" s="81"/>
      <c r="M19" s="78"/>
      <c r="N19" s="81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81"/>
      <c r="AA19" s="81"/>
      <c r="AB19" s="81"/>
      <c r="AC19" s="81"/>
      <c r="AD19" s="81"/>
      <c r="AE19" s="81"/>
      <c r="AF19" s="81"/>
      <c r="AG19" s="81"/>
      <c r="AH19" s="81"/>
    </row>
    <row r="20" customFormat="false" ht="15" hidden="false" customHeight="false" outlineLevel="0" collapsed="false">
      <c r="B20" s="77" t="s">
        <v>578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81"/>
      <c r="K20" s="81"/>
      <c r="L20" s="81"/>
      <c r="M20" s="78"/>
      <c r="N20" s="81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81"/>
      <c r="AA20" s="81"/>
      <c r="AB20" s="81"/>
      <c r="AC20" s="81"/>
      <c r="AD20" s="81"/>
      <c r="AE20" s="81"/>
      <c r="AF20" s="81"/>
      <c r="AG20" s="81"/>
      <c r="AH20" s="81"/>
    </row>
    <row r="21" customFormat="false" ht="15" hidden="false" customHeight="false" outlineLevel="0" collapsed="false">
      <c r="B21" s="77" t="s">
        <v>538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81"/>
      <c r="K21" s="81"/>
      <c r="L21" s="81"/>
      <c r="M21" s="78"/>
      <c r="N21" s="81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81"/>
      <c r="AA21" s="81"/>
      <c r="AB21" s="81"/>
      <c r="AC21" s="81"/>
      <c r="AD21" s="81"/>
      <c r="AE21" s="81"/>
      <c r="AF21" s="81"/>
      <c r="AG21" s="81"/>
      <c r="AH21" s="81"/>
    </row>
    <row r="22" customFormat="false" ht="15" hidden="false" customHeight="false" outlineLevel="0" collapsed="false">
      <c r="B22" s="77" t="n">
        <v>15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81"/>
      <c r="K22" s="81"/>
      <c r="L22" s="81"/>
      <c r="M22" s="78"/>
      <c r="N22" s="81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81"/>
      <c r="AA22" s="81"/>
      <c r="AB22" s="81"/>
      <c r="AC22" s="81"/>
      <c r="AD22" s="81"/>
      <c r="AE22" s="81"/>
      <c r="AF22" s="81"/>
      <c r="AG22" s="81"/>
      <c r="AH22" s="81"/>
    </row>
    <row r="23" customFormat="false" ht="15" hidden="false" customHeight="false" outlineLevel="0" collapsed="false">
      <c r="B23" s="77" t="s">
        <v>596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81"/>
      <c r="K23" s="81"/>
      <c r="L23" s="81"/>
      <c r="M23" s="78"/>
      <c r="N23" s="81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81"/>
      <c r="AA23" s="81"/>
      <c r="AB23" s="81"/>
      <c r="AC23" s="81"/>
      <c r="AD23" s="81"/>
      <c r="AE23" s="81"/>
      <c r="AF23" s="81"/>
      <c r="AG23" s="81"/>
      <c r="AH23" s="81"/>
    </row>
    <row r="24" customFormat="false" ht="15" hidden="false" customHeight="false" outlineLevel="0" collapsed="false">
      <c r="B24" s="77" t="s">
        <v>539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81"/>
      <c r="K24" s="81"/>
      <c r="L24" s="81"/>
      <c r="M24" s="78"/>
      <c r="N24" s="81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81"/>
      <c r="AA24" s="81"/>
      <c r="AB24" s="81"/>
      <c r="AC24" s="81"/>
      <c r="AD24" s="81"/>
      <c r="AE24" s="81"/>
      <c r="AF24" s="81"/>
      <c r="AG24" s="81"/>
      <c r="AH24" s="81"/>
    </row>
    <row r="25" s="82" customFormat="true" ht="15" hidden="false" customHeight="false" outlineLevel="0" collapsed="false">
      <c r="B25" s="83" t="s">
        <v>282</v>
      </c>
      <c r="C25" s="84" t="n">
        <f aca="false">SUM(C3:C24)</f>
        <v>0</v>
      </c>
      <c r="D25" s="84" t="n">
        <f aca="false">SUM(D3:D24)</f>
        <v>0</v>
      </c>
      <c r="E25" s="84" t="n">
        <f aca="false">SUM(E3:E24)</f>
        <v>0</v>
      </c>
      <c r="F25" s="84" t="n">
        <f aca="false">SUM(F3:F24)</f>
        <v>0</v>
      </c>
      <c r="G25" s="84" t="n">
        <f aca="false">SUM(G3:G24)</f>
        <v>0</v>
      </c>
      <c r="H25" s="84" t="n">
        <f aca="false">SUM(H3:H24)</f>
        <v>0</v>
      </c>
      <c r="I25" s="84" t="n">
        <f aca="false">SUM(I3:I24)</f>
        <v>0</v>
      </c>
      <c r="J25" s="84" t="n">
        <f aca="false">SUM(J3:J24)</f>
        <v>0</v>
      </c>
      <c r="K25" s="84" t="n">
        <f aca="false">SUM(K3:K24)</f>
        <v>0</v>
      </c>
      <c r="L25" s="84" t="n">
        <f aca="false">SUM(L3:L24)</f>
        <v>0</v>
      </c>
      <c r="M25" s="84" t="n">
        <f aca="false">SUM(M3:M24)</f>
        <v>0</v>
      </c>
      <c r="N25" s="84" t="n">
        <f aca="false">SUM(N3:N24)</f>
        <v>0</v>
      </c>
      <c r="O25" s="84" t="n">
        <f aca="false">SUM(O3:O24)</f>
        <v>0</v>
      </c>
      <c r="P25" s="84" t="n">
        <f aca="false">SUM(P3:P24)</f>
        <v>0</v>
      </c>
      <c r="Q25" s="84" t="n">
        <f aca="false">SUM(Q3:Q24)</f>
        <v>0</v>
      </c>
      <c r="R25" s="84" t="n">
        <f aca="false">SUM(R3:R24)</f>
        <v>0</v>
      </c>
      <c r="S25" s="84" t="n">
        <f aca="false">SUM(S3:S24)</f>
        <v>0</v>
      </c>
      <c r="T25" s="84" t="n">
        <f aca="false">SUM(T3:T24)</f>
        <v>0</v>
      </c>
      <c r="U25" s="84" t="n">
        <f aca="false">SUM(U3:U24)</f>
        <v>0</v>
      </c>
      <c r="V25" s="84" t="n">
        <f aca="false">SUM(V3:V24)</f>
        <v>0</v>
      </c>
      <c r="W25" s="84" t="n">
        <f aca="false">SUM(W3:W24)</f>
        <v>0</v>
      </c>
      <c r="X25" s="84" t="n">
        <f aca="false">SUM(X3:X24)</f>
        <v>0</v>
      </c>
      <c r="Y25" s="84" t="n">
        <f aca="false">SUM(Y3:Y24)</f>
        <v>0</v>
      </c>
      <c r="Z25" s="84" t="n">
        <f aca="false">SUM(Z3:Z24)</f>
        <v>0</v>
      </c>
      <c r="AA25" s="84" t="n">
        <f aca="false">SUM(AA3:AA24)</f>
        <v>0</v>
      </c>
      <c r="AB25" s="84" t="n">
        <f aca="false">SUM(AB3:AB24)</f>
        <v>0</v>
      </c>
      <c r="AC25" s="84" t="n">
        <f aca="false">SUM(AC3:AC24)</f>
        <v>0</v>
      </c>
      <c r="AD25" s="84" t="n">
        <f aca="false">SUM(AD3:AD24)</f>
        <v>0</v>
      </c>
      <c r="AE25" s="84" t="n">
        <f aca="false">SUM(AE3:AE24)</f>
        <v>0</v>
      </c>
      <c r="AF25" s="84" t="n">
        <f aca="false">SUM(AF3:AF24)</f>
        <v>0</v>
      </c>
      <c r="AG25" s="84" t="n">
        <f aca="false">SUM(AG3:AG24)</f>
        <v>0</v>
      </c>
      <c r="AH25" s="84" t="n">
        <f aca="false">SUM(AH3:AH24)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2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3" activePane="bottomRight" state="frozen"/>
      <selection pane="topLeft" activeCell="A1" activeCellId="0" sqref="A1"/>
      <selection pane="topRight" activeCell="D1" activeCellId="0" sqref="D1"/>
      <selection pane="bottomLeft" activeCell="A3" activeCellId="0" sqref="A3"/>
      <selection pane="bottomRight" activeCell="B38" activeCellId="0" sqref="B38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9.17"/>
    <col collapsed="false" customWidth="true" hidden="false" outlineLevel="0" max="9" min="3" style="2" width="11.34"/>
    <col collapsed="false" customWidth="true" hidden="false" outlineLevel="0" max="11" min="11" style="2" width="11.34"/>
    <col collapsed="false" customWidth="true" hidden="false" outlineLevel="0" max="14" min="14" style="2" width="11.34"/>
    <col collapsed="false" customWidth="true" hidden="false" outlineLevel="0" max="26" min="26" style="2" width="11.34"/>
  </cols>
  <sheetData>
    <row r="1" customFormat="false" ht="26.25" hidden="false" customHeight="true" outlineLevel="0" collapsed="false">
      <c r="B1" s="80" t="s">
        <v>602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528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81"/>
      <c r="K3" s="78"/>
      <c r="L3" s="81"/>
      <c r="M3" s="81"/>
      <c r="N3" s="78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78"/>
      <c r="AA3" s="81"/>
      <c r="AB3" s="81"/>
      <c r="AC3" s="81"/>
      <c r="AD3" s="81"/>
      <c r="AE3" s="81"/>
      <c r="AF3" s="81"/>
      <c r="AG3" s="81"/>
      <c r="AH3" s="81"/>
    </row>
    <row r="4" customFormat="false" ht="15" hidden="false" customHeight="false" outlineLevel="0" collapsed="false">
      <c r="B4" s="77" t="s">
        <v>523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81"/>
      <c r="K4" s="78"/>
      <c r="L4" s="81"/>
      <c r="M4" s="81"/>
      <c r="N4" s="78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78"/>
      <c r="AA4" s="81"/>
      <c r="AB4" s="81"/>
      <c r="AC4" s="81"/>
      <c r="AD4" s="81"/>
      <c r="AE4" s="81"/>
      <c r="AF4" s="81"/>
      <c r="AG4" s="81"/>
      <c r="AH4" s="81"/>
    </row>
    <row r="5" customFormat="false" ht="15" hidden="false" customHeight="false" outlineLevel="0" collapsed="false">
      <c r="B5" s="77" t="s">
        <v>557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81"/>
      <c r="K5" s="78"/>
      <c r="L5" s="81"/>
      <c r="M5" s="81"/>
      <c r="N5" s="78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78"/>
      <c r="AA5" s="81"/>
      <c r="AB5" s="81"/>
      <c r="AC5" s="81"/>
      <c r="AD5" s="81"/>
      <c r="AE5" s="81"/>
      <c r="AF5" s="81"/>
      <c r="AG5" s="81"/>
      <c r="AH5" s="81"/>
    </row>
    <row r="6" customFormat="false" ht="15" hidden="false" customHeight="false" outlineLevel="0" collapsed="false">
      <c r="B6" s="77" t="s">
        <v>376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81"/>
      <c r="K6" s="78"/>
      <c r="L6" s="81"/>
      <c r="M6" s="81"/>
      <c r="N6" s="78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78"/>
      <c r="AA6" s="81"/>
      <c r="AB6" s="81"/>
      <c r="AC6" s="81"/>
      <c r="AD6" s="81"/>
      <c r="AE6" s="81"/>
      <c r="AF6" s="81"/>
      <c r="AG6" s="81"/>
      <c r="AH6" s="81"/>
    </row>
    <row r="7" customFormat="false" ht="15" hidden="false" customHeight="false" outlineLevel="0" collapsed="false">
      <c r="B7" s="77" t="s">
        <v>421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81"/>
      <c r="K7" s="78"/>
      <c r="L7" s="81"/>
      <c r="M7" s="81"/>
      <c r="N7" s="78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78"/>
      <c r="AA7" s="81"/>
      <c r="AB7" s="81"/>
      <c r="AC7" s="81"/>
      <c r="AD7" s="81"/>
      <c r="AE7" s="81"/>
      <c r="AF7" s="81"/>
      <c r="AG7" s="81"/>
      <c r="AH7" s="81"/>
    </row>
    <row r="8" customFormat="false" ht="15" hidden="false" customHeight="false" outlineLevel="0" collapsed="false">
      <c r="B8" s="77" t="s">
        <v>419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81"/>
      <c r="K8" s="78"/>
      <c r="L8" s="81"/>
      <c r="M8" s="81"/>
      <c r="N8" s="78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78"/>
      <c r="AA8" s="81"/>
      <c r="AB8" s="81"/>
      <c r="AC8" s="81"/>
      <c r="AD8" s="81"/>
      <c r="AE8" s="81"/>
      <c r="AF8" s="81"/>
      <c r="AG8" s="81"/>
      <c r="AH8" s="81"/>
    </row>
    <row r="9" customFormat="false" ht="15" hidden="false" customHeight="false" outlineLevel="0" collapsed="false">
      <c r="B9" s="77" t="s">
        <v>373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81"/>
      <c r="K9" s="78"/>
      <c r="L9" s="81"/>
      <c r="M9" s="81"/>
      <c r="N9" s="78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78"/>
      <c r="AA9" s="81"/>
      <c r="AB9" s="81"/>
      <c r="AC9" s="81"/>
      <c r="AD9" s="81"/>
      <c r="AE9" s="81"/>
      <c r="AF9" s="81"/>
      <c r="AG9" s="81"/>
      <c r="AH9" s="81"/>
    </row>
    <row r="10" customFormat="false" ht="15" hidden="false" customHeight="false" outlineLevel="0" collapsed="false">
      <c r="B10" s="77" t="s">
        <v>490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81"/>
      <c r="K10" s="78"/>
      <c r="L10" s="81"/>
      <c r="M10" s="81"/>
      <c r="N10" s="78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78"/>
      <c r="AA10" s="81"/>
      <c r="AB10" s="81"/>
      <c r="AC10" s="81"/>
      <c r="AD10" s="81"/>
      <c r="AE10" s="81"/>
      <c r="AF10" s="81"/>
      <c r="AG10" s="81"/>
      <c r="AH10" s="81"/>
    </row>
    <row r="11" customFormat="false" ht="15" hidden="false" customHeight="false" outlineLevel="0" collapsed="false">
      <c r="B11" s="77" t="s">
        <v>595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81"/>
      <c r="K11" s="78"/>
      <c r="L11" s="81"/>
      <c r="M11" s="81"/>
      <c r="N11" s="78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78"/>
      <c r="AA11" s="81"/>
      <c r="AB11" s="81"/>
      <c r="AC11" s="81"/>
      <c r="AD11" s="81"/>
      <c r="AE11" s="81"/>
      <c r="AF11" s="81"/>
      <c r="AG11" s="81"/>
      <c r="AH11" s="81"/>
    </row>
    <row r="12" customFormat="false" ht="15" hidden="false" customHeight="false" outlineLevel="0" collapsed="false">
      <c r="B12" s="77" t="s">
        <v>576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81"/>
      <c r="K12" s="78"/>
      <c r="L12" s="81"/>
      <c r="M12" s="81"/>
      <c r="N12" s="78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78"/>
      <c r="AA12" s="81"/>
      <c r="AB12" s="81"/>
      <c r="AC12" s="81"/>
      <c r="AD12" s="81"/>
      <c r="AE12" s="81"/>
      <c r="AF12" s="81"/>
      <c r="AG12" s="81"/>
      <c r="AH12" s="81"/>
    </row>
    <row r="13" customFormat="false" ht="15" hidden="false" customHeight="false" outlineLevel="0" collapsed="false">
      <c r="B13" s="77" t="s">
        <v>404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81"/>
      <c r="K13" s="78"/>
      <c r="L13" s="81"/>
      <c r="M13" s="81"/>
      <c r="N13" s="78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78"/>
      <c r="AA13" s="81"/>
      <c r="AB13" s="81"/>
      <c r="AC13" s="81"/>
      <c r="AD13" s="81"/>
      <c r="AE13" s="81"/>
      <c r="AF13" s="81"/>
      <c r="AG13" s="81"/>
      <c r="AH13" s="81"/>
    </row>
    <row r="14" customFormat="false" ht="15" hidden="false" customHeight="false" outlineLevel="0" collapsed="false">
      <c r="B14" s="77" t="s">
        <v>564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81"/>
      <c r="K14" s="78"/>
      <c r="L14" s="81"/>
      <c r="M14" s="81"/>
      <c r="N14" s="78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78"/>
      <c r="AA14" s="81"/>
      <c r="AB14" s="81"/>
      <c r="AC14" s="81"/>
      <c r="AD14" s="81"/>
      <c r="AE14" s="81"/>
      <c r="AF14" s="81"/>
      <c r="AG14" s="81"/>
      <c r="AH14" s="81"/>
    </row>
    <row r="15" customFormat="false" ht="15" hidden="false" customHeight="false" outlineLevel="0" collapsed="false">
      <c r="B15" s="77" t="s">
        <v>569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81"/>
      <c r="K15" s="78"/>
      <c r="L15" s="81"/>
      <c r="M15" s="81"/>
      <c r="N15" s="78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78"/>
      <c r="AA15" s="81"/>
      <c r="AB15" s="81"/>
      <c r="AC15" s="81"/>
      <c r="AD15" s="81"/>
      <c r="AE15" s="81"/>
      <c r="AF15" s="81"/>
      <c r="AG15" s="81"/>
      <c r="AH15" s="81"/>
    </row>
    <row r="16" customFormat="false" ht="15" hidden="false" customHeight="false" outlineLevel="0" collapsed="false">
      <c r="B16" s="77" t="s">
        <v>533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81"/>
      <c r="K16" s="78"/>
      <c r="L16" s="81"/>
      <c r="M16" s="81"/>
      <c r="N16" s="78"/>
      <c r="O16" s="81"/>
      <c r="P16" s="81"/>
      <c r="Q16" s="81"/>
      <c r="R16" s="81"/>
      <c r="S16" s="81"/>
      <c r="T16" s="81"/>
      <c r="U16" s="81"/>
      <c r="V16" s="81"/>
      <c r="W16" s="81"/>
      <c r="X16" s="81"/>
      <c r="Y16" s="81"/>
      <c r="Z16" s="78"/>
      <c r="AA16" s="81"/>
      <c r="AB16" s="81"/>
      <c r="AC16" s="81"/>
      <c r="AD16" s="81"/>
      <c r="AE16" s="81"/>
      <c r="AF16" s="81"/>
      <c r="AG16" s="81"/>
      <c r="AH16" s="81"/>
    </row>
    <row r="17" customFormat="false" ht="15" hidden="false" customHeight="false" outlineLevel="0" collapsed="false">
      <c r="B17" s="77" t="s">
        <v>534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81"/>
      <c r="K17" s="78"/>
      <c r="L17" s="81"/>
      <c r="M17" s="81"/>
      <c r="N17" s="78"/>
      <c r="O17" s="81"/>
      <c r="P17" s="81"/>
      <c r="Q17" s="81"/>
      <c r="R17" s="81"/>
      <c r="S17" s="81"/>
      <c r="T17" s="81"/>
      <c r="U17" s="81"/>
      <c r="V17" s="81"/>
      <c r="W17" s="81"/>
      <c r="X17" s="81"/>
      <c r="Y17" s="81"/>
      <c r="Z17" s="78"/>
      <c r="AA17" s="81"/>
      <c r="AB17" s="81"/>
      <c r="AC17" s="81"/>
      <c r="AD17" s="81"/>
      <c r="AE17" s="81"/>
      <c r="AF17" s="81"/>
      <c r="AG17" s="81"/>
      <c r="AH17" s="81"/>
    </row>
    <row r="18" customFormat="false" ht="15" hidden="false" customHeight="false" outlineLevel="0" collapsed="false">
      <c r="B18" s="77" t="s">
        <v>535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81"/>
      <c r="K18" s="78"/>
      <c r="L18" s="81"/>
      <c r="M18" s="81"/>
      <c r="N18" s="78"/>
      <c r="O18" s="81"/>
      <c r="P18" s="81"/>
      <c r="Q18" s="81"/>
      <c r="R18" s="81"/>
      <c r="S18" s="81"/>
      <c r="T18" s="81"/>
      <c r="U18" s="81"/>
      <c r="V18" s="81"/>
      <c r="W18" s="81"/>
      <c r="X18" s="81"/>
      <c r="Y18" s="81"/>
      <c r="Z18" s="78"/>
      <c r="AA18" s="81"/>
      <c r="AB18" s="81"/>
      <c r="AC18" s="81"/>
      <c r="AD18" s="81"/>
      <c r="AE18" s="81"/>
      <c r="AF18" s="81"/>
      <c r="AG18" s="81"/>
      <c r="AH18" s="81"/>
    </row>
    <row r="19" customFormat="false" ht="15" hidden="false" customHeight="false" outlineLevel="0" collapsed="false">
      <c r="B19" s="77" t="s">
        <v>536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81"/>
      <c r="K19" s="78"/>
      <c r="L19" s="81"/>
      <c r="M19" s="81"/>
      <c r="N19" s="78"/>
      <c r="O19" s="81"/>
      <c r="P19" s="81"/>
      <c r="Q19" s="81"/>
      <c r="R19" s="81"/>
      <c r="S19" s="81"/>
      <c r="T19" s="81"/>
      <c r="U19" s="81"/>
      <c r="V19" s="81"/>
      <c r="W19" s="81"/>
      <c r="X19" s="81"/>
      <c r="Y19" s="81"/>
      <c r="Z19" s="78"/>
      <c r="AA19" s="81"/>
      <c r="AB19" s="81"/>
      <c r="AC19" s="81"/>
      <c r="AD19" s="81"/>
      <c r="AE19" s="81"/>
      <c r="AF19" s="81"/>
      <c r="AG19" s="81"/>
      <c r="AH19" s="81"/>
    </row>
    <row r="20" customFormat="false" ht="15" hidden="false" customHeight="false" outlineLevel="0" collapsed="false">
      <c r="B20" s="77" t="s">
        <v>565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81"/>
      <c r="K20" s="78"/>
      <c r="L20" s="81"/>
      <c r="M20" s="81"/>
      <c r="N20" s="78"/>
      <c r="O20" s="81"/>
      <c r="P20" s="81"/>
      <c r="Q20" s="81"/>
      <c r="R20" s="81"/>
      <c r="S20" s="81"/>
      <c r="T20" s="81"/>
      <c r="U20" s="81"/>
      <c r="V20" s="81"/>
      <c r="W20" s="81"/>
      <c r="X20" s="81"/>
      <c r="Y20" s="81"/>
      <c r="Z20" s="78"/>
      <c r="AA20" s="81"/>
      <c r="AB20" s="81"/>
      <c r="AC20" s="81"/>
      <c r="AD20" s="81"/>
      <c r="AE20" s="81"/>
      <c r="AF20" s="81"/>
      <c r="AG20" s="81"/>
      <c r="AH20" s="81"/>
    </row>
    <row r="21" customFormat="false" ht="15" hidden="false" customHeight="false" outlineLevel="0" collapsed="false">
      <c r="B21" s="77" t="s">
        <v>537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81"/>
      <c r="K21" s="78"/>
      <c r="L21" s="81"/>
      <c r="M21" s="81"/>
      <c r="N21" s="78"/>
      <c r="O21" s="81"/>
      <c r="P21" s="81"/>
      <c r="Q21" s="81"/>
      <c r="R21" s="81"/>
      <c r="S21" s="81"/>
      <c r="T21" s="81"/>
      <c r="U21" s="81"/>
      <c r="V21" s="81"/>
      <c r="W21" s="81"/>
      <c r="X21" s="81"/>
      <c r="Y21" s="81"/>
      <c r="Z21" s="78"/>
      <c r="AA21" s="81"/>
      <c r="AB21" s="81"/>
      <c r="AC21" s="81"/>
      <c r="AD21" s="81"/>
      <c r="AE21" s="81"/>
      <c r="AF21" s="81"/>
      <c r="AG21" s="81"/>
      <c r="AH21" s="81"/>
    </row>
    <row r="22" customFormat="false" ht="15" hidden="false" customHeight="false" outlineLevel="0" collapsed="false">
      <c r="B22" s="77" t="s">
        <v>567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81"/>
      <c r="K22" s="78"/>
      <c r="L22" s="81"/>
      <c r="M22" s="81"/>
      <c r="N22" s="78"/>
      <c r="O22" s="81"/>
      <c r="P22" s="81"/>
      <c r="Q22" s="81"/>
      <c r="R22" s="81"/>
      <c r="S22" s="81"/>
      <c r="T22" s="81"/>
      <c r="U22" s="81"/>
      <c r="V22" s="81"/>
      <c r="W22" s="81"/>
      <c r="X22" s="81"/>
      <c r="Y22" s="81"/>
      <c r="Z22" s="78"/>
      <c r="AA22" s="81"/>
      <c r="AB22" s="81"/>
      <c r="AC22" s="81"/>
      <c r="AD22" s="81"/>
      <c r="AE22" s="81"/>
      <c r="AF22" s="81"/>
      <c r="AG22" s="81"/>
      <c r="AH22" s="81"/>
    </row>
    <row r="23" customFormat="false" ht="15" hidden="false" customHeight="false" outlineLevel="0" collapsed="false">
      <c r="B23" s="77" t="s">
        <v>538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81"/>
      <c r="K23" s="78"/>
      <c r="L23" s="81"/>
      <c r="M23" s="81"/>
      <c r="N23" s="78"/>
      <c r="O23" s="81"/>
      <c r="P23" s="81"/>
      <c r="Q23" s="81"/>
      <c r="R23" s="81"/>
      <c r="S23" s="81"/>
      <c r="T23" s="81"/>
      <c r="U23" s="81"/>
      <c r="V23" s="81"/>
      <c r="W23" s="81"/>
      <c r="X23" s="81"/>
      <c r="Y23" s="81"/>
      <c r="Z23" s="78"/>
      <c r="AA23" s="81"/>
      <c r="AB23" s="81"/>
      <c r="AC23" s="81"/>
      <c r="AD23" s="81"/>
      <c r="AE23" s="81"/>
      <c r="AF23" s="81"/>
      <c r="AG23" s="81"/>
      <c r="AH23" s="81"/>
    </row>
    <row r="24" customFormat="false" ht="15" hidden="false" customHeight="false" outlineLevel="0" collapsed="false">
      <c r="B24" s="77" t="n">
        <v>15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81"/>
      <c r="K24" s="78"/>
      <c r="L24" s="81"/>
      <c r="M24" s="81"/>
      <c r="N24" s="78"/>
      <c r="O24" s="81"/>
      <c r="P24" s="81"/>
      <c r="Q24" s="81"/>
      <c r="R24" s="81"/>
      <c r="S24" s="81"/>
      <c r="T24" s="81"/>
      <c r="U24" s="81"/>
      <c r="V24" s="81"/>
      <c r="W24" s="81"/>
      <c r="X24" s="81"/>
      <c r="Y24" s="81"/>
      <c r="Z24" s="78"/>
      <c r="AA24" s="81"/>
      <c r="AB24" s="81"/>
      <c r="AC24" s="81"/>
      <c r="AD24" s="81"/>
      <c r="AE24" s="81"/>
      <c r="AF24" s="81"/>
      <c r="AG24" s="81"/>
      <c r="AH24" s="81"/>
    </row>
    <row r="25" customFormat="false" ht="15" hidden="false" customHeight="false" outlineLevel="0" collapsed="false">
      <c r="B25" s="77" t="s">
        <v>596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81"/>
      <c r="K25" s="78"/>
      <c r="L25" s="81"/>
      <c r="M25" s="81"/>
      <c r="N25" s="78"/>
      <c r="O25" s="81"/>
      <c r="P25" s="81"/>
      <c r="Q25" s="81"/>
      <c r="R25" s="81"/>
      <c r="S25" s="81"/>
      <c r="T25" s="81"/>
      <c r="U25" s="81"/>
      <c r="V25" s="81"/>
      <c r="W25" s="81"/>
      <c r="X25" s="81"/>
      <c r="Y25" s="81"/>
      <c r="Z25" s="78"/>
      <c r="AA25" s="81"/>
      <c r="AB25" s="81"/>
      <c r="AC25" s="81"/>
      <c r="AD25" s="81"/>
      <c r="AE25" s="81"/>
      <c r="AF25" s="81"/>
      <c r="AG25" s="81"/>
      <c r="AH25" s="81"/>
    </row>
    <row r="26" customFormat="false" ht="15" hidden="false" customHeight="false" outlineLevel="0" collapsed="false">
      <c r="B26" s="77" t="s">
        <v>539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81"/>
      <c r="K26" s="78"/>
      <c r="L26" s="81"/>
      <c r="M26" s="81"/>
      <c r="N26" s="78"/>
      <c r="O26" s="81"/>
      <c r="P26" s="81"/>
      <c r="Q26" s="81"/>
      <c r="R26" s="81"/>
      <c r="S26" s="81"/>
      <c r="T26" s="81"/>
      <c r="U26" s="81"/>
      <c r="V26" s="81"/>
      <c r="W26" s="81"/>
      <c r="X26" s="81"/>
      <c r="Y26" s="81"/>
      <c r="Z26" s="78"/>
      <c r="AA26" s="81"/>
      <c r="AB26" s="81"/>
      <c r="AC26" s="81"/>
      <c r="AD26" s="81"/>
      <c r="AE26" s="81"/>
      <c r="AF26" s="81"/>
      <c r="AG26" s="81"/>
      <c r="AH26" s="81"/>
    </row>
    <row r="27" s="82" customFormat="true" ht="15" hidden="false" customHeight="false" outlineLevel="0" collapsed="false">
      <c r="B27" s="83" t="s">
        <v>282</v>
      </c>
      <c r="C27" s="84" t="n">
        <f aca="false">SUM(C3:C26)</f>
        <v>0</v>
      </c>
      <c r="D27" s="84" t="n">
        <f aca="false">SUM(D3:D26)</f>
        <v>0</v>
      </c>
      <c r="E27" s="84" t="n">
        <f aca="false">SUM(E3:E26)</f>
        <v>0</v>
      </c>
      <c r="F27" s="84" t="n">
        <f aca="false">SUM(F3:F26)</f>
        <v>0</v>
      </c>
      <c r="G27" s="84" t="n">
        <f aca="false">SUM(G3:G26)</f>
        <v>0</v>
      </c>
      <c r="H27" s="84" t="n">
        <f aca="false">SUM(H3:H26)</f>
        <v>0</v>
      </c>
      <c r="I27" s="84" t="n">
        <f aca="false">SUM(I3:I26)</f>
        <v>0</v>
      </c>
      <c r="J27" s="84" t="n">
        <f aca="false">SUM(J3:J26)</f>
        <v>0</v>
      </c>
      <c r="K27" s="84" t="n">
        <f aca="false">SUM(K3:K26)</f>
        <v>0</v>
      </c>
      <c r="L27" s="84" t="n">
        <f aca="false">SUM(L3:L26)</f>
        <v>0</v>
      </c>
      <c r="M27" s="84" t="n">
        <f aca="false">SUM(M3:M26)</f>
        <v>0</v>
      </c>
      <c r="N27" s="84" t="n">
        <f aca="false">SUM(N3:N26)</f>
        <v>0</v>
      </c>
      <c r="O27" s="84" t="n">
        <f aca="false">SUM(O3:O26)</f>
        <v>0</v>
      </c>
      <c r="P27" s="84" t="n">
        <f aca="false">SUM(P3:P26)</f>
        <v>0</v>
      </c>
      <c r="Q27" s="84" t="n">
        <f aca="false">SUM(Q3:Q26)</f>
        <v>0</v>
      </c>
      <c r="R27" s="84" t="n">
        <f aca="false">SUM(R3:R26)</f>
        <v>0</v>
      </c>
      <c r="S27" s="84" t="n">
        <f aca="false">SUM(S3:S26)</f>
        <v>0</v>
      </c>
      <c r="T27" s="84" t="n">
        <f aca="false">SUM(T3:T26)</f>
        <v>0</v>
      </c>
      <c r="U27" s="84" t="n">
        <f aca="false">SUM(U3:U26)</f>
        <v>0</v>
      </c>
      <c r="V27" s="84" t="n">
        <f aca="false">SUM(V3:V26)</f>
        <v>0</v>
      </c>
      <c r="W27" s="84" t="n">
        <f aca="false">SUM(W3:W26)</f>
        <v>0</v>
      </c>
      <c r="X27" s="84" t="n">
        <f aca="false">SUM(X3:X26)</f>
        <v>0</v>
      </c>
      <c r="Y27" s="84" t="n">
        <f aca="false">SUM(Y3:Y26)</f>
        <v>0</v>
      </c>
      <c r="Z27" s="84" t="n">
        <f aca="false">SUM(Z3:Z26)</f>
        <v>0</v>
      </c>
      <c r="AA27" s="84" t="n">
        <f aca="false">SUM(AA3:AA26)</f>
        <v>0</v>
      </c>
      <c r="AB27" s="84" t="n">
        <f aca="false">SUM(AB3:AB26)</f>
        <v>0</v>
      </c>
      <c r="AC27" s="84" t="n">
        <f aca="false">SUM(AC3:AC26)</f>
        <v>0</v>
      </c>
      <c r="AD27" s="84" t="n">
        <f aca="false">SUM(AD3:AD26)</f>
        <v>0</v>
      </c>
      <c r="AE27" s="84" t="n">
        <f aca="false">SUM(AE3:AE26)</f>
        <v>0</v>
      </c>
      <c r="AF27" s="84" t="n">
        <f aca="false">SUM(AF3:AF26)</f>
        <v>0</v>
      </c>
      <c r="AG27" s="84" t="n">
        <f aca="false">SUM(AG3:AG26)</f>
        <v>0</v>
      </c>
      <c r="AH27" s="84" t="n">
        <f aca="false">SUM(AH3:AH26)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3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D12" activePane="bottomRight" state="frozen"/>
      <selection pane="topLeft" activeCell="A1" activeCellId="0" sqref="A1"/>
      <selection pane="topRight" activeCell="D1" activeCellId="0" sqref="D1"/>
      <selection pane="bottomLeft" activeCell="A12" activeCellId="0" sqref="A12"/>
      <selection pane="bottomRight" activeCell="F33" activeCellId="0" sqref="F33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9.17"/>
    <col collapsed="false" customWidth="true" hidden="false" outlineLevel="0" max="9" min="3" style="2" width="11.34"/>
    <col collapsed="false" customWidth="true" hidden="false" outlineLevel="0" max="11" min="11" style="2" width="11.34"/>
    <col collapsed="false" customWidth="true" hidden="false" outlineLevel="0" max="13" min="13" style="2" width="11.34"/>
    <col collapsed="false" customWidth="true" hidden="false" outlineLevel="0" max="15" min="15" style="2" width="11.34"/>
    <col collapsed="false" customWidth="true" hidden="false" outlineLevel="0" max="20" min="20" style="2" width="11.34"/>
    <col collapsed="false" customWidth="true" hidden="false" outlineLevel="0" max="26" min="26" style="2" width="11.34"/>
    <col collapsed="false" customWidth="true" hidden="false" outlineLevel="0" max="28" min="28" style="2" width="11.34"/>
    <col collapsed="false" customWidth="true" hidden="false" outlineLevel="0" max="34" min="32" style="2" width="11.34"/>
  </cols>
  <sheetData>
    <row r="1" customFormat="false" ht="26.25" hidden="false" customHeight="true" outlineLevel="0" collapsed="false">
      <c r="B1" s="80" t="s">
        <v>603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8" t="s">
        <v>575</v>
      </c>
      <c r="C3" s="78" t="n">
        <f aca="false">SUM(D3:AH3)</f>
        <v>0</v>
      </c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8"/>
    </row>
    <row r="4" customFormat="false" ht="15" hidden="false" customHeight="false" outlineLevel="0" collapsed="false">
      <c r="B4" s="77" t="s">
        <v>528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81"/>
      <c r="K4" s="78"/>
      <c r="L4" s="81"/>
      <c r="M4" s="78"/>
      <c r="N4" s="81"/>
      <c r="O4" s="78"/>
      <c r="P4" s="81"/>
      <c r="Q4" s="81"/>
      <c r="R4" s="81"/>
      <c r="S4" s="81"/>
      <c r="T4" s="78"/>
      <c r="U4" s="81"/>
      <c r="V4" s="81"/>
      <c r="W4" s="81"/>
      <c r="X4" s="81"/>
      <c r="Y4" s="81"/>
      <c r="Z4" s="78"/>
      <c r="AA4" s="81"/>
      <c r="AB4" s="78"/>
      <c r="AC4" s="81"/>
      <c r="AD4" s="81"/>
      <c r="AE4" s="81"/>
      <c r="AF4" s="78"/>
      <c r="AG4" s="78"/>
      <c r="AH4" s="78"/>
    </row>
    <row r="5" customFormat="false" ht="15" hidden="false" customHeight="false" outlineLevel="0" collapsed="false">
      <c r="B5" s="77" t="s">
        <v>523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81"/>
      <c r="K5" s="78"/>
      <c r="L5" s="81"/>
      <c r="M5" s="78"/>
      <c r="N5" s="81"/>
      <c r="O5" s="78"/>
      <c r="P5" s="81"/>
      <c r="Q5" s="81"/>
      <c r="R5" s="81"/>
      <c r="S5" s="81"/>
      <c r="T5" s="78"/>
      <c r="U5" s="81"/>
      <c r="V5" s="81"/>
      <c r="W5" s="81"/>
      <c r="X5" s="81"/>
      <c r="Y5" s="81"/>
      <c r="Z5" s="78"/>
      <c r="AA5" s="81"/>
      <c r="AB5" s="78"/>
      <c r="AC5" s="81"/>
      <c r="AD5" s="81"/>
      <c r="AE5" s="81"/>
      <c r="AF5" s="78"/>
      <c r="AG5" s="78"/>
      <c r="AH5" s="78"/>
    </row>
    <row r="6" customFormat="false" ht="15" hidden="false" customHeight="false" outlineLevel="0" collapsed="false">
      <c r="B6" s="77" t="s">
        <v>557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81"/>
      <c r="K6" s="78"/>
      <c r="L6" s="81"/>
      <c r="M6" s="78"/>
      <c r="N6" s="81"/>
      <c r="O6" s="78"/>
      <c r="P6" s="81"/>
      <c r="Q6" s="81"/>
      <c r="R6" s="81"/>
      <c r="S6" s="81"/>
      <c r="T6" s="78"/>
      <c r="U6" s="81"/>
      <c r="V6" s="81"/>
      <c r="W6" s="81"/>
      <c r="X6" s="81"/>
      <c r="Y6" s="81"/>
      <c r="Z6" s="78"/>
      <c r="AA6" s="81"/>
      <c r="AB6" s="78"/>
      <c r="AC6" s="81"/>
      <c r="AD6" s="81"/>
      <c r="AE6" s="81"/>
      <c r="AF6" s="78"/>
      <c r="AG6" s="78"/>
      <c r="AH6" s="78"/>
    </row>
    <row r="7" customFormat="false" ht="15" hidden="false" customHeight="false" outlineLevel="0" collapsed="false">
      <c r="B7" s="77" t="s">
        <v>560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81"/>
      <c r="K7" s="78"/>
      <c r="L7" s="81"/>
      <c r="M7" s="78"/>
      <c r="N7" s="81"/>
      <c r="O7" s="78"/>
      <c r="P7" s="81"/>
      <c r="Q7" s="81"/>
      <c r="R7" s="81"/>
      <c r="S7" s="81"/>
      <c r="T7" s="78"/>
      <c r="U7" s="81"/>
      <c r="V7" s="81"/>
      <c r="W7" s="81"/>
      <c r="X7" s="81"/>
      <c r="Y7" s="81"/>
      <c r="Z7" s="78"/>
      <c r="AA7" s="81"/>
      <c r="AB7" s="78"/>
      <c r="AC7" s="81"/>
      <c r="AD7" s="81"/>
      <c r="AE7" s="81"/>
      <c r="AF7" s="78"/>
      <c r="AG7" s="78"/>
      <c r="AH7" s="78"/>
    </row>
    <row r="8" customFormat="false" ht="15" hidden="false" customHeight="false" outlineLevel="0" collapsed="false">
      <c r="B8" s="77" t="s">
        <v>421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81"/>
      <c r="K8" s="78"/>
      <c r="L8" s="81"/>
      <c r="M8" s="78"/>
      <c r="N8" s="81"/>
      <c r="O8" s="78"/>
      <c r="P8" s="81"/>
      <c r="Q8" s="81"/>
      <c r="R8" s="81"/>
      <c r="S8" s="81"/>
      <c r="T8" s="78"/>
      <c r="U8" s="81"/>
      <c r="V8" s="81"/>
      <c r="W8" s="81"/>
      <c r="X8" s="81"/>
      <c r="Y8" s="81"/>
      <c r="Z8" s="78"/>
      <c r="AA8" s="81"/>
      <c r="AB8" s="78"/>
      <c r="AC8" s="81"/>
      <c r="AD8" s="81"/>
      <c r="AE8" s="81"/>
      <c r="AF8" s="78"/>
      <c r="AG8" s="78"/>
      <c r="AH8" s="78"/>
    </row>
    <row r="9" customFormat="false" ht="15" hidden="false" customHeight="false" outlineLevel="0" collapsed="false">
      <c r="B9" s="77" t="s">
        <v>577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81"/>
      <c r="K9" s="78"/>
      <c r="L9" s="81"/>
      <c r="M9" s="78"/>
      <c r="N9" s="81"/>
      <c r="O9" s="78"/>
      <c r="P9" s="81"/>
      <c r="Q9" s="81"/>
      <c r="R9" s="81"/>
      <c r="S9" s="81"/>
      <c r="T9" s="78"/>
      <c r="U9" s="81"/>
      <c r="V9" s="81"/>
      <c r="W9" s="81"/>
      <c r="X9" s="81"/>
      <c r="Y9" s="81"/>
      <c r="Z9" s="78"/>
      <c r="AA9" s="81"/>
      <c r="AB9" s="78"/>
      <c r="AC9" s="81"/>
      <c r="AD9" s="81"/>
      <c r="AE9" s="81"/>
      <c r="AF9" s="78"/>
      <c r="AG9" s="78"/>
      <c r="AH9" s="78"/>
    </row>
    <row r="10" customFormat="false" ht="15" hidden="false" customHeight="false" outlineLevel="0" collapsed="false">
      <c r="B10" s="77" t="s">
        <v>530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81"/>
      <c r="K10" s="78"/>
      <c r="L10" s="81"/>
      <c r="M10" s="78"/>
      <c r="N10" s="81"/>
      <c r="O10" s="78"/>
      <c r="P10" s="81"/>
      <c r="Q10" s="81"/>
      <c r="R10" s="81"/>
      <c r="S10" s="81"/>
      <c r="T10" s="78"/>
      <c r="U10" s="81"/>
      <c r="V10" s="81"/>
      <c r="W10" s="81"/>
      <c r="X10" s="81"/>
      <c r="Y10" s="81"/>
      <c r="Z10" s="78"/>
      <c r="AA10" s="81"/>
      <c r="AB10" s="78"/>
      <c r="AC10" s="81"/>
      <c r="AD10" s="81"/>
      <c r="AE10" s="81"/>
      <c r="AF10" s="78"/>
      <c r="AG10" s="78"/>
      <c r="AH10" s="78"/>
    </row>
    <row r="11" customFormat="false" ht="15" hidden="false" customHeight="false" outlineLevel="0" collapsed="false">
      <c r="B11" s="77" t="s">
        <v>604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81"/>
      <c r="K11" s="78"/>
      <c r="L11" s="81"/>
      <c r="M11" s="78"/>
      <c r="N11" s="81"/>
      <c r="O11" s="78"/>
      <c r="P11" s="81"/>
      <c r="Q11" s="81"/>
      <c r="R11" s="81"/>
      <c r="S11" s="81"/>
      <c r="T11" s="78"/>
      <c r="U11" s="81"/>
      <c r="V11" s="81"/>
      <c r="W11" s="81"/>
      <c r="X11" s="81"/>
      <c r="Y11" s="81"/>
      <c r="Z11" s="78"/>
      <c r="AA11" s="81"/>
      <c r="AB11" s="78"/>
      <c r="AC11" s="81"/>
      <c r="AD11" s="81"/>
      <c r="AE11" s="81"/>
      <c r="AF11" s="78"/>
      <c r="AG11" s="78"/>
      <c r="AH11" s="78"/>
    </row>
    <row r="12" customFormat="false" ht="15" hidden="false" customHeight="false" outlineLevel="0" collapsed="false">
      <c r="B12" s="77" t="s">
        <v>376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81"/>
      <c r="K12" s="78"/>
      <c r="L12" s="81"/>
      <c r="M12" s="78"/>
      <c r="N12" s="81"/>
      <c r="O12" s="78"/>
      <c r="P12" s="81"/>
      <c r="Q12" s="81"/>
      <c r="R12" s="81"/>
      <c r="S12" s="81"/>
      <c r="T12" s="78"/>
      <c r="U12" s="81"/>
      <c r="V12" s="81"/>
      <c r="W12" s="81"/>
      <c r="X12" s="81"/>
      <c r="Y12" s="81"/>
      <c r="Z12" s="78"/>
      <c r="AA12" s="81"/>
      <c r="AB12" s="78"/>
      <c r="AC12" s="81"/>
      <c r="AD12" s="81"/>
      <c r="AE12" s="81"/>
      <c r="AF12" s="78"/>
      <c r="AG12" s="78"/>
      <c r="AH12" s="78"/>
    </row>
    <row r="13" customFormat="false" ht="15" hidden="false" customHeight="false" outlineLevel="0" collapsed="false">
      <c r="B13" s="77" t="s">
        <v>421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81"/>
      <c r="K13" s="78"/>
      <c r="L13" s="81"/>
      <c r="M13" s="78"/>
      <c r="N13" s="81"/>
      <c r="O13" s="78"/>
      <c r="P13" s="81"/>
      <c r="Q13" s="81"/>
      <c r="R13" s="81"/>
      <c r="S13" s="81"/>
      <c r="T13" s="78"/>
      <c r="U13" s="81"/>
      <c r="V13" s="81"/>
      <c r="W13" s="81"/>
      <c r="X13" s="81"/>
      <c r="Y13" s="81"/>
      <c r="Z13" s="78"/>
      <c r="AA13" s="81"/>
      <c r="AB13" s="78"/>
      <c r="AC13" s="81"/>
      <c r="AD13" s="81"/>
      <c r="AE13" s="81"/>
      <c r="AF13" s="78"/>
      <c r="AG13" s="78"/>
      <c r="AH13" s="78"/>
    </row>
    <row r="14" customFormat="false" ht="15" hidden="false" customHeight="false" outlineLevel="0" collapsed="false">
      <c r="B14" s="77" t="s">
        <v>605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81"/>
      <c r="K14" s="78"/>
      <c r="L14" s="81"/>
      <c r="M14" s="78"/>
      <c r="N14" s="81"/>
      <c r="O14" s="78"/>
      <c r="P14" s="81"/>
      <c r="Q14" s="81"/>
      <c r="R14" s="81"/>
      <c r="S14" s="81"/>
      <c r="T14" s="78"/>
      <c r="U14" s="81"/>
      <c r="V14" s="81"/>
      <c r="W14" s="81"/>
      <c r="X14" s="81"/>
      <c r="Y14" s="81"/>
      <c r="Z14" s="78"/>
      <c r="AA14" s="81"/>
      <c r="AB14" s="78"/>
      <c r="AC14" s="81"/>
      <c r="AD14" s="81"/>
      <c r="AE14" s="81"/>
      <c r="AF14" s="78"/>
      <c r="AG14" s="78"/>
      <c r="AH14" s="78"/>
    </row>
    <row r="15" customFormat="false" ht="15" hidden="false" customHeight="false" outlineLevel="0" collapsed="false">
      <c r="B15" s="77" t="s">
        <v>419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81"/>
      <c r="K15" s="78"/>
      <c r="L15" s="81"/>
      <c r="M15" s="78"/>
      <c r="N15" s="81"/>
      <c r="O15" s="78"/>
      <c r="P15" s="81"/>
      <c r="Q15" s="81"/>
      <c r="R15" s="81"/>
      <c r="S15" s="81"/>
      <c r="T15" s="78"/>
      <c r="U15" s="81"/>
      <c r="V15" s="81"/>
      <c r="W15" s="81"/>
      <c r="X15" s="81"/>
      <c r="Y15" s="81"/>
      <c r="Z15" s="78"/>
      <c r="AA15" s="81"/>
      <c r="AB15" s="78"/>
      <c r="AC15" s="81"/>
      <c r="AD15" s="81"/>
      <c r="AE15" s="81"/>
      <c r="AF15" s="78"/>
      <c r="AG15" s="78"/>
      <c r="AH15" s="78"/>
    </row>
    <row r="16" customFormat="false" ht="15" hidden="false" customHeight="false" outlineLevel="0" collapsed="false">
      <c r="B16" s="77" t="s">
        <v>373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81"/>
      <c r="K16" s="78"/>
      <c r="L16" s="81"/>
      <c r="M16" s="78"/>
      <c r="N16" s="81"/>
      <c r="O16" s="78"/>
      <c r="P16" s="81"/>
      <c r="Q16" s="81"/>
      <c r="R16" s="81"/>
      <c r="S16" s="81"/>
      <c r="T16" s="78"/>
      <c r="U16" s="81"/>
      <c r="V16" s="81"/>
      <c r="W16" s="81"/>
      <c r="X16" s="81"/>
      <c r="Y16" s="81"/>
      <c r="Z16" s="78"/>
      <c r="AA16" s="81"/>
      <c r="AB16" s="78"/>
      <c r="AC16" s="81"/>
      <c r="AD16" s="81"/>
      <c r="AE16" s="81"/>
      <c r="AF16" s="78"/>
      <c r="AG16" s="78"/>
      <c r="AH16" s="78"/>
    </row>
    <row r="17" customFormat="false" ht="15" hidden="false" customHeight="false" outlineLevel="0" collapsed="false">
      <c r="B17" s="77" t="s">
        <v>394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81"/>
      <c r="K17" s="78"/>
      <c r="L17" s="81"/>
      <c r="M17" s="78"/>
      <c r="N17" s="81"/>
      <c r="O17" s="78"/>
      <c r="P17" s="81"/>
      <c r="Q17" s="81"/>
      <c r="R17" s="81"/>
      <c r="S17" s="81"/>
      <c r="T17" s="78"/>
      <c r="U17" s="81"/>
      <c r="V17" s="81"/>
      <c r="W17" s="81"/>
      <c r="X17" s="81"/>
      <c r="Y17" s="81"/>
      <c r="Z17" s="78"/>
      <c r="AA17" s="81"/>
      <c r="AB17" s="78"/>
      <c r="AC17" s="81"/>
      <c r="AD17" s="81"/>
      <c r="AE17" s="81"/>
      <c r="AF17" s="78"/>
      <c r="AG17" s="78"/>
      <c r="AH17" s="78"/>
    </row>
    <row r="18" customFormat="false" ht="15" hidden="false" customHeight="false" outlineLevel="0" collapsed="false">
      <c r="B18" s="77" t="s">
        <v>490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81"/>
      <c r="K18" s="78"/>
      <c r="L18" s="81"/>
      <c r="M18" s="78"/>
      <c r="N18" s="81"/>
      <c r="O18" s="78"/>
      <c r="P18" s="81"/>
      <c r="Q18" s="81"/>
      <c r="R18" s="81"/>
      <c r="S18" s="81"/>
      <c r="T18" s="78"/>
      <c r="U18" s="81"/>
      <c r="V18" s="81"/>
      <c r="W18" s="81"/>
      <c r="X18" s="81"/>
      <c r="Y18" s="81"/>
      <c r="Z18" s="78"/>
      <c r="AA18" s="81"/>
      <c r="AB18" s="78"/>
      <c r="AC18" s="81"/>
      <c r="AD18" s="81"/>
      <c r="AE18" s="81"/>
      <c r="AF18" s="78"/>
      <c r="AG18" s="78"/>
      <c r="AH18" s="78"/>
    </row>
    <row r="19" customFormat="false" ht="15" hidden="false" customHeight="false" outlineLevel="0" collapsed="false">
      <c r="B19" s="77" t="s">
        <v>422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81"/>
      <c r="K19" s="78"/>
      <c r="L19" s="81"/>
      <c r="M19" s="78"/>
      <c r="N19" s="81"/>
      <c r="O19" s="78"/>
      <c r="P19" s="81"/>
      <c r="Q19" s="81"/>
      <c r="R19" s="81"/>
      <c r="S19" s="81"/>
      <c r="T19" s="78"/>
      <c r="U19" s="81"/>
      <c r="V19" s="81"/>
      <c r="W19" s="81"/>
      <c r="X19" s="81"/>
      <c r="Y19" s="81"/>
      <c r="Z19" s="78"/>
      <c r="AA19" s="81"/>
      <c r="AB19" s="78"/>
      <c r="AC19" s="81"/>
      <c r="AD19" s="81"/>
      <c r="AE19" s="81"/>
      <c r="AF19" s="78"/>
      <c r="AG19" s="78"/>
      <c r="AH19" s="78"/>
    </row>
    <row r="20" customFormat="false" ht="15" hidden="false" customHeight="false" outlineLevel="0" collapsed="false">
      <c r="B20" s="77" t="s">
        <v>595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81"/>
      <c r="K20" s="78"/>
      <c r="L20" s="81"/>
      <c r="M20" s="78"/>
      <c r="N20" s="81"/>
      <c r="O20" s="78"/>
      <c r="P20" s="81"/>
      <c r="Q20" s="81"/>
      <c r="R20" s="81"/>
      <c r="S20" s="81"/>
      <c r="T20" s="78"/>
      <c r="U20" s="81"/>
      <c r="V20" s="81"/>
      <c r="W20" s="81"/>
      <c r="X20" s="81"/>
      <c r="Y20" s="81"/>
      <c r="Z20" s="78"/>
      <c r="AA20" s="81"/>
      <c r="AB20" s="78"/>
      <c r="AC20" s="81"/>
      <c r="AD20" s="81"/>
      <c r="AE20" s="81"/>
      <c r="AF20" s="78"/>
      <c r="AG20" s="78"/>
      <c r="AH20" s="78"/>
    </row>
    <row r="21" customFormat="false" ht="15" hidden="false" customHeight="false" outlineLevel="0" collapsed="false">
      <c r="B21" s="77" t="s">
        <v>576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81"/>
      <c r="K21" s="78"/>
      <c r="L21" s="81"/>
      <c r="M21" s="78"/>
      <c r="N21" s="81"/>
      <c r="O21" s="78"/>
      <c r="P21" s="81"/>
      <c r="Q21" s="81"/>
      <c r="R21" s="81"/>
      <c r="S21" s="81"/>
      <c r="T21" s="78"/>
      <c r="U21" s="81"/>
      <c r="V21" s="81"/>
      <c r="W21" s="81"/>
      <c r="X21" s="81"/>
      <c r="Y21" s="81"/>
      <c r="Z21" s="78"/>
      <c r="AA21" s="81"/>
      <c r="AB21" s="78"/>
      <c r="AC21" s="81"/>
      <c r="AD21" s="81"/>
      <c r="AE21" s="81"/>
      <c r="AF21" s="78"/>
      <c r="AG21" s="78"/>
      <c r="AH21" s="78"/>
    </row>
    <row r="22" customFormat="false" ht="15" hidden="false" customHeight="false" outlineLevel="0" collapsed="false">
      <c r="B22" s="77" t="s">
        <v>564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81"/>
      <c r="K22" s="78"/>
      <c r="L22" s="81"/>
      <c r="M22" s="78"/>
      <c r="N22" s="81"/>
      <c r="O22" s="78"/>
      <c r="P22" s="81"/>
      <c r="Q22" s="81"/>
      <c r="R22" s="81"/>
      <c r="S22" s="81"/>
      <c r="T22" s="78"/>
      <c r="U22" s="81"/>
      <c r="V22" s="81"/>
      <c r="W22" s="81"/>
      <c r="X22" s="81"/>
      <c r="Y22" s="81"/>
      <c r="Z22" s="78"/>
      <c r="AA22" s="81"/>
      <c r="AB22" s="78"/>
      <c r="AC22" s="81"/>
      <c r="AD22" s="81"/>
      <c r="AE22" s="81"/>
      <c r="AF22" s="78"/>
      <c r="AG22" s="78"/>
      <c r="AH22" s="78"/>
    </row>
    <row r="23" customFormat="false" ht="15" hidden="false" customHeight="false" outlineLevel="0" collapsed="false">
      <c r="B23" s="77" t="s">
        <v>569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81"/>
      <c r="K23" s="78"/>
      <c r="L23" s="81"/>
      <c r="M23" s="78"/>
      <c r="N23" s="81"/>
      <c r="O23" s="78"/>
      <c r="P23" s="81"/>
      <c r="Q23" s="81"/>
      <c r="R23" s="81"/>
      <c r="S23" s="81"/>
      <c r="T23" s="78"/>
      <c r="U23" s="81"/>
      <c r="V23" s="81"/>
      <c r="W23" s="81"/>
      <c r="X23" s="81"/>
      <c r="Y23" s="81"/>
      <c r="Z23" s="78"/>
      <c r="AA23" s="81"/>
      <c r="AB23" s="78"/>
      <c r="AC23" s="81"/>
      <c r="AD23" s="81"/>
      <c r="AE23" s="81"/>
      <c r="AF23" s="78"/>
      <c r="AG23" s="78"/>
      <c r="AH23" s="78"/>
    </row>
    <row r="24" customFormat="false" ht="15" hidden="false" customHeight="false" outlineLevel="0" collapsed="false">
      <c r="B24" s="77" t="s">
        <v>533</v>
      </c>
      <c r="C24" s="78" t="n">
        <f aca="false">SUM(D24:AH24)</f>
        <v>0</v>
      </c>
      <c r="D24" s="78"/>
      <c r="E24" s="78"/>
      <c r="F24" s="78"/>
      <c r="G24" s="78"/>
      <c r="H24" s="78"/>
      <c r="I24" s="78"/>
      <c r="J24" s="81"/>
      <c r="K24" s="78"/>
      <c r="L24" s="81"/>
      <c r="M24" s="78"/>
      <c r="N24" s="81"/>
      <c r="O24" s="78"/>
      <c r="P24" s="81"/>
      <c r="Q24" s="81"/>
      <c r="R24" s="81"/>
      <c r="S24" s="81"/>
      <c r="T24" s="78"/>
      <c r="U24" s="81"/>
      <c r="V24" s="81"/>
      <c r="W24" s="81"/>
      <c r="X24" s="81"/>
      <c r="Y24" s="81"/>
      <c r="Z24" s="78"/>
      <c r="AA24" s="81"/>
      <c r="AB24" s="78"/>
      <c r="AC24" s="81"/>
      <c r="AD24" s="81"/>
      <c r="AE24" s="81"/>
      <c r="AF24" s="78"/>
      <c r="AG24" s="78"/>
      <c r="AH24" s="78"/>
    </row>
    <row r="25" customFormat="false" ht="15" hidden="false" customHeight="false" outlineLevel="0" collapsed="false">
      <c r="B25" s="77" t="s">
        <v>534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81"/>
      <c r="K25" s="78"/>
      <c r="L25" s="81"/>
      <c r="M25" s="78"/>
      <c r="N25" s="81"/>
      <c r="O25" s="78"/>
      <c r="P25" s="81"/>
      <c r="Q25" s="81"/>
      <c r="R25" s="81"/>
      <c r="S25" s="81"/>
      <c r="T25" s="78"/>
      <c r="U25" s="81"/>
      <c r="V25" s="81"/>
      <c r="W25" s="81"/>
      <c r="X25" s="81"/>
      <c r="Y25" s="81"/>
      <c r="Z25" s="78"/>
      <c r="AA25" s="81"/>
      <c r="AB25" s="78"/>
      <c r="AC25" s="81"/>
      <c r="AD25" s="81"/>
      <c r="AE25" s="81"/>
      <c r="AF25" s="78"/>
      <c r="AG25" s="78"/>
      <c r="AH25" s="78"/>
    </row>
    <row r="26" customFormat="false" ht="15" hidden="false" customHeight="false" outlineLevel="0" collapsed="false">
      <c r="B26" s="77" t="s">
        <v>573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81"/>
      <c r="K26" s="78"/>
      <c r="L26" s="81"/>
      <c r="M26" s="78"/>
      <c r="N26" s="81"/>
      <c r="O26" s="78"/>
      <c r="P26" s="81"/>
      <c r="Q26" s="81"/>
      <c r="R26" s="81"/>
      <c r="S26" s="81"/>
      <c r="T26" s="78"/>
      <c r="U26" s="81"/>
      <c r="V26" s="81"/>
      <c r="W26" s="81"/>
      <c r="X26" s="81"/>
      <c r="Y26" s="81"/>
      <c r="Z26" s="78"/>
      <c r="AA26" s="81"/>
      <c r="AB26" s="78"/>
      <c r="AC26" s="81"/>
      <c r="AD26" s="81"/>
      <c r="AE26" s="81"/>
      <c r="AF26" s="78"/>
      <c r="AG26" s="78"/>
      <c r="AH26" s="78"/>
    </row>
    <row r="27" customFormat="false" ht="15" hidden="false" customHeight="false" outlineLevel="0" collapsed="false">
      <c r="B27" s="77" t="s">
        <v>535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81"/>
      <c r="K27" s="78"/>
      <c r="L27" s="81"/>
      <c r="M27" s="78"/>
      <c r="N27" s="81"/>
      <c r="O27" s="78"/>
      <c r="P27" s="81"/>
      <c r="Q27" s="81"/>
      <c r="R27" s="81"/>
      <c r="S27" s="81"/>
      <c r="T27" s="78"/>
      <c r="U27" s="81"/>
      <c r="V27" s="81"/>
      <c r="W27" s="81"/>
      <c r="X27" s="81"/>
      <c r="Y27" s="81"/>
      <c r="Z27" s="78"/>
      <c r="AA27" s="81"/>
      <c r="AB27" s="78"/>
      <c r="AC27" s="81"/>
      <c r="AD27" s="81"/>
      <c r="AE27" s="81"/>
      <c r="AF27" s="78"/>
      <c r="AG27" s="78"/>
      <c r="AH27" s="78"/>
    </row>
    <row r="28" customFormat="false" ht="15" hidden="false" customHeight="false" outlineLevel="0" collapsed="false">
      <c r="B28" s="77" t="s">
        <v>536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81"/>
      <c r="K28" s="78"/>
      <c r="L28" s="81"/>
      <c r="M28" s="78"/>
      <c r="N28" s="81"/>
      <c r="O28" s="78"/>
      <c r="P28" s="81"/>
      <c r="Q28" s="81"/>
      <c r="R28" s="81"/>
      <c r="S28" s="81"/>
      <c r="T28" s="78"/>
      <c r="U28" s="81"/>
      <c r="V28" s="81"/>
      <c r="W28" s="81"/>
      <c r="X28" s="81"/>
      <c r="Y28" s="81"/>
      <c r="Z28" s="78"/>
      <c r="AA28" s="81"/>
      <c r="AB28" s="78"/>
      <c r="AC28" s="81"/>
      <c r="AD28" s="81"/>
      <c r="AE28" s="81"/>
      <c r="AF28" s="78"/>
      <c r="AG28" s="78"/>
      <c r="AH28" s="78"/>
    </row>
    <row r="29" customFormat="false" ht="15" hidden="false" customHeight="false" outlineLevel="0" collapsed="false">
      <c r="B29" s="77" t="s">
        <v>537</v>
      </c>
      <c r="C29" s="78" t="n">
        <f aca="false">SUM(D29:AH29)</f>
        <v>0</v>
      </c>
      <c r="D29" s="78"/>
      <c r="E29" s="78"/>
      <c r="F29" s="78"/>
      <c r="G29" s="78"/>
      <c r="H29" s="78"/>
      <c r="I29" s="78"/>
      <c r="J29" s="81"/>
      <c r="K29" s="78"/>
      <c r="L29" s="81"/>
      <c r="M29" s="78"/>
      <c r="N29" s="81"/>
      <c r="O29" s="78"/>
      <c r="P29" s="81"/>
      <c r="Q29" s="81"/>
      <c r="R29" s="81"/>
      <c r="S29" s="81"/>
      <c r="T29" s="78"/>
      <c r="U29" s="81"/>
      <c r="V29" s="81"/>
      <c r="W29" s="81"/>
      <c r="X29" s="81"/>
      <c r="Y29" s="81"/>
      <c r="Z29" s="78"/>
      <c r="AA29" s="81"/>
      <c r="AB29" s="78"/>
      <c r="AC29" s="81"/>
      <c r="AD29" s="81"/>
      <c r="AE29" s="81"/>
      <c r="AF29" s="78"/>
      <c r="AG29" s="78"/>
      <c r="AH29" s="78"/>
    </row>
    <row r="30" customFormat="false" ht="15" hidden="false" customHeight="false" outlineLevel="0" collapsed="false">
      <c r="B30" s="77" t="s">
        <v>567</v>
      </c>
      <c r="C30" s="78" t="n">
        <f aca="false">SUM(D30:AH30)</f>
        <v>0</v>
      </c>
      <c r="D30" s="78"/>
      <c r="E30" s="78"/>
      <c r="F30" s="78"/>
      <c r="G30" s="78"/>
      <c r="H30" s="78"/>
      <c r="I30" s="78"/>
      <c r="J30" s="81"/>
      <c r="K30" s="78"/>
      <c r="L30" s="81"/>
      <c r="M30" s="78"/>
      <c r="N30" s="81"/>
      <c r="O30" s="78"/>
      <c r="P30" s="81"/>
      <c r="Q30" s="81"/>
      <c r="R30" s="81"/>
      <c r="S30" s="81"/>
      <c r="T30" s="78"/>
      <c r="U30" s="81"/>
      <c r="V30" s="81"/>
      <c r="W30" s="81"/>
      <c r="X30" s="81"/>
      <c r="Y30" s="81"/>
      <c r="Z30" s="78"/>
      <c r="AA30" s="81"/>
      <c r="AB30" s="78"/>
      <c r="AC30" s="81"/>
      <c r="AD30" s="81"/>
      <c r="AE30" s="81"/>
      <c r="AF30" s="78"/>
      <c r="AG30" s="78"/>
      <c r="AH30" s="78"/>
    </row>
    <row r="31" customFormat="false" ht="15" hidden="false" customHeight="false" outlineLevel="0" collapsed="false">
      <c r="B31" s="77" t="s">
        <v>538</v>
      </c>
      <c r="C31" s="78" t="n">
        <f aca="false">SUM(D31:AH31)</f>
        <v>0</v>
      </c>
      <c r="D31" s="78"/>
      <c r="E31" s="78"/>
      <c r="F31" s="78"/>
      <c r="G31" s="78"/>
      <c r="H31" s="78"/>
      <c r="I31" s="78"/>
      <c r="J31" s="81"/>
      <c r="K31" s="78"/>
      <c r="L31" s="81"/>
      <c r="M31" s="78"/>
      <c r="N31" s="81"/>
      <c r="O31" s="78"/>
      <c r="P31" s="81"/>
      <c r="Q31" s="81"/>
      <c r="R31" s="81"/>
      <c r="S31" s="81"/>
      <c r="T31" s="78"/>
      <c r="U31" s="81"/>
      <c r="V31" s="81"/>
      <c r="W31" s="81"/>
      <c r="X31" s="81"/>
      <c r="Y31" s="81"/>
      <c r="Z31" s="78"/>
      <c r="AA31" s="81"/>
      <c r="AB31" s="78"/>
      <c r="AC31" s="81"/>
      <c r="AD31" s="81"/>
      <c r="AE31" s="81"/>
      <c r="AF31" s="78"/>
      <c r="AG31" s="78"/>
      <c r="AH31" s="78"/>
    </row>
    <row r="32" customFormat="false" ht="15" hidden="false" customHeight="false" outlineLevel="0" collapsed="false">
      <c r="B32" s="77" t="n">
        <v>15</v>
      </c>
      <c r="C32" s="78" t="n">
        <f aca="false">SUM(D32:AH32)</f>
        <v>0</v>
      </c>
      <c r="D32" s="78"/>
      <c r="E32" s="78"/>
      <c r="F32" s="78"/>
      <c r="G32" s="78"/>
      <c r="H32" s="78"/>
      <c r="I32" s="78"/>
      <c r="J32" s="81"/>
      <c r="K32" s="78"/>
      <c r="L32" s="81"/>
      <c r="M32" s="78"/>
      <c r="N32" s="81"/>
      <c r="O32" s="78"/>
      <c r="P32" s="81"/>
      <c r="Q32" s="81"/>
      <c r="R32" s="81"/>
      <c r="S32" s="81"/>
      <c r="T32" s="78"/>
      <c r="U32" s="81"/>
      <c r="V32" s="81"/>
      <c r="W32" s="81"/>
      <c r="X32" s="81"/>
      <c r="Y32" s="81"/>
      <c r="Z32" s="78"/>
      <c r="AA32" s="81"/>
      <c r="AB32" s="78"/>
      <c r="AC32" s="81"/>
      <c r="AD32" s="81"/>
      <c r="AE32" s="81"/>
      <c r="AF32" s="78"/>
      <c r="AG32" s="78"/>
      <c r="AH32" s="78"/>
    </row>
    <row r="33" customFormat="false" ht="15" hidden="false" customHeight="false" outlineLevel="0" collapsed="false">
      <c r="B33" s="77" t="s">
        <v>596</v>
      </c>
      <c r="C33" s="78" t="n">
        <f aca="false">SUM(D33:AH33)</f>
        <v>0</v>
      </c>
      <c r="D33" s="78"/>
      <c r="E33" s="78"/>
      <c r="F33" s="78"/>
      <c r="G33" s="78"/>
      <c r="H33" s="78"/>
      <c r="I33" s="78"/>
      <c r="J33" s="81"/>
      <c r="K33" s="78"/>
      <c r="L33" s="81"/>
      <c r="M33" s="78"/>
      <c r="N33" s="81"/>
      <c r="O33" s="78"/>
      <c r="P33" s="81"/>
      <c r="Q33" s="81"/>
      <c r="R33" s="81"/>
      <c r="S33" s="81"/>
      <c r="T33" s="78"/>
      <c r="U33" s="81"/>
      <c r="V33" s="81"/>
      <c r="W33" s="81"/>
      <c r="X33" s="81"/>
      <c r="Y33" s="81"/>
      <c r="Z33" s="78"/>
      <c r="AA33" s="81"/>
      <c r="AB33" s="78"/>
      <c r="AC33" s="81"/>
      <c r="AD33" s="81"/>
      <c r="AE33" s="81"/>
      <c r="AF33" s="78"/>
      <c r="AG33" s="78"/>
      <c r="AH33" s="78"/>
    </row>
    <row r="34" customFormat="false" ht="15" hidden="false" customHeight="false" outlineLevel="0" collapsed="false">
      <c r="B34" s="77" t="s">
        <v>539</v>
      </c>
      <c r="C34" s="78" t="n">
        <f aca="false">SUM(D34:AH34)</f>
        <v>0</v>
      </c>
      <c r="D34" s="78"/>
      <c r="E34" s="78"/>
      <c r="F34" s="78"/>
      <c r="G34" s="78"/>
      <c r="H34" s="78"/>
      <c r="I34" s="78"/>
      <c r="J34" s="81"/>
      <c r="K34" s="78"/>
      <c r="L34" s="81"/>
      <c r="M34" s="78"/>
      <c r="N34" s="81"/>
      <c r="O34" s="78"/>
      <c r="P34" s="81"/>
      <c r="Q34" s="81"/>
      <c r="R34" s="81"/>
      <c r="S34" s="81"/>
      <c r="T34" s="78"/>
      <c r="U34" s="81"/>
      <c r="V34" s="81"/>
      <c r="W34" s="81"/>
      <c r="X34" s="81"/>
      <c r="Y34" s="81"/>
      <c r="Z34" s="78"/>
      <c r="AA34" s="81"/>
      <c r="AB34" s="78"/>
      <c r="AC34" s="81"/>
      <c r="AD34" s="81"/>
      <c r="AE34" s="81"/>
      <c r="AF34" s="78"/>
      <c r="AG34" s="78"/>
      <c r="AH34" s="78"/>
    </row>
    <row r="35" customFormat="false" ht="15" hidden="false" customHeight="false" outlineLevel="0" collapsed="false">
      <c r="B35" s="77" t="s">
        <v>606</v>
      </c>
      <c r="C35" s="78" t="n">
        <f aca="false">SUM(D35:AH35)</f>
        <v>0</v>
      </c>
      <c r="D35" s="78"/>
      <c r="E35" s="78"/>
      <c r="F35" s="78"/>
      <c r="G35" s="78"/>
      <c r="H35" s="78"/>
      <c r="I35" s="78"/>
      <c r="J35" s="81"/>
      <c r="K35" s="78"/>
      <c r="L35" s="81"/>
      <c r="M35" s="78"/>
      <c r="N35" s="81"/>
      <c r="O35" s="78"/>
      <c r="P35" s="81"/>
      <c r="Q35" s="81"/>
      <c r="R35" s="81"/>
      <c r="S35" s="81"/>
      <c r="T35" s="78"/>
      <c r="U35" s="81"/>
      <c r="V35" s="81"/>
      <c r="W35" s="81"/>
      <c r="X35" s="81"/>
      <c r="Y35" s="81"/>
      <c r="Z35" s="78"/>
      <c r="AA35" s="81"/>
      <c r="AB35" s="78"/>
      <c r="AC35" s="81"/>
      <c r="AD35" s="81"/>
      <c r="AE35" s="81"/>
      <c r="AF35" s="78"/>
      <c r="AG35" s="78"/>
      <c r="AH35" s="78"/>
    </row>
    <row r="36" customFormat="false" ht="15" hidden="false" customHeight="false" outlineLevel="0" collapsed="false">
      <c r="B36" s="77" t="s">
        <v>591</v>
      </c>
      <c r="C36" s="78" t="n">
        <f aca="false">SUM(D36:AH36)</f>
        <v>0</v>
      </c>
      <c r="D36" s="78"/>
      <c r="E36" s="78"/>
      <c r="F36" s="78"/>
      <c r="G36" s="78"/>
      <c r="H36" s="78"/>
      <c r="I36" s="78"/>
      <c r="J36" s="81"/>
      <c r="K36" s="78"/>
      <c r="L36" s="81"/>
      <c r="M36" s="78"/>
      <c r="N36" s="81"/>
      <c r="O36" s="78"/>
      <c r="P36" s="81"/>
      <c r="Q36" s="81"/>
      <c r="R36" s="81"/>
      <c r="S36" s="81"/>
      <c r="T36" s="78"/>
      <c r="U36" s="81"/>
      <c r="V36" s="81"/>
      <c r="W36" s="81"/>
      <c r="X36" s="81"/>
      <c r="Y36" s="81"/>
      <c r="Z36" s="78"/>
      <c r="AA36" s="81"/>
      <c r="AB36" s="78"/>
      <c r="AC36" s="81"/>
      <c r="AD36" s="81"/>
      <c r="AE36" s="81"/>
      <c r="AF36" s="78"/>
      <c r="AG36" s="78"/>
      <c r="AH36" s="78"/>
    </row>
    <row r="37" s="82" customFormat="true" ht="15" hidden="false" customHeight="false" outlineLevel="0" collapsed="false">
      <c r="B37" s="83" t="s">
        <v>282</v>
      </c>
      <c r="C37" s="84" t="n">
        <f aca="false">SUM(C4:C36)</f>
        <v>0</v>
      </c>
      <c r="D37" s="84" t="n">
        <f aca="false">SUM(D4:D34)</f>
        <v>0</v>
      </c>
      <c r="E37" s="84" t="n">
        <f aca="false">SUM(E4:E34)</f>
        <v>0</v>
      </c>
      <c r="F37" s="84" t="n">
        <f aca="false">SUM(F4:F34)</f>
        <v>0</v>
      </c>
      <c r="G37" s="84" t="n">
        <f aca="false">SUM(G4:G34)</f>
        <v>0</v>
      </c>
      <c r="H37" s="84" t="n">
        <f aca="false">SUM(H4:H34)</f>
        <v>0</v>
      </c>
      <c r="I37" s="84" t="n">
        <f aca="false">SUM(I4:I34)</f>
        <v>0</v>
      </c>
      <c r="J37" s="84" t="n">
        <f aca="false">SUM(J4:J34)</f>
        <v>0</v>
      </c>
      <c r="K37" s="84" t="n">
        <f aca="false">SUM(K4:K34)</f>
        <v>0</v>
      </c>
      <c r="L37" s="84" t="n">
        <f aca="false">SUM(L4:L34)</f>
        <v>0</v>
      </c>
      <c r="M37" s="84" t="n">
        <f aca="false">SUM(M4:M34)</f>
        <v>0</v>
      </c>
      <c r="N37" s="84" t="n">
        <f aca="false">SUM(N4:N34)</f>
        <v>0</v>
      </c>
      <c r="O37" s="84" t="n">
        <f aca="false">SUM(O4:O34)</f>
        <v>0</v>
      </c>
      <c r="P37" s="84" t="n">
        <f aca="false">SUM(P4:P34)</f>
        <v>0</v>
      </c>
      <c r="Q37" s="84" t="n">
        <f aca="false">SUM(Q4:Q34)</f>
        <v>0</v>
      </c>
      <c r="R37" s="84" t="n">
        <f aca="false">SUM(R4:R34)</f>
        <v>0</v>
      </c>
      <c r="S37" s="84" t="n">
        <f aca="false">SUM(S4:S34)</f>
        <v>0</v>
      </c>
      <c r="T37" s="84" t="n">
        <f aca="false">SUM(T4:T34)</f>
        <v>0</v>
      </c>
      <c r="U37" s="84" t="n">
        <f aca="false">SUM(U4:U34)</f>
        <v>0</v>
      </c>
      <c r="V37" s="84" t="n">
        <f aca="false">SUM(V4:V34)</f>
        <v>0</v>
      </c>
      <c r="W37" s="84" t="n">
        <f aca="false">SUM(W4:W34)</f>
        <v>0</v>
      </c>
      <c r="X37" s="84" t="n">
        <f aca="false">SUM(X4:X34)</f>
        <v>0</v>
      </c>
      <c r="Y37" s="84" t="n">
        <f aca="false">SUM(Y4:Y34)</f>
        <v>0</v>
      </c>
      <c r="Z37" s="84" t="n">
        <f aca="false">SUM(Z4:Z34)</f>
        <v>0</v>
      </c>
      <c r="AA37" s="84" t="n">
        <f aca="false">SUM(AA4:AA34)</f>
        <v>0</v>
      </c>
      <c r="AB37" s="84" t="n">
        <f aca="false">SUM(AB4:AB34)</f>
        <v>0</v>
      </c>
      <c r="AC37" s="84" t="n">
        <f aca="false">SUM(AC4:AC34)</f>
        <v>0</v>
      </c>
      <c r="AD37" s="84" t="n">
        <f aca="false">SUM(AD4:AD34)</f>
        <v>0</v>
      </c>
      <c r="AE37" s="84" t="n">
        <f aca="false">SUM(AE4:AE34)</f>
        <v>0</v>
      </c>
      <c r="AF37" s="84" t="n">
        <f aca="false">SUM(AF4:AF34)</f>
        <v>0</v>
      </c>
      <c r="AG37" s="84" t="n">
        <f aca="false">SUM(AG4:AG34)</f>
        <v>0</v>
      </c>
      <c r="AH37" s="84" t="n">
        <f aca="false">SUM(AH4:AH34)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V4" activePane="bottomRight" state="frozen"/>
      <selection pane="topLeft" activeCell="A1" activeCellId="0" sqref="A1"/>
      <selection pane="topRight" activeCell="V1" activeCellId="0" sqref="V1"/>
      <selection pane="bottomLeft" activeCell="A4" activeCellId="0" sqref="A4"/>
      <selection pane="bottomRight" activeCell="AF6" activeCellId="0" sqref="AF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367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customFormat="false" ht="15.75" hidden="false" customHeight="false" outlineLevel="0" collapsed="false">
      <c r="A4" s="77" t="s">
        <v>371</v>
      </c>
      <c r="B4" s="78"/>
      <c r="C4" s="1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="19" customFormat="true" ht="15.75" hidden="false" customHeight="false" outlineLevel="0" collapsed="false">
      <c r="A5" s="30" t="s">
        <v>372</v>
      </c>
      <c r="B5" s="18" t="s">
        <v>373</v>
      </c>
      <c r="C5" s="18" t="n">
        <f aca="false">SUM(D5:AH5)</f>
        <v>75</v>
      </c>
      <c r="D5" s="18"/>
      <c r="E5" s="18"/>
      <c r="F5" s="18"/>
      <c r="G5" s="18"/>
      <c r="H5" s="18" t="n">
        <f aca="false">15+25</f>
        <v>40</v>
      </c>
      <c r="I5" s="18" t="n">
        <v>1</v>
      </c>
      <c r="J5" s="18"/>
      <c r="K5" s="18" t="n">
        <v>2</v>
      </c>
      <c r="L5" s="18"/>
      <c r="M5" s="18"/>
      <c r="N5" s="18"/>
      <c r="O5" s="18"/>
      <c r="P5" s="18"/>
      <c r="Q5" s="18"/>
      <c r="R5" s="18"/>
      <c r="S5" s="18"/>
      <c r="T5" s="18"/>
      <c r="U5" s="18" t="n">
        <v>4</v>
      </c>
      <c r="V5" s="18"/>
      <c r="W5" s="18"/>
      <c r="X5" s="18"/>
      <c r="Y5" s="18"/>
      <c r="Z5" s="18"/>
      <c r="AA5" s="18"/>
      <c r="AB5" s="18" t="n">
        <v>7</v>
      </c>
      <c r="AC5" s="18"/>
      <c r="AD5" s="18" t="n">
        <v>3</v>
      </c>
      <c r="AE5" s="18" t="n">
        <v>2</v>
      </c>
      <c r="AF5" s="18" t="n">
        <v>16</v>
      </c>
      <c r="AG5" s="18"/>
      <c r="AH5" s="18"/>
    </row>
    <row r="6" s="19" customFormat="true" ht="15.75" hidden="false" customHeight="false" outlineLevel="0" collapsed="false">
      <c r="A6" s="30" t="s">
        <v>374</v>
      </c>
      <c r="B6" s="18" t="s">
        <v>375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376</v>
      </c>
      <c r="B7" s="18"/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377</v>
      </c>
      <c r="B8" s="18" t="s">
        <v>378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379</v>
      </c>
      <c r="B9" s="18" t="s">
        <v>380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381</v>
      </c>
      <c r="B10" s="18" t="s">
        <v>382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383</v>
      </c>
      <c r="B11" s="18" t="s">
        <v>384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385</v>
      </c>
      <c r="B12" s="18" t="s">
        <v>386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387</v>
      </c>
      <c r="B13" s="18" t="s">
        <v>388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389</v>
      </c>
      <c r="B14" s="18" t="s">
        <v>390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391</v>
      </c>
      <c r="B15" s="18" t="s">
        <v>392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393</v>
      </c>
      <c r="B16" s="18" t="s">
        <v>394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395</v>
      </c>
      <c r="B17" s="18" t="s">
        <v>396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397</v>
      </c>
      <c r="B18" s="18" t="s">
        <v>398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399</v>
      </c>
      <c r="B19" s="18" t="s">
        <v>400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401</v>
      </c>
      <c r="B20" s="18" t="s">
        <v>402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403</v>
      </c>
      <c r="B21" s="18" t="s">
        <v>404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405</v>
      </c>
      <c r="B22" s="18" t="s">
        <v>406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407</v>
      </c>
      <c r="B23" s="18" t="s">
        <v>408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409</v>
      </c>
      <c r="B24" s="18" t="s">
        <v>410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411</v>
      </c>
      <c r="B25" s="18" t="s">
        <v>412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413</v>
      </c>
      <c r="B26" s="18" t="s">
        <v>414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415</v>
      </c>
      <c r="B27" s="18" t="s">
        <v>416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417</v>
      </c>
      <c r="B28" s="18" t="s">
        <v>418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419</v>
      </c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420</v>
      </c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422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423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424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425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426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427</v>
      </c>
      <c r="B36" s="18" t="s">
        <v>428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429</v>
      </c>
      <c r="B37" s="18" t="s">
        <v>430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431</v>
      </c>
      <c r="B38" s="18" t="s">
        <v>432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433</v>
      </c>
      <c r="B39" s="18" t="s">
        <v>434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435</v>
      </c>
      <c r="B40" s="18" t="s">
        <v>436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437</v>
      </c>
      <c r="B41" s="18" t="s">
        <v>438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439</v>
      </c>
      <c r="B42" s="18" t="s">
        <v>440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441</v>
      </c>
      <c r="B43" s="18" t="s">
        <v>442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443</v>
      </c>
      <c r="B44" s="18" t="s">
        <v>444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445</v>
      </c>
      <c r="B45" s="18" t="s">
        <v>446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447</v>
      </c>
      <c r="B46" s="18" t="s">
        <v>448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449</v>
      </c>
      <c r="B47" s="18" t="s">
        <v>450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451</v>
      </c>
      <c r="B48" s="18" t="s">
        <v>452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453</v>
      </c>
      <c r="B49" s="18" t="s">
        <v>454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455</v>
      </c>
      <c r="B50" s="18" t="s">
        <v>456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457</v>
      </c>
      <c r="B51" s="18" t="s">
        <v>458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459</v>
      </c>
      <c r="B52" s="18" t="s">
        <v>460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461</v>
      </c>
      <c r="B53" s="18" t="s">
        <v>462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463</v>
      </c>
      <c r="B54" s="18" t="s">
        <v>464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465</v>
      </c>
      <c r="B55" s="18" t="s">
        <v>466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467</v>
      </c>
      <c r="B56" s="18" t="s">
        <v>468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469</v>
      </c>
      <c r="B57" s="18" t="s">
        <v>470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471</v>
      </c>
      <c r="B58" s="18" t="s">
        <v>472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473</v>
      </c>
      <c r="B59" s="18" t="s">
        <v>474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475</v>
      </c>
      <c r="B60" s="18" t="s">
        <v>476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477</v>
      </c>
      <c r="B61" s="18" t="s">
        <v>478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479</v>
      </c>
      <c r="B62" s="18" t="s">
        <v>480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481</v>
      </c>
      <c r="B63" s="18" t="s">
        <v>482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483</v>
      </c>
      <c r="B64" s="18" t="s">
        <v>484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79" t="s">
        <v>282</v>
      </c>
      <c r="B65" s="79"/>
      <c r="C65" s="50" t="n">
        <f aca="false">SUM(C5:C64)</f>
        <v>75</v>
      </c>
      <c r="D65" s="50" t="n">
        <f aca="false">SUM(D5:D64)</f>
        <v>0</v>
      </c>
      <c r="E65" s="50" t="n">
        <f aca="false">SUM(E5:E64)</f>
        <v>0</v>
      </c>
      <c r="F65" s="50" t="n">
        <f aca="false">SUM(F5:F64)</f>
        <v>0</v>
      </c>
      <c r="G65" s="50" t="n">
        <f aca="false">SUM(G5:G64)</f>
        <v>0</v>
      </c>
      <c r="H65" s="50" t="n">
        <f aca="false">SUM(H5:H64)</f>
        <v>40</v>
      </c>
      <c r="I65" s="50" t="n">
        <f aca="false">SUM(I5:I64)</f>
        <v>1</v>
      </c>
      <c r="J65" s="50" t="n">
        <f aca="false">SUM(J5:J64)</f>
        <v>0</v>
      </c>
      <c r="K65" s="50" t="n">
        <f aca="false">SUM(K5:K64)</f>
        <v>2</v>
      </c>
      <c r="L65" s="50" t="n">
        <f aca="false">SUM(L5:L64)</f>
        <v>0</v>
      </c>
      <c r="M65" s="50" t="n">
        <f aca="false">SUM(M5:M64)</f>
        <v>0</v>
      </c>
      <c r="N65" s="50" t="n">
        <f aca="false">SUM(N5:N64)</f>
        <v>0</v>
      </c>
      <c r="O65" s="50" t="n">
        <f aca="false">SUM(O5:O64)</f>
        <v>0</v>
      </c>
      <c r="P65" s="50" t="n">
        <f aca="false">SUM(P5:P64)</f>
        <v>0</v>
      </c>
      <c r="Q65" s="50" t="n">
        <f aca="false">SUM(Q5:Q64)</f>
        <v>0</v>
      </c>
      <c r="R65" s="50" t="n">
        <f aca="false">SUM(R5:R64)</f>
        <v>0</v>
      </c>
      <c r="S65" s="50" t="n">
        <f aca="false">SUM(S5:S64)</f>
        <v>0</v>
      </c>
      <c r="T65" s="50" t="n">
        <f aca="false">SUM(T5:T64)</f>
        <v>0</v>
      </c>
      <c r="U65" s="50" t="n">
        <f aca="false">SUM(U5:U64)</f>
        <v>4</v>
      </c>
      <c r="V65" s="50" t="n">
        <f aca="false">SUM(V5:V64)</f>
        <v>0</v>
      </c>
      <c r="W65" s="50" t="n">
        <f aca="false">SUM(W5:W64)</f>
        <v>0</v>
      </c>
      <c r="X65" s="50" t="n">
        <f aca="false">SUM(X5:X64)</f>
        <v>0</v>
      </c>
      <c r="Y65" s="50" t="n">
        <f aca="false">SUM(Y5:Y64)</f>
        <v>0</v>
      </c>
      <c r="Z65" s="50" t="n">
        <f aca="false">SUM(Z5:Z64)</f>
        <v>0</v>
      </c>
      <c r="AA65" s="50" t="n">
        <f aca="false">SUM(AA5:AA64)</f>
        <v>0</v>
      </c>
      <c r="AB65" s="50" t="n">
        <f aca="false">SUM(AB5:AB64)</f>
        <v>7</v>
      </c>
      <c r="AC65" s="50" t="n">
        <f aca="false">SUM(AC5:AC64)</f>
        <v>0</v>
      </c>
      <c r="AD65" s="50" t="n">
        <f aca="false">SUM(AD5:AD64)</f>
        <v>3</v>
      </c>
      <c r="AE65" s="50" t="n">
        <f aca="false">SUM(AE5:AE64)</f>
        <v>2</v>
      </c>
      <c r="AF65" s="50" t="n">
        <f aca="false">SUM(AF5:AF64)</f>
        <v>16</v>
      </c>
      <c r="AG65" s="50" t="n">
        <f aca="false">SUM(AG5:AG64)</f>
        <v>0</v>
      </c>
      <c r="AH65" s="50" t="n">
        <f aca="false">SUM(AH5:AH64)</f>
        <v>0</v>
      </c>
    </row>
  </sheetData>
  <mergeCells count="1">
    <mergeCell ref="A65:B6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H4" activePane="bottomRight" state="frozen"/>
      <selection pane="topLeft" activeCell="A1" activeCellId="0" sqref="A1"/>
      <selection pane="topRight" activeCell="H1" activeCellId="0" sqref="H1"/>
      <selection pane="bottomLeft" activeCell="A4" activeCellId="0" sqref="A4"/>
      <selection pane="bottomRight" activeCell="I5" activeCellId="0" sqref="I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607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5</v>
      </c>
      <c r="D4" s="18"/>
      <c r="E4" s="18"/>
      <c r="F4" s="18"/>
      <c r="G4" s="18"/>
      <c r="H4" s="18"/>
      <c r="I4" s="18" t="n">
        <v>5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488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427</v>
      </c>
      <c r="B29" s="18" t="s">
        <v>428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429</v>
      </c>
      <c r="B30" s="18" t="s">
        <v>430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431</v>
      </c>
      <c r="B31" s="18" t="s">
        <v>432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433</v>
      </c>
      <c r="B32" s="18" t="s">
        <v>434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435</v>
      </c>
      <c r="B33" s="18" t="s">
        <v>436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437</v>
      </c>
      <c r="B34" s="18" t="s">
        <v>438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439</v>
      </c>
      <c r="B35" s="18" t="s">
        <v>440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441</v>
      </c>
      <c r="B36" s="18" t="s">
        <v>442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443</v>
      </c>
      <c r="B37" s="18" t="s">
        <v>444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445</v>
      </c>
      <c r="B38" s="18" t="s">
        <v>446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447</v>
      </c>
      <c r="B39" s="18" t="s">
        <v>448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449</v>
      </c>
      <c r="B40" s="18" t="s">
        <v>450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451</v>
      </c>
      <c r="B41" s="18" t="s">
        <v>452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453</v>
      </c>
      <c r="B42" s="18" t="s">
        <v>454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455</v>
      </c>
      <c r="B43" s="18" t="s">
        <v>456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457</v>
      </c>
      <c r="B44" s="18" t="s">
        <v>458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459</v>
      </c>
      <c r="B45" s="18" t="s">
        <v>460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461</v>
      </c>
      <c r="B46" s="18" t="s">
        <v>462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463</v>
      </c>
      <c r="B47" s="18" t="s">
        <v>464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465</v>
      </c>
      <c r="B48" s="18" t="s">
        <v>466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467</v>
      </c>
      <c r="B49" s="18" t="s">
        <v>468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469</v>
      </c>
      <c r="B50" s="18" t="s">
        <v>470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471</v>
      </c>
      <c r="B51" s="18" t="s">
        <v>472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473</v>
      </c>
      <c r="B52" s="18" t="s">
        <v>474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475</v>
      </c>
      <c r="B53" s="18" t="s">
        <v>476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477</v>
      </c>
      <c r="B54" s="18" t="s">
        <v>478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479</v>
      </c>
      <c r="B55" s="18" t="s">
        <v>480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481</v>
      </c>
      <c r="B56" s="18" t="s">
        <v>482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483</v>
      </c>
      <c r="B57" s="18" t="s">
        <v>484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79" t="s">
        <v>282</v>
      </c>
      <c r="B58" s="79"/>
      <c r="C58" s="50" t="n">
        <f aca="false">SUM(C4:C57)</f>
        <v>5</v>
      </c>
      <c r="D58" s="50" t="n">
        <f aca="false">SUM(D4:D57)</f>
        <v>0</v>
      </c>
      <c r="E58" s="50" t="n">
        <f aca="false">SUM(E4:E57)</f>
        <v>0</v>
      </c>
      <c r="F58" s="50" t="n">
        <f aca="false">SUM(F4:F57)</f>
        <v>0</v>
      </c>
      <c r="G58" s="50" t="n">
        <f aca="false">SUM(G4:G57)</f>
        <v>0</v>
      </c>
      <c r="H58" s="50" t="n">
        <f aca="false">SUM(H4:H57)</f>
        <v>0</v>
      </c>
      <c r="I58" s="50" t="n">
        <f aca="false">SUM(I4:I57)</f>
        <v>5</v>
      </c>
      <c r="J58" s="50" t="n">
        <f aca="false">SUM(J4:J57)</f>
        <v>0</v>
      </c>
      <c r="K58" s="50" t="n">
        <f aca="false">SUM(K4:K57)</f>
        <v>0</v>
      </c>
      <c r="L58" s="50" t="n">
        <f aca="false">SUM(L4:L57)</f>
        <v>0</v>
      </c>
      <c r="M58" s="50" t="n">
        <f aca="false">SUM(M4:M57)</f>
        <v>0</v>
      </c>
      <c r="N58" s="50" t="n">
        <f aca="false">SUM(N4:N57)</f>
        <v>0</v>
      </c>
      <c r="O58" s="50" t="n">
        <f aca="false">SUM(O4:O57)</f>
        <v>0</v>
      </c>
      <c r="P58" s="50" t="n">
        <f aca="false">SUM(P4:P57)</f>
        <v>0</v>
      </c>
      <c r="Q58" s="50" t="n">
        <f aca="false">SUM(Q4:Q57)</f>
        <v>0</v>
      </c>
      <c r="R58" s="50" t="n">
        <f aca="false">SUM(R4:R57)</f>
        <v>0</v>
      </c>
      <c r="S58" s="50" t="n">
        <f aca="false">SUM(S4:S57)</f>
        <v>0</v>
      </c>
      <c r="T58" s="50" t="n">
        <f aca="false">SUM(T4:T57)</f>
        <v>0</v>
      </c>
      <c r="U58" s="50" t="n">
        <f aca="false">SUM(U4:U57)</f>
        <v>0</v>
      </c>
      <c r="V58" s="50" t="n">
        <f aca="false">SUM(V4:V57)</f>
        <v>0</v>
      </c>
      <c r="W58" s="50" t="n">
        <f aca="false">SUM(W4:W57)</f>
        <v>0</v>
      </c>
      <c r="X58" s="50" t="n">
        <f aca="false">SUM(X4:X57)</f>
        <v>0</v>
      </c>
      <c r="Y58" s="50" t="n">
        <f aca="false">SUM(Y4:Y57)</f>
        <v>0</v>
      </c>
      <c r="Z58" s="50" t="n">
        <f aca="false">SUM(Z4:Z57)</f>
        <v>0</v>
      </c>
      <c r="AA58" s="50" t="n">
        <f aca="false">SUM(AA4:AA57)</f>
        <v>0</v>
      </c>
      <c r="AB58" s="50" t="n">
        <f aca="false">SUM(AB4:AB57)</f>
        <v>0</v>
      </c>
      <c r="AC58" s="50" t="n">
        <f aca="false">SUM(AC4:AC57)</f>
        <v>0</v>
      </c>
      <c r="AD58" s="50" t="n">
        <f aca="false">SUM(AD4:AD57)</f>
        <v>0</v>
      </c>
      <c r="AE58" s="50" t="n">
        <f aca="false">SUM(AE4:AE57)</f>
        <v>0</v>
      </c>
      <c r="AF58" s="50" t="n">
        <f aca="false">SUM(AF4:AF57)</f>
        <v>0</v>
      </c>
      <c r="AG58" s="50" t="n">
        <f aca="false">SUM(AG4:AG57)</f>
        <v>0</v>
      </c>
      <c r="AH58" s="50" t="n">
        <f aca="false">SUM(AH4:AH57)</f>
        <v>0</v>
      </c>
    </row>
  </sheetData>
  <mergeCells count="1">
    <mergeCell ref="A58:B5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608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248</v>
      </c>
      <c r="D4" s="18"/>
      <c r="E4" s="18"/>
      <c r="F4" s="18"/>
      <c r="G4" s="18"/>
      <c r="H4" s="18"/>
      <c r="I4" s="18"/>
      <c r="J4" s="18" t="n">
        <v>31</v>
      </c>
      <c r="K4" s="18" t="n">
        <v>31</v>
      </c>
      <c r="L4" s="18"/>
      <c r="M4" s="18"/>
      <c r="N4" s="18" t="n">
        <v>21</v>
      </c>
      <c r="O4" s="18" t="n">
        <f aca="false">2+3</f>
        <v>5</v>
      </c>
      <c r="P4" s="18" t="n">
        <v>42</v>
      </c>
      <c r="Q4" s="18" t="n">
        <v>83</v>
      </c>
      <c r="R4" s="18" t="n">
        <v>1</v>
      </c>
      <c r="S4" s="18"/>
      <c r="T4" s="18"/>
      <c r="U4" s="18"/>
      <c r="V4" s="18" t="n">
        <v>1</v>
      </c>
      <c r="W4" s="18" t="n">
        <v>1</v>
      </c>
      <c r="X4" s="18" t="n">
        <v>3</v>
      </c>
      <c r="Y4" s="18" t="n">
        <f aca="false">21+4</f>
        <v>25</v>
      </c>
      <c r="Z4" s="18"/>
      <c r="AA4" s="18"/>
      <c r="AB4" s="18" t="n">
        <v>1</v>
      </c>
      <c r="AC4" s="18"/>
      <c r="AD4" s="18"/>
      <c r="AE4" s="18" t="n">
        <v>3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488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427</v>
      </c>
      <c r="B30" s="18" t="s">
        <v>428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429</v>
      </c>
      <c r="B31" s="18" t="s">
        <v>430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431</v>
      </c>
      <c r="B32" s="18" t="s">
        <v>432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433</v>
      </c>
      <c r="B33" s="18" t="s">
        <v>434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435</v>
      </c>
      <c r="B34" s="18" t="s">
        <v>436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437</v>
      </c>
      <c r="B35" s="18" t="s">
        <v>438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439</v>
      </c>
      <c r="B36" s="18" t="s">
        <v>440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441</v>
      </c>
      <c r="B37" s="18" t="s">
        <v>442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443</v>
      </c>
      <c r="B38" s="18" t="s">
        <v>444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445</v>
      </c>
      <c r="B39" s="18" t="s">
        <v>446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447</v>
      </c>
      <c r="B40" s="18" t="s">
        <v>448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449</v>
      </c>
      <c r="B41" s="18" t="s">
        <v>450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451</v>
      </c>
      <c r="B42" s="18" t="s">
        <v>452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453</v>
      </c>
      <c r="B43" s="18" t="s">
        <v>454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455</v>
      </c>
      <c r="B44" s="18" t="s">
        <v>456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457</v>
      </c>
      <c r="B45" s="18" t="s">
        <v>458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459</v>
      </c>
      <c r="B46" s="18" t="s">
        <v>460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461</v>
      </c>
      <c r="B47" s="18" t="s">
        <v>462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463</v>
      </c>
      <c r="B48" s="18" t="s">
        <v>464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465</v>
      </c>
      <c r="B49" s="18" t="s">
        <v>466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467</v>
      </c>
      <c r="B50" s="18" t="s">
        <v>468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469</v>
      </c>
      <c r="B51" s="18" t="s">
        <v>470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471</v>
      </c>
      <c r="B52" s="18" t="s">
        <v>472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473</v>
      </c>
      <c r="B53" s="18" t="s">
        <v>474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475</v>
      </c>
      <c r="B54" s="18" t="s">
        <v>476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477</v>
      </c>
      <c r="B55" s="18" t="s">
        <v>478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479</v>
      </c>
      <c r="B56" s="18" t="s">
        <v>480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481</v>
      </c>
      <c r="B57" s="18" t="s">
        <v>482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483</v>
      </c>
      <c r="B58" s="18" t="s">
        <v>484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79" t="s">
        <v>282</v>
      </c>
      <c r="B59" s="79"/>
      <c r="C59" s="50" t="n">
        <f aca="false">SUM(C4:C58)</f>
        <v>248</v>
      </c>
      <c r="D59" s="50" t="n">
        <f aca="false">SUM(D4:D58)</f>
        <v>0</v>
      </c>
      <c r="E59" s="50" t="n">
        <f aca="false">SUM(E4:E58)</f>
        <v>0</v>
      </c>
      <c r="F59" s="50" t="n">
        <f aca="false">SUM(F4:F58)</f>
        <v>0</v>
      </c>
      <c r="G59" s="50" t="n">
        <f aca="false">SUM(G4:G58)</f>
        <v>0</v>
      </c>
      <c r="H59" s="50" t="n">
        <f aca="false">SUM(H4:H58)</f>
        <v>0</v>
      </c>
      <c r="I59" s="50" t="n">
        <f aca="false">SUM(I4:I58)</f>
        <v>0</v>
      </c>
      <c r="J59" s="50" t="n">
        <f aca="false">SUM(J4:J58)</f>
        <v>31</v>
      </c>
      <c r="K59" s="50" t="n">
        <f aca="false">SUM(K4:K58)</f>
        <v>31</v>
      </c>
      <c r="L59" s="50" t="n">
        <f aca="false">SUM(L4:L58)</f>
        <v>0</v>
      </c>
      <c r="M59" s="50" t="n">
        <f aca="false">SUM(M4:M58)</f>
        <v>0</v>
      </c>
      <c r="N59" s="50" t="n">
        <f aca="false">SUM(N4:N58)</f>
        <v>21</v>
      </c>
      <c r="O59" s="50" t="n">
        <f aca="false">SUM(O4:O58)</f>
        <v>5</v>
      </c>
      <c r="P59" s="50" t="n">
        <f aca="false">SUM(P4:P58)</f>
        <v>42</v>
      </c>
      <c r="Q59" s="50" t="n">
        <f aca="false">SUM(Q4:Q58)</f>
        <v>83</v>
      </c>
      <c r="R59" s="50" t="n">
        <f aca="false">SUM(R4:R58)</f>
        <v>1</v>
      </c>
      <c r="S59" s="50" t="n">
        <f aca="false">SUM(S4:S58)</f>
        <v>0</v>
      </c>
      <c r="T59" s="50" t="n">
        <f aca="false">SUM(T4:T58)</f>
        <v>0</v>
      </c>
      <c r="U59" s="50" t="n">
        <f aca="false">SUM(U4:U58)</f>
        <v>0</v>
      </c>
      <c r="V59" s="50" t="n">
        <f aca="false">SUM(V4:V58)</f>
        <v>1</v>
      </c>
      <c r="W59" s="50" t="n">
        <f aca="false">SUM(W4:W58)</f>
        <v>1</v>
      </c>
      <c r="X59" s="50" t="n">
        <f aca="false">SUM(X4:X58)</f>
        <v>3</v>
      </c>
      <c r="Y59" s="50" t="n">
        <f aca="false">SUM(Y4:Y58)</f>
        <v>25</v>
      </c>
      <c r="Z59" s="50" t="n">
        <f aca="false">SUM(Z4:Z58)</f>
        <v>0</v>
      </c>
      <c r="AA59" s="50" t="n">
        <f aca="false">SUM(AA4:AA58)</f>
        <v>0</v>
      </c>
      <c r="AB59" s="50" t="n">
        <f aca="false">SUM(AB4:AB58)</f>
        <v>1</v>
      </c>
      <c r="AC59" s="50" t="n">
        <f aca="false">SUM(AC4:AC58)</f>
        <v>0</v>
      </c>
      <c r="AD59" s="50" t="n">
        <f aca="false">SUM(AD4:AD58)</f>
        <v>0</v>
      </c>
      <c r="AE59" s="50" t="n">
        <f aca="false">SUM(AE4:AE58)</f>
        <v>3</v>
      </c>
      <c r="AF59" s="50" t="n">
        <f aca="false">SUM(AF4:AF58)</f>
        <v>0</v>
      </c>
      <c r="AG59" s="50" t="n">
        <f aca="false">SUM(AG4:AG58)</f>
        <v>0</v>
      </c>
      <c r="AH59" s="50" t="n">
        <f aca="false">SUM(AH4:AH58)</f>
        <v>0</v>
      </c>
    </row>
  </sheetData>
  <mergeCells count="1">
    <mergeCell ref="A59:B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V4" activePane="bottomRight" state="frozen"/>
      <selection pane="topLeft" activeCell="A1" activeCellId="0" sqref="A1"/>
      <selection pane="topRight" activeCell="V1" activeCellId="0" sqref="V1"/>
      <selection pane="bottomLeft" activeCell="A4" activeCellId="0" sqref="A4"/>
      <selection pane="bottomRight" activeCell="AD4" activeCellId="0" sqref="AD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609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115</v>
      </c>
      <c r="D4" s="18"/>
      <c r="E4" s="18"/>
      <c r="F4" s="18"/>
      <c r="G4" s="18"/>
      <c r="H4" s="18"/>
      <c r="I4" s="18" t="n">
        <v>20</v>
      </c>
      <c r="J4" s="18" t="n">
        <v>3</v>
      </c>
      <c r="K4" s="18"/>
      <c r="L4" s="18"/>
      <c r="M4" s="18"/>
      <c r="N4" s="18" t="n">
        <v>9</v>
      </c>
      <c r="O4" s="18" t="n">
        <v>7</v>
      </c>
      <c r="P4" s="18" t="n">
        <f aca="false">25+4</f>
        <v>29</v>
      </c>
      <c r="Q4" s="18" t="n">
        <v>7</v>
      </c>
      <c r="R4" s="18" t="n">
        <v>6</v>
      </c>
      <c r="S4" s="18"/>
      <c r="T4" s="18"/>
      <c r="U4" s="18"/>
      <c r="V4" s="18" t="n">
        <v>8</v>
      </c>
      <c r="W4" s="18" t="n">
        <v>11</v>
      </c>
      <c r="X4" s="18" t="n">
        <v>8</v>
      </c>
      <c r="Y4" s="18" t="n">
        <v>3</v>
      </c>
      <c r="Z4" s="18"/>
      <c r="AA4" s="18"/>
      <c r="AB4" s="18"/>
      <c r="AC4" s="18" t="n">
        <v>1</v>
      </c>
      <c r="AD4" s="18" t="n">
        <v>3</v>
      </c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549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488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610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507</v>
      </c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427</v>
      </c>
      <c r="B31" s="18" t="s">
        <v>428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429</v>
      </c>
      <c r="B32" s="18" t="s">
        <v>430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431</v>
      </c>
      <c r="B33" s="18" t="s">
        <v>432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550</v>
      </c>
      <c r="B34" s="18" t="s">
        <v>434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435</v>
      </c>
      <c r="B35" s="18" t="s">
        <v>436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437</v>
      </c>
      <c r="B36" s="18" t="s">
        <v>438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439</v>
      </c>
      <c r="B37" s="18" t="s">
        <v>440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551</v>
      </c>
      <c r="B38" s="18" t="s">
        <v>442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443</v>
      </c>
      <c r="B39" s="18" t="s">
        <v>444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445</v>
      </c>
      <c r="B40" s="18" t="s">
        <v>446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447</v>
      </c>
      <c r="B41" s="18" t="s">
        <v>448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449</v>
      </c>
      <c r="B42" s="18" t="s">
        <v>450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451</v>
      </c>
      <c r="B43" s="18" t="s">
        <v>452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453</v>
      </c>
      <c r="B44" s="18" t="s">
        <v>454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455</v>
      </c>
      <c r="B45" s="18" t="s">
        <v>456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457</v>
      </c>
      <c r="B46" s="18" t="s">
        <v>458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459</v>
      </c>
      <c r="B47" s="18" t="s">
        <v>460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461</v>
      </c>
      <c r="B48" s="18" t="s">
        <v>462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463</v>
      </c>
      <c r="B49" s="18" t="s">
        <v>464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465</v>
      </c>
      <c r="B50" s="18" t="s">
        <v>466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467</v>
      </c>
      <c r="B51" s="18" t="s">
        <v>468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469</v>
      </c>
      <c r="B52" s="18" t="s">
        <v>470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471</v>
      </c>
      <c r="B53" s="18" t="s">
        <v>472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473</v>
      </c>
      <c r="B54" s="18" t="s">
        <v>474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475</v>
      </c>
      <c r="B55" s="18" t="s">
        <v>476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477</v>
      </c>
      <c r="B56" s="18" t="s">
        <v>478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479</v>
      </c>
      <c r="B57" s="18" t="s">
        <v>480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481</v>
      </c>
      <c r="B58" s="18" t="s">
        <v>482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483</v>
      </c>
      <c r="B59" s="18" t="s">
        <v>484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79" t="s">
        <v>282</v>
      </c>
      <c r="B60" s="79"/>
      <c r="C60" s="50" t="n">
        <f aca="false">SUM(C4:C59)</f>
        <v>115</v>
      </c>
      <c r="D60" s="50" t="n">
        <f aca="false">SUM(D4:D59)</f>
        <v>0</v>
      </c>
      <c r="E60" s="50" t="n">
        <f aca="false">SUM(E4:E59)</f>
        <v>0</v>
      </c>
      <c r="F60" s="50" t="n">
        <f aca="false">SUM(F4:F59)</f>
        <v>0</v>
      </c>
      <c r="G60" s="50" t="n">
        <f aca="false">SUM(G4:G59)</f>
        <v>0</v>
      </c>
      <c r="H60" s="50" t="n">
        <f aca="false">SUM(H4:H59)</f>
        <v>0</v>
      </c>
      <c r="I60" s="50" t="n">
        <f aca="false">SUM(I4:I59)</f>
        <v>20</v>
      </c>
      <c r="J60" s="50" t="n">
        <f aca="false">SUM(J4:J59)</f>
        <v>3</v>
      </c>
      <c r="K60" s="50" t="n">
        <f aca="false">SUM(K4:K59)</f>
        <v>0</v>
      </c>
      <c r="L60" s="50" t="n">
        <f aca="false">SUM(L4:L59)</f>
        <v>0</v>
      </c>
      <c r="M60" s="50" t="n">
        <f aca="false">SUM(M4:M59)</f>
        <v>0</v>
      </c>
      <c r="N60" s="50" t="n">
        <f aca="false">SUM(N4:N59)</f>
        <v>9</v>
      </c>
      <c r="O60" s="50" t="n">
        <f aca="false">SUM(O4:O59)</f>
        <v>7</v>
      </c>
      <c r="P60" s="50" t="n">
        <f aca="false">SUM(P4:P59)</f>
        <v>29</v>
      </c>
      <c r="Q60" s="50" t="n">
        <f aca="false">SUM(Q4:Q59)</f>
        <v>7</v>
      </c>
      <c r="R60" s="50" t="n">
        <f aca="false">SUM(R4:R59)</f>
        <v>6</v>
      </c>
      <c r="S60" s="50" t="n">
        <f aca="false">SUM(S4:S59)</f>
        <v>0</v>
      </c>
      <c r="T60" s="50" t="n">
        <f aca="false">SUM(T4:T59)</f>
        <v>0</v>
      </c>
      <c r="U60" s="50" t="n">
        <f aca="false">SUM(U4:U59)</f>
        <v>0</v>
      </c>
      <c r="V60" s="50" t="n">
        <f aca="false">SUM(V4:V59)</f>
        <v>8</v>
      </c>
      <c r="W60" s="50" t="n">
        <f aca="false">SUM(W4:W59)</f>
        <v>11</v>
      </c>
      <c r="X60" s="50" t="n">
        <f aca="false">SUM(X4:X59)</f>
        <v>8</v>
      </c>
      <c r="Y60" s="50" t="n">
        <f aca="false">SUM(Y4:Y59)</f>
        <v>3</v>
      </c>
      <c r="Z60" s="50" t="n">
        <f aca="false">SUM(Z4:Z59)</f>
        <v>0</v>
      </c>
      <c r="AA60" s="50" t="n">
        <f aca="false">SUM(AA4:AA59)</f>
        <v>0</v>
      </c>
      <c r="AB60" s="50" t="n">
        <f aca="false">SUM(AB4:AB59)</f>
        <v>0</v>
      </c>
      <c r="AC60" s="50" t="n">
        <f aca="false">SUM(AC4:AC59)</f>
        <v>1</v>
      </c>
      <c r="AD60" s="50" t="n">
        <f aca="false">SUM(AD4:AD59)</f>
        <v>3</v>
      </c>
      <c r="AE60" s="50" t="n">
        <f aca="false">SUM(AE4:AE59)</f>
        <v>0</v>
      </c>
      <c r="AF60" s="50" t="n">
        <f aca="false">SUM(AF4:AF59)</f>
        <v>0</v>
      </c>
      <c r="AG60" s="50" t="n">
        <f aca="false">SUM(AG4:AG59)</f>
        <v>0</v>
      </c>
      <c r="AH60" s="50" t="n">
        <f aca="false">SUM(AH4:AH59)</f>
        <v>0</v>
      </c>
    </row>
  </sheetData>
  <mergeCells count="1">
    <mergeCell ref="A60:B6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X4" activePane="bottomRight" state="frozen"/>
      <selection pane="topLeft" activeCell="A1" activeCellId="0" sqref="A1"/>
      <selection pane="topRight" activeCell="X1" activeCellId="0" sqref="X1"/>
      <selection pane="bottomLeft" activeCell="A4" activeCellId="0" sqref="A4"/>
      <selection pane="bottomRight" activeCell="AC4" activeCellId="0" sqref="AC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611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103</v>
      </c>
      <c r="D4" s="18"/>
      <c r="E4" s="18"/>
      <c r="F4" s="18"/>
      <c r="G4" s="18"/>
      <c r="H4" s="18" t="n">
        <v>12</v>
      </c>
      <c r="I4" s="18" t="n">
        <v>3</v>
      </c>
      <c r="J4" s="18"/>
      <c r="K4" s="18"/>
      <c r="L4" s="18"/>
      <c r="M4" s="18"/>
      <c r="N4" s="18"/>
      <c r="O4" s="18"/>
      <c r="P4" s="18"/>
      <c r="Q4" s="18"/>
      <c r="R4" s="18" t="n">
        <v>9</v>
      </c>
      <c r="S4" s="18"/>
      <c r="T4" s="18"/>
      <c r="U4" s="18"/>
      <c r="V4" s="18" t="n">
        <v>14</v>
      </c>
      <c r="W4" s="18"/>
      <c r="X4" s="18"/>
      <c r="Y4" s="18" t="n">
        <f aca="false">23+26</f>
        <v>49</v>
      </c>
      <c r="Z4" s="18"/>
      <c r="AA4" s="18"/>
      <c r="AB4" s="18" t="n">
        <v>11</v>
      </c>
      <c r="AC4" s="18" t="n">
        <v>5</v>
      </c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488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610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425</v>
      </c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612</v>
      </c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427</v>
      </c>
      <c r="B32" s="18" t="s">
        <v>428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429</v>
      </c>
      <c r="B33" s="18" t="s">
        <v>430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431</v>
      </c>
      <c r="B34" s="18" t="s">
        <v>432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433</v>
      </c>
      <c r="B35" s="18" t="s">
        <v>434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435</v>
      </c>
      <c r="B36" s="18" t="s">
        <v>436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437</v>
      </c>
      <c r="B37" s="18" t="s">
        <v>438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439</v>
      </c>
      <c r="B38" s="18" t="s">
        <v>440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441</v>
      </c>
      <c r="B39" s="18" t="s">
        <v>442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443</v>
      </c>
      <c r="B40" s="18" t="s">
        <v>444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445</v>
      </c>
      <c r="B41" s="18" t="s">
        <v>446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447</v>
      </c>
      <c r="B42" s="18" t="s">
        <v>448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449</v>
      </c>
      <c r="B43" s="18" t="s">
        <v>450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451</v>
      </c>
      <c r="B44" s="18" t="s">
        <v>452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453</v>
      </c>
      <c r="B45" s="18" t="s">
        <v>454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455</v>
      </c>
      <c r="B46" s="18" t="s">
        <v>456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457</v>
      </c>
      <c r="B47" s="18" t="s">
        <v>458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459</v>
      </c>
      <c r="B48" s="18" t="s">
        <v>460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461</v>
      </c>
      <c r="B49" s="18" t="s">
        <v>462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463</v>
      </c>
      <c r="B50" s="18" t="s">
        <v>464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465</v>
      </c>
      <c r="B51" s="18" t="s">
        <v>466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467</v>
      </c>
      <c r="B52" s="18" t="s">
        <v>468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469</v>
      </c>
      <c r="B53" s="18" t="s">
        <v>470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471</v>
      </c>
      <c r="B54" s="18" t="s">
        <v>472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473</v>
      </c>
      <c r="B55" s="18" t="s">
        <v>474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475</v>
      </c>
      <c r="B56" s="18" t="s">
        <v>476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477</v>
      </c>
      <c r="B57" s="18" t="s">
        <v>478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479</v>
      </c>
      <c r="B58" s="18" t="s">
        <v>480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481</v>
      </c>
      <c r="B59" s="18" t="s">
        <v>482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483</v>
      </c>
      <c r="B60" s="18" t="s">
        <v>484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79" t="s">
        <v>282</v>
      </c>
      <c r="B61" s="79"/>
      <c r="C61" s="50" t="n">
        <f aca="false">SUM(C4:C60)</f>
        <v>103</v>
      </c>
      <c r="D61" s="50" t="n">
        <f aca="false">SUM(D4:D60)</f>
        <v>0</v>
      </c>
      <c r="E61" s="50" t="n">
        <f aca="false">SUM(E4:E60)</f>
        <v>0</v>
      </c>
      <c r="F61" s="50" t="n">
        <f aca="false">SUM(F4:F60)</f>
        <v>0</v>
      </c>
      <c r="G61" s="50" t="n">
        <f aca="false">SUM(G4:G60)</f>
        <v>0</v>
      </c>
      <c r="H61" s="50" t="n">
        <f aca="false">SUM(H4:H60)</f>
        <v>12</v>
      </c>
      <c r="I61" s="50" t="n">
        <f aca="false">SUM(I4:I60)</f>
        <v>3</v>
      </c>
      <c r="J61" s="50" t="n">
        <f aca="false">SUM(J4:J60)</f>
        <v>0</v>
      </c>
      <c r="K61" s="50" t="n">
        <f aca="false">SUM(K4:K60)</f>
        <v>0</v>
      </c>
      <c r="L61" s="50" t="n">
        <f aca="false">SUM(L4:L60)</f>
        <v>0</v>
      </c>
      <c r="M61" s="50" t="n">
        <f aca="false">SUM(M4:M60)</f>
        <v>0</v>
      </c>
      <c r="N61" s="50" t="n">
        <f aca="false">SUM(N4:N60)</f>
        <v>0</v>
      </c>
      <c r="O61" s="50" t="n">
        <f aca="false">SUM(O4:O60)</f>
        <v>0</v>
      </c>
      <c r="P61" s="50" t="n">
        <f aca="false">SUM(P4:P60)</f>
        <v>0</v>
      </c>
      <c r="Q61" s="50" t="n">
        <f aca="false">SUM(Q4:Q60)</f>
        <v>0</v>
      </c>
      <c r="R61" s="50" t="n">
        <f aca="false">SUM(R4:R60)</f>
        <v>9</v>
      </c>
      <c r="S61" s="50" t="n">
        <f aca="false">SUM(S4:S60)</f>
        <v>0</v>
      </c>
      <c r="T61" s="50" t="n">
        <f aca="false">SUM(T4:T60)</f>
        <v>0</v>
      </c>
      <c r="U61" s="50" t="n">
        <f aca="false">SUM(U4:U60)</f>
        <v>0</v>
      </c>
      <c r="V61" s="50" t="n">
        <f aca="false">SUM(V4:V60)</f>
        <v>14</v>
      </c>
      <c r="W61" s="50" t="n">
        <f aca="false">SUM(W4:W60)</f>
        <v>0</v>
      </c>
      <c r="X61" s="50" t="n">
        <f aca="false">SUM(X4:X60)</f>
        <v>0</v>
      </c>
      <c r="Y61" s="50" t="n">
        <f aca="false">SUM(Y4:Y60)</f>
        <v>49</v>
      </c>
      <c r="Z61" s="50" t="n">
        <f aca="false">SUM(Z4:Z60)</f>
        <v>0</v>
      </c>
      <c r="AA61" s="50" t="n">
        <f aca="false">SUM(AA4:AA60)</f>
        <v>0</v>
      </c>
      <c r="AB61" s="50" t="n">
        <f aca="false">SUM(AB4:AB60)</f>
        <v>11</v>
      </c>
      <c r="AC61" s="50" t="n">
        <f aca="false">SUM(AC4:AC60)</f>
        <v>5</v>
      </c>
      <c r="AD61" s="50" t="n">
        <f aca="false">SUM(AD4:AD60)</f>
        <v>0</v>
      </c>
      <c r="AE61" s="50" t="n">
        <f aca="false">SUM(AE4:AE60)</f>
        <v>0</v>
      </c>
      <c r="AF61" s="50" t="n">
        <f aca="false">SUM(AF4:AF60)</f>
        <v>0</v>
      </c>
      <c r="AG61" s="50" t="n">
        <f aca="false">SUM(AG4:AG60)</f>
        <v>0</v>
      </c>
      <c r="AH61" s="50" t="n">
        <f aca="false">SUM(AH4:AH60)</f>
        <v>0</v>
      </c>
    </row>
  </sheetData>
  <mergeCells count="1">
    <mergeCell ref="A61:B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S4" activePane="bottomRight" state="frozen"/>
      <selection pane="topLeft" activeCell="A1" activeCellId="0" sqref="A1"/>
      <selection pane="topRight" activeCell="S1" activeCellId="0" sqref="S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613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271</v>
      </c>
      <c r="D4" s="18" t="n">
        <v>128</v>
      </c>
      <c r="E4" s="18" t="n">
        <v>6</v>
      </c>
      <c r="F4" s="18"/>
      <c r="G4" s="18"/>
      <c r="H4" s="18" t="n">
        <f aca="false">9+4</f>
        <v>13</v>
      </c>
      <c r="I4" s="18" t="n">
        <v>5</v>
      </c>
      <c r="J4" s="18"/>
      <c r="K4" s="18"/>
      <c r="L4" s="18"/>
      <c r="M4" s="18"/>
      <c r="N4" s="18" t="n">
        <v>2</v>
      </c>
      <c r="O4" s="18"/>
      <c r="P4" s="18" t="n">
        <v>4</v>
      </c>
      <c r="Q4" s="18" t="n">
        <v>13</v>
      </c>
      <c r="R4" s="18" t="n">
        <v>7</v>
      </c>
      <c r="S4" s="18"/>
      <c r="T4" s="18"/>
      <c r="U4" s="18"/>
      <c r="V4" s="18"/>
      <c r="W4" s="18"/>
      <c r="X4" s="18" t="n">
        <v>5</v>
      </c>
      <c r="Y4" s="18" t="n">
        <v>7</v>
      </c>
      <c r="Z4" s="18"/>
      <c r="AA4" s="18"/>
      <c r="AB4" s="18" t="n">
        <v>42</v>
      </c>
      <c r="AC4" s="18" t="n">
        <f aca="false">20+16</f>
        <v>36</v>
      </c>
      <c r="AD4" s="18" t="n">
        <v>1</v>
      </c>
      <c r="AE4" s="18" t="n">
        <v>2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488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427</v>
      </c>
      <c r="B30" s="18" t="s">
        <v>428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429</v>
      </c>
      <c r="B31" s="18" t="s">
        <v>430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431</v>
      </c>
      <c r="B32" s="18" t="s">
        <v>432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433</v>
      </c>
      <c r="B33" s="18" t="s">
        <v>434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435</v>
      </c>
      <c r="B34" s="18" t="s">
        <v>436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437</v>
      </c>
      <c r="B35" s="18" t="s">
        <v>438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439</v>
      </c>
      <c r="B36" s="18" t="s">
        <v>440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441</v>
      </c>
      <c r="B37" s="18" t="s">
        <v>442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443</v>
      </c>
      <c r="B38" s="18" t="s">
        <v>444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445</v>
      </c>
      <c r="B39" s="18" t="s">
        <v>446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447</v>
      </c>
      <c r="B40" s="18" t="s">
        <v>448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449</v>
      </c>
      <c r="B41" s="18" t="s">
        <v>450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451</v>
      </c>
      <c r="B42" s="18" t="s">
        <v>452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453</v>
      </c>
      <c r="B43" s="18" t="s">
        <v>454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455</v>
      </c>
      <c r="B44" s="18" t="s">
        <v>456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457</v>
      </c>
      <c r="B45" s="18" t="s">
        <v>458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459</v>
      </c>
      <c r="B46" s="18" t="s">
        <v>460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461</v>
      </c>
      <c r="B47" s="18" t="s">
        <v>462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463</v>
      </c>
      <c r="B48" s="18" t="s">
        <v>464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465</v>
      </c>
      <c r="B49" s="18" t="s">
        <v>466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467</v>
      </c>
      <c r="B50" s="18" t="s">
        <v>468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469</v>
      </c>
      <c r="B51" s="18" t="s">
        <v>470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471</v>
      </c>
      <c r="B52" s="18" t="s">
        <v>472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473</v>
      </c>
      <c r="B53" s="18" t="s">
        <v>474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475</v>
      </c>
      <c r="B54" s="18" t="s">
        <v>476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477</v>
      </c>
      <c r="B55" s="18" t="s">
        <v>478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479</v>
      </c>
      <c r="B56" s="18" t="s">
        <v>480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481</v>
      </c>
      <c r="B57" s="18" t="s">
        <v>482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483</v>
      </c>
      <c r="B58" s="18" t="s">
        <v>484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79" t="s">
        <v>282</v>
      </c>
      <c r="B59" s="79"/>
      <c r="C59" s="50" t="n">
        <f aca="false">SUM(C4:C58)</f>
        <v>271</v>
      </c>
      <c r="D59" s="50" t="n">
        <f aca="false">SUM(D4:D58)</f>
        <v>128</v>
      </c>
      <c r="E59" s="50" t="n">
        <f aca="false">SUM(E4:E58)</f>
        <v>6</v>
      </c>
      <c r="F59" s="50" t="n">
        <f aca="false">SUM(F4:F58)</f>
        <v>0</v>
      </c>
      <c r="G59" s="50" t="n">
        <f aca="false">SUM(G4:G58)</f>
        <v>0</v>
      </c>
      <c r="H59" s="50" t="n">
        <f aca="false">SUM(H4:H58)</f>
        <v>13</v>
      </c>
      <c r="I59" s="50" t="n">
        <f aca="false">SUM(I4:I58)</f>
        <v>5</v>
      </c>
      <c r="J59" s="50" t="n">
        <f aca="false">SUM(J4:J58)</f>
        <v>0</v>
      </c>
      <c r="K59" s="50" t="n">
        <f aca="false">SUM(K4:K58)</f>
        <v>0</v>
      </c>
      <c r="L59" s="50" t="n">
        <f aca="false">SUM(L4:L58)</f>
        <v>0</v>
      </c>
      <c r="M59" s="50" t="n">
        <f aca="false">SUM(M4:M58)</f>
        <v>0</v>
      </c>
      <c r="N59" s="50" t="n">
        <f aca="false">SUM(N4:N58)</f>
        <v>2</v>
      </c>
      <c r="O59" s="50" t="n">
        <f aca="false">SUM(O4:O58)</f>
        <v>0</v>
      </c>
      <c r="P59" s="50" t="n">
        <f aca="false">SUM(P4:P58)</f>
        <v>4</v>
      </c>
      <c r="Q59" s="50" t="n">
        <f aca="false">SUM(Q4:Q58)</f>
        <v>13</v>
      </c>
      <c r="R59" s="50" t="n">
        <f aca="false">SUM(R4:R58)</f>
        <v>7</v>
      </c>
      <c r="S59" s="50" t="n">
        <f aca="false">SUM(S4:S58)</f>
        <v>0</v>
      </c>
      <c r="T59" s="50" t="n">
        <f aca="false">SUM(T4:T58)</f>
        <v>0</v>
      </c>
      <c r="U59" s="50" t="n">
        <f aca="false">SUM(U4:U58)</f>
        <v>0</v>
      </c>
      <c r="V59" s="50" t="n">
        <f aca="false">SUM(V4:V58)</f>
        <v>0</v>
      </c>
      <c r="W59" s="50" t="n">
        <f aca="false">SUM(W4:W58)</f>
        <v>0</v>
      </c>
      <c r="X59" s="50" t="n">
        <f aca="false">SUM(X4:X58)</f>
        <v>5</v>
      </c>
      <c r="Y59" s="50" t="n">
        <f aca="false">SUM(Y4:Y58)</f>
        <v>7</v>
      </c>
      <c r="Z59" s="50" t="n">
        <f aca="false">SUM(Z4:Z58)</f>
        <v>0</v>
      </c>
      <c r="AA59" s="50" t="n">
        <f aca="false">SUM(AA4:AA58)</f>
        <v>0</v>
      </c>
      <c r="AB59" s="50" t="n">
        <f aca="false">SUM(AB4:AB58)</f>
        <v>42</v>
      </c>
      <c r="AC59" s="50" t="n">
        <f aca="false">SUM(AC4:AC58)</f>
        <v>36</v>
      </c>
      <c r="AD59" s="50" t="n">
        <f aca="false">SUM(AD4:AD58)</f>
        <v>1</v>
      </c>
      <c r="AE59" s="50" t="n">
        <f aca="false">SUM(AE4:AE58)</f>
        <v>2</v>
      </c>
      <c r="AF59" s="50" t="n">
        <f aca="false">SUM(AF4:AF58)</f>
        <v>0</v>
      </c>
      <c r="AG59" s="50" t="n">
        <f aca="false">SUM(AG4:AG58)</f>
        <v>0</v>
      </c>
      <c r="AH59" s="50" t="n">
        <f aca="false">SUM(AH4:AH58)</f>
        <v>0</v>
      </c>
    </row>
  </sheetData>
  <mergeCells count="1">
    <mergeCell ref="A59:B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I65" activeCellId="0" sqref="I6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/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488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427</v>
      </c>
      <c r="B29" s="18" t="s">
        <v>428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429</v>
      </c>
      <c r="B30" s="18" t="s">
        <v>430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431</v>
      </c>
      <c r="B31" s="18" t="s">
        <v>432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433</v>
      </c>
      <c r="B32" s="18" t="s">
        <v>434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435</v>
      </c>
      <c r="B33" s="18" t="s">
        <v>436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437</v>
      </c>
      <c r="B34" s="18" t="s">
        <v>438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439</v>
      </c>
      <c r="B35" s="18" t="s">
        <v>440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441</v>
      </c>
      <c r="B36" s="18" t="s">
        <v>442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443</v>
      </c>
      <c r="B37" s="18" t="s">
        <v>444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445</v>
      </c>
      <c r="B38" s="18" t="s">
        <v>446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447</v>
      </c>
      <c r="B39" s="18" t="s">
        <v>448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449</v>
      </c>
      <c r="B40" s="18" t="s">
        <v>450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451</v>
      </c>
      <c r="B41" s="18" t="s">
        <v>452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453</v>
      </c>
      <c r="B42" s="18" t="s">
        <v>454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455</v>
      </c>
      <c r="B43" s="18" t="s">
        <v>456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457</v>
      </c>
      <c r="B44" s="18" t="s">
        <v>458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459</v>
      </c>
      <c r="B45" s="18" t="s">
        <v>460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461</v>
      </c>
      <c r="B46" s="18" t="s">
        <v>462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463</v>
      </c>
      <c r="B47" s="18" t="s">
        <v>464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465</v>
      </c>
      <c r="B48" s="18" t="s">
        <v>466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467</v>
      </c>
      <c r="B49" s="18" t="s">
        <v>468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469</v>
      </c>
      <c r="B50" s="18" t="s">
        <v>470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471</v>
      </c>
      <c r="B51" s="18" t="s">
        <v>472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473</v>
      </c>
      <c r="B52" s="18" t="s">
        <v>474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475</v>
      </c>
      <c r="B53" s="18" t="s">
        <v>476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477</v>
      </c>
      <c r="B54" s="18" t="s">
        <v>478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479</v>
      </c>
      <c r="B55" s="18" t="s">
        <v>480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481</v>
      </c>
      <c r="B56" s="18" t="s">
        <v>482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483</v>
      </c>
      <c r="B57" s="18" t="s">
        <v>484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79" t="s">
        <v>282</v>
      </c>
      <c r="B58" s="79"/>
      <c r="C58" s="50" t="n">
        <f aca="false">SUM(C4:C57)</f>
        <v>0</v>
      </c>
      <c r="D58" s="50" t="n">
        <f aca="false">SUM(D4:D57)</f>
        <v>0</v>
      </c>
      <c r="E58" s="50" t="n">
        <f aca="false">SUM(E4:E57)</f>
        <v>0</v>
      </c>
      <c r="F58" s="50" t="n">
        <f aca="false">SUM(F4:F57)</f>
        <v>0</v>
      </c>
      <c r="G58" s="50" t="n">
        <f aca="false">SUM(G4:G57)</f>
        <v>0</v>
      </c>
      <c r="H58" s="50" t="n">
        <f aca="false">SUM(H4:H57)</f>
        <v>0</v>
      </c>
      <c r="I58" s="50" t="n">
        <f aca="false">SUM(I4:I57)</f>
        <v>0</v>
      </c>
      <c r="J58" s="50" t="n">
        <f aca="false">SUM(J4:J57)</f>
        <v>0</v>
      </c>
      <c r="K58" s="50" t="n">
        <f aca="false">SUM(K4:K57)</f>
        <v>0</v>
      </c>
      <c r="L58" s="50" t="n">
        <f aca="false">SUM(L4:L57)</f>
        <v>0</v>
      </c>
      <c r="M58" s="50" t="n">
        <f aca="false">SUM(M4:M57)</f>
        <v>0</v>
      </c>
      <c r="N58" s="50" t="n">
        <f aca="false">SUM(N4:N57)</f>
        <v>0</v>
      </c>
      <c r="O58" s="50" t="n">
        <f aca="false">SUM(O4:O57)</f>
        <v>0</v>
      </c>
      <c r="P58" s="50" t="n">
        <f aca="false">SUM(P4:P57)</f>
        <v>0</v>
      </c>
      <c r="Q58" s="50" t="n">
        <f aca="false">SUM(Q4:Q57)</f>
        <v>0</v>
      </c>
      <c r="R58" s="50" t="n">
        <f aca="false">SUM(R4:R57)</f>
        <v>0</v>
      </c>
      <c r="S58" s="50" t="n">
        <f aca="false">SUM(S4:S57)</f>
        <v>0</v>
      </c>
      <c r="T58" s="50" t="n">
        <f aca="false">SUM(T4:T57)</f>
        <v>0</v>
      </c>
      <c r="U58" s="50" t="n">
        <f aca="false">SUM(U4:U57)</f>
        <v>0</v>
      </c>
      <c r="V58" s="50" t="n">
        <f aca="false">SUM(V4:V57)</f>
        <v>0</v>
      </c>
      <c r="W58" s="50" t="n">
        <f aca="false">SUM(W4:W57)</f>
        <v>0</v>
      </c>
      <c r="X58" s="50" t="n">
        <f aca="false">SUM(X4:X57)</f>
        <v>0</v>
      </c>
      <c r="Y58" s="50" t="n">
        <f aca="false">SUM(Y4:Y57)</f>
        <v>0</v>
      </c>
      <c r="Z58" s="50" t="n">
        <f aca="false">SUM(Z4:Z57)</f>
        <v>0</v>
      </c>
      <c r="AA58" s="50" t="n">
        <f aca="false">SUM(AA4:AA57)</f>
        <v>0</v>
      </c>
      <c r="AB58" s="50" t="n">
        <f aca="false">SUM(AB4:AB57)</f>
        <v>0</v>
      </c>
      <c r="AC58" s="50" t="n">
        <f aca="false">SUM(AC4:AC57)</f>
        <v>0</v>
      </c>
      <c r="AD58" s="50" t="n">
        <f aca="false">SUM(AD4:AD57)</f>
        <v>0</v>
      </c>
      <c r="AE58" s="50" t="n">
        <f aca="false">SUM(AE4:AE57)</f>
        <v>0</v>
      </c>
      <c r="AF58" s="50" t="n">
        <f aca="false">SUM(AF4:AF57)</f>
        <v>0</v>
      </c>
      <c r="AG58" s="50" t="n">
        <f aca="false">SUM(AG4:AG57)</f>
        <v>0</v>
      </c>
      <c r="AH58" s="50" t="n">
        <f aca="false">SUM(AH4:AH57)</f>
        <v>0</v>
      </c>
    </row>
  </sheetData>
  <mergeCells count="1">
    <mergeCell ref="A58:B5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W4" activePane="bottomRight" state="frozen"/>
      <selection pane="topLeft" activeCell="A1" activeCellId="0" sqref="A1"/>
      <selection pane="topRight" activeCell="W1" activeCellId="0" sqref="W1"/>
      <selection pane="bottomLeft" activeCell="A4" activeCellId="0" sqref="A4"/>
      <selection pane="bottomRight" activeCell="AC4" activeCellId="0" sqref="AC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614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4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 t="n">
        <v>4</v>
      </c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488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424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507</v>
      </c>
      <c r="B31" s="18" t="s">
        <v>421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615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503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/>
      <c r="B34" s="18" t="s">
        <v>563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427</v>
      </c>
      <c r="B35" s="18" t="s">
        <v>428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429</v>
      </c>
      <c r="B36" s="18" t="s">
        <v>430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431</v>
      </c>
      <c r="B37" s="18" t="s">
        <v>432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433</v>
      </c>
      <c r="B38" s="18" t="s">
        <v>434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435</v>
      </c>
      <c r="B39" s="18" t="s">
        <v>436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437</v>
      </c>
      <c r="B40" s="18" t="s">
        <v>438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439</v>
      </c>
      <c r="B41" s="18" t="s">
        <v>440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441</v>
      </c>
      <c r="B42" s="18" t="s">
        <v>442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443</v>
      </c>
      <c r="B43" s="18" t="s">
        <v>444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445</v>
      </c>
      <c r="B44" s="18" t="s">
        <v>446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447</v>
      </c>
      <c r="B45" s="18" t="s">
        <v>448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449</v>
      </c>
      <c r="B46" s="18" t="s">
        <v>450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451</v>
      </c>
      <c r="B47" s="18" t="s">
        <v>452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453</v>
      </c>
      <c r="B48" s="18" t="s">
        <v>454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455</v>
      </c>
      <c r="B49" s="18" t="s">
        <v>456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457</v>
      </c>
      <c r="B50" s="18" t="s">
        <v>458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459</v>
      </c>
      <c r="B51" s="18" t="s">
        <v>460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461</v>
      </c>
      <c r="B52" s="18" t="s">
        <v>462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463</v>
      </c>
      <c r="B53" s="18" t="s">
        <v>464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465</v>
      </c>
      <c r="B54" s="18" t="s">
        <v>466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467</v>
      </c>
      <c r="B55" s="18" t="s">
        <v>468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469</v>
      </c>
      <c r="B56" s="18" t="s">
        <v>470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471</v>
      </c>
      <c r="B57" s="18" t="s">
        <v>472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473</v>
      </c>
      <c r="B58" s="18" t="s">
        <v>474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475</v>
      </c>
      <c r="B59" s="18" t="s">
        <v>476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477</v>
      </c>
      <c r="B60" s="18" t="s">
        <v>478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479</v>
      </c>
      <c r="B61" s="18" t="s">
        <v>480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481</v>
      </c>
      <c r="B62" s="18" t="s">
        <v>482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483</v>
      </c>
      <c r="B63" s="18" t="s">
        <v>484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79" t="s">
        <v>282</v>
      </c>
      <c r="B64" s="79"/>
      <c r="C64" s="50" t="n">
        <f aca="false">SUM(C4:C63)</f>
        <v>4</v>
      </c>
      <c r="D64" s="50" t="n">
        <f aca="false">SUM(D4:D63)</f>
        <v>0</v>
      </c>
      <c r="E64" s="50" t="n">
        <f aca="false">SUM(E4:E63)</f>
        <v>0</v>
      </c>
      <c r="F64" s="50" t="n">
        <f aca="false">SUM(F4:F63)</f>
        <v>0</v>
      </c>
      <c r="G64" s="50" t="n">
        <f aca="false">SUM(G4:G63)</f>
        <v>0</v>
      </c>
      <c r="H64" s="50" t="n">
        <f aca="false">SUM(H4:H63)</f>
        <v>0</v>
      </c>
      <c r="I64" s="50" t="n">
        <f aca="false">SUM(I4:I63)</f>
        <v>0</v>
      </c>
      <c r="J64" s="50" t="n">
        <f aca="false">SUM(J4:J63)</f>
        <v>0</v>
      </c>
      <c r="K64" s="50" t="n">
        <f aca="false">SUM(K4:K63)</f>
        <v>0</v>
      </c>
      <c r="L64" s="50" t="n">
        <f aca="false">SUM(L4:L63)</f>
        <v>0</v>
      </c>
      <c r="M64" s="50" t="n">
        <f aca="false">SUM(M4:M63)</f>
        <v>0</v>
      </c>
      <c r="N64" s="50" t="n">
        <f aca="false">SUM(N4:N63)</f>
        <v>0</v>
      </c>
      <c r="O64" s="50" t="n">
        <f aca="false">SUM(O4:O63)</f>
        <v>0</v>
      </c>
      <c r="P64" s="50" t="n">
        <f aca="false">SUM(P4:P63)</f>
        <v>0</v>
      </c>
      <c r="Q64" s="50" t="n">
        <f aca="false">SUM(Q4:Q63)</f>
        <v>0</v>
      </c>
      <c r="R64" s="50" t="n">
        <f aca="false">SUM(R4:R63)</f>
        <v>0</v>
      </c>
      <c r="S64" s="50" t="n">
        <f aca="false">SUM(S4:S63)</f>
        <v>0</v>
      </c>
      <c r="T64" s="50" t="n">
        <f aca="false">SUM(T4:T63)</f>
        <v>0</v>
      </c>
      <c r="U64" s="50" t="n">
        <f aca="false">SUM(U4:U63)</f>
        <v>0</v>
      </c>
      <c r="V64" s="50" t="n">
        <f aca="false">SUM(V4:V63)</f>
        <v>0</v>
      </c>
      <c r="W64" s="50" t="n">
        <f aca="false">SUM(W4:W63)</f>
        <v>0</v>
      </c>
      <c r="X64" s="50" t="n">
        <f aca="false">SUM(X4:X63)</f>
        <v>0</v>
      </c>
      <c r="Y64" s="50" t="n">
        <f aca="false">SUM(Y4:Y63)</f>
        <v>0</v>
      </c>
      <c r="Z64" s="50" t="n">
        <f aca="false">SUM(Z4:Z63)</f>
        <v>0</v>
      </c>
      <c r="AA64" s="50" t="n">
        <f aca="false">SUM(AA4:AA63)</f>
        <v>0</v>
      </c>
      <c r="AB64" s="50" t="n">
        <f aca="false">SUM(AB4:AB63)</f>
        <v>0</v>
      </c>
      <c r="AC64" s="50" t="n">
        <f aca="false">SUM(AC4:AC63)</f>
        <v>4</v>
      </c>
      <c r="AD64" s="50" t="n">
        <f aca="false">SUM(AD4:AD63)</f>
        <v>0</v>
      </c>
      <c r="AE64" s="50" t="n">
        <f aca="false">SUM(AE4:AE63)</f>
        <v>0</v>
      </c>
      <c r="AF64" s="50" t="n">
        <f aca="false">SUM(AF4:AF63)</f>
        <v>0</v>
      </c>
      <c r="AG64" s="50" t="n">
        <f aca="false">SUM(AG4:AG63)</f>
        <v>0</v>
      </c>
      <c r="AH64" s="50" t="n">
        <f aca="false">SUM(AH4:AH63)</f>
        <v>0</v>
      </c>
    </row>
    <row r="66" customFormat="false" ht="15.75" hidden="false" customHeight="false" outlineLevel="0" collapsed="false">
      <c r="A66" s="89" t="s">
        <v>616</v>
      </c>
      <c r="C66" s="18" t="n">
        <f aca="false">SUM(D66:AH66)</f>
        <v>0</v>
      </c>
    </row>
    <row r="67" customFormat="false" ht="15.75" hidden="false" customHeight="false" outlineLevel="0" collapsed="false">
      <c r="A67" s="90" t="s">
        <v>617</v>
      </c>
      <c r="C67" s="18" t="n">
        <f aca="false">SUM(D67:AH67)</f>
        <v>0</v>
      </c>
    </row>
  </sheetData>
  <mergeCells count="1">
    <mergeCell ref="A64:B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P4" activePane="bottomRight" state="frozen"/>
      <selection pane="topLeft" activeCell="A1" activeCellId="0" sqref="A1"/>
      <selection pane="topRight" activeCell="P1" activeCellId="0" sqref="P1"/>
      <selection pane="bottomLeft" activeCell="A4" activeCellId="0" sqref="A4"/>
      <selection pane="bottomRight" activeCell="X6" activeCellId="0" sqref="X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618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customFormat="false" ht="15.75" hidden="false" customHeight="false" outlineLevel="0" collapsed="false">
      <c r="A4" s="77" t="s">
        <v>619</v>
      </c>
      <c r="B4" s="78"/>
      <c r="C4" s="1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="19" customFormat="true" ht="15.75" hidden="false" customHeight="false" outlineLevel="0" collapsed="false">
      <c r="A5" s="30" t="s">
        <v>372</v>
      </c>
      <c r="B5" s="18" t="s">
        <v>373</v>
      </c>
      <c r="C5" s="18" t="n">
        <f aca="false">SUM(D5:AH5)</f>
        <v>245</v>
      </c>
      <c r="D5" s="18" t="n">
        <v>1</v>
      </c>
      <c r="E5" s="18"/>
      <c r="F5" s="18"/>
      <c r="G5" s="18"/>
      <c r="H5" s="18" t="n">
        <v>5</v>
      </c>
      <c r="I5" s="18" t="n">
        <v>32</v>
      </c>
      <c r="J5" s="18"/>
      <c r="K5" s="18"/>
      <c r="L5" s="18"/>
      <c r="M5" s="18"/>
      <c r="N5" s="18" t="n">
        <v>1</v>
      </c>
      <c r="O5" s="18" t="n">
        <v>3</v>
      </c>
      <c r="P5" s="18"/>
      <c r="Q5" s="18" t="n">
        <f aca="false">183-15</f>
        <v>168</v>
      </c>
      <c r="R5" s="18"/>
      <c r="S5" s="18"/>
      <c r="T5" s="18"/>
      <c r="U5" s="18"/>
      <c r="V5" s="18" t="n">
        <v>3</v>
      </c>
      <c r="W5" s="18"/>
      <c r="X5" s="18" t="n">
        <v>32</v>
      </c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374</v>
      </c>
      <c r="B6" s="18" t="s">
        <v>375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377</v>
      </c>
      <c r="B7" s="18" t="s">
        <v>378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379</v>
      </c>
      <c r="B8" s="18" t="s">
        <v>380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381</v>
      </c>
      <c r="B9" s="18" t="s">
        <v>382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383</v>
      </c>
      <c r="B10" s="18" t="s">
        <v>384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385</v>
      </c>
      <c r="B11" s="18" t="s">
        <v>386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387</v>
      </c>
      <c r="B12" s="18" t="s">
        <v>388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389</v>
      </c>
      <c r="B13" s="18" t="s">
        <v>390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391</v>
      </c>
      <c r="B14" s="18" t="s">
        <v>392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393</v>
      </c>
      <c r="B15" s="18" t="s">
        <v>394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395</v>
      </c>
      <c r="B16" s="18" t="s">
        <v>396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397</v>
      </c>
      <c r="B17" s="18" t="s">
        <v>398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399</v>
      </c>
      <c r="B18" s="18" t="s">
        <v>400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401</v>
      </c>
      <c r="B19" s="18" t="s">
        <v>402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403</v>
      </c>
      <c r="B20" s="18" t="s">
        <v>404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405</v>
      </c>
      <c r="B21" s="18" t="s">
        <v>406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407</v>
      </c>
      <c r="B22" s="18" t="s">
        <v>408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409</v>
      </c>
      <c r="B23" s="18" t="s">
        <v>410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411</v>
      </c>
      <c r="B24" s="18" t="s">
        <v>412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413</v>
      </c>
      <c r="B25" s="18" t="s">
        <v>414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415</v>
      </c>
      <c r="B26" s="18" t="s">
        <v>416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417</v>
      </c>
      <c r="B27" s="18" t="s">
        <v>418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488</v>
      </c>
      <c r="B28" s="18" t="s">
        <v>489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490</v>
      </c>
      <c r="B29" s="18" t="s">
        <v>491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503</v>
      </c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421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620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621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427</v>
      </c>
      <c r="B35" s="18" t="s">
        <v>428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429</v>
      </c>
      <c r="B36" s="18" t="s">
        <v>430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431</v>
      </c>
      <c r="B37" s="18" t="s">
        <v>432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433</v>
      </c>
      <c r="B38" s="18" t="s">
        <v>434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435</v>
      </c>
      <c r="B39" s="18" t="s">
        <v>436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437</v>
      </c>
      <c r="B40" s="18" t="s">
        <v>438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439</v>
      </c>
      <c r="B41" s="18" t="s">
        <v>440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441</v>
      </c>
      <c r="B42" s="18" t="s">
        <v>442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443</v>
      </c>
      <c r="B43" s="18" t="s">
        <v>444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445</v>
      </c>
      <c r="B44" s="18" t="s">
        <v>446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447</v>
      </c>
      <c r="B45" s="18" t="s">
        <v>448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449</v>
      </c>
      <c r="B46" s="18" t="s">
        <v>450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451</v>
      </c>
      <c r="B47" s="18" t="s">
        <v>452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453</v>
      </c>
      <c r="B48" s="18" t="s">
        <v>454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455</v>
      </c>
      <c r="B49" s="18" t="s">
        <v>456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457</v>
      </c>
      <c r="B50" s="18" t="s">
        <v>458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459</v>
      </c>
      <c r="B51" s="18" t="s">
        <v>460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461</v>
      </c>
      <c r="B52" s="18" t="s">
        <v>462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463</v>
      </c>
      <c r="B53" s="18" t="s">
        <v>464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465</v>
      </c>
      <c r="B54" s="18" t="s">
        <v>466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467</v>
      </c>
      <c r="B55" s="18" t="s">
        <v>468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469</v>
      </c>
      <c r="B56" s="18" t="s">
        <v>470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471</v>
      </c>
      <c r="B57" s="18" t="s">
        <v>472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473</v>
      </c>
      <c r="B58" s="18" t="s">
        <v>474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475</v>
      </c>
      <c r="B59" s="18" t="s">
        <v>476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477</v>
      </c>
      <c r="B60" s="18" t="s">
        <v>478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479</v>
      </c>
      <c r="B61" s="18" t="s">
        <v>480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481</v>
      </c>
      <c r="B62" s="18" t="s">
        <v>482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483</v>
      </c>
      <c r="B63" s="18" t="s">
        <v>484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79" t="s">
        <v>282</v>
      </c>
      <c r="B64" s="79"/>
      <c r="C64" s="50" t="n">
        <f aca="false">SUM(C5:C63)</f>
        <v>245</v>
      </c>
      <c r="D64" s="50" t="n">
        <f aca="false">SUM(D5:D63)</f>
        <v>1</v>
      </c>
      <c r="E64" s="50" t="n">
        <f aca="false">SUM(E5:E63)</f>
        <v>0</v>
      </c>
      <c r="F64" s="50" t="n">
        <f aca="false">SUM(F5:F63)</f>
        <v>0</v>
      </c>
      <c r="G64" s="50" t="n">
        <f aca="false">SUM(G5:G63)</f>
        <v>0</v>
      </c>
      <c r="H64" s="50" t="n">
        <f aca="false">SUM(H5:H63)</f>
        <v>5</v>
      </c>
      <c r="I64" s="50" t="n">
        <f aca="false">SUM(I5:I63)</f>
        <v>32</v>
      </c>
      <c r="J64" s="50" t="n">
        <f aca="false">SUM(J5:J63)</f>
        <v>0</v>
      </c>
      <c r="K64" s="50" t="n">
        <f aca="false">SUM(K5:K63)</f>
        <v>0</v>
      </c>
      <c r="L64" s="50" t="n">
        <f aca="false">SUM(L5:L63)</f>
        <v>0</v>
      </c>
      <c r="M64" s="50" t="n">
        <f aca="false">SUM(M5:M63)</f>
        <v>0</v>
      </c>
      <c r="N64" s="50" t="n">
        <f aca="false">SUM(N5:N63)</f>
        <v>1</v>
      </c>
      <c r="O64" s="50" t="n">
        <f aca="false">SUM(O5:O63)</f>
        <v>3</v>
      </c>
      <c r="P64" s="50" t="n">
        <f aca="false">SUM(P5:P63)</f>
        <v>0</v>
      </c>
      <c r="Q64" s="50" t="n">
        <f aca="false">SUM(Q5:Q63)</f>
        <v>168</v>
      </c>
      <c r="R64" s="50" t="n">
        <f aca="false">SUM(R5:R63)</f>
        <v>0</v>
      </c>
      <c r="S64" s="50" t="n">
        <f aca="false">SUM(S5:S63)</f>
        <v>0</v>
      </c>
      <c r="T64" s="50" t="n">
        <f aca="false">SUM(T5:T63)</f>
        <v>0</v>
      </c>
      <c r="U64" s="50" t="n">
        <f aca="false">SUM(U5:U63)</f>
        <v>0</v>
      </c>
      <c r="V64" s="50" t="n">
        <f aca="false">SUM(V5:V63)</f>
        <v>3</v>
      </c>
      <c r="W64" s="50" t="n">
        <f aca="false">SUM(W5:W63)</f>
        <v>0</v>
      </c>
      <c r="X64" s="50" t="n">
        <f aca="false">SUM(X5:X63)</f>
        <v>32</v>
      </c>
      <c r="Y64" s="50" t="n">
        <f aca="false">SUM(Y5:Y63)</f>
        <v>0</v>
      </c>
      <c r="Z64" s="50" t="n">
        <f aca="false">SUM(Z5:Z63)</f>
        <v>0</v>
      </c>
      <c r="AA64" s="50" t="n">
        <f aca="false">SUM(AA5:AA63)</f>
        <v>0</v>
      </c>
      <c r="AB64" s="50" t="n">
        <f aca="false">SUM(AB5:AB63)</f>
        <v>0</v>
      </c>
      <c r="AC64" s="50" t="n">
        <f aca="false">SUM(AC5:AC63)</f>
        <v>0</v>
      </c>
      <c r="AD64" s="50" t="n">
        <f aca="false">SUM(AD5:AD63)</f>
        <v>0</v>
      </c>
      <c r="AE64" s="50" t="n">
        <f aca="false">SUM(AE5:AE63)</f>
        <v>0</v>
      </c>
      <c r="AF64" s="50" t="n">
        <f aca="false">SUM(AF5:AF63)</f>
        <v>0</v>
      </c>
      <c r="AG64" s="50" t="n">
        <f aca="false">SUM(AG5:AG63)</f>
        <v>0</v>
      </c>
      <c r="AH64" s="50" t="n">
        <f aca="false">SUM(AH5:AH63)</f>
        <v>0</v>
      </c>
    </row>
  </sheetData>
  <mergeCells count="1">
    <mergeCell ref="A64:B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EBF1DE"/>
    <pageSetUpPr fitToPage="false"/>
  </sheetPr>
  <dimension ref="A2:AH6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V4" activePane="bottomRight" state="frozen"/>
      <selection pane="topLeft" activeCell="A1" activeCellId="0" sqref="A1"/>
      <selection pane="topRight" activeCell="V1" activeCellId="0" sqref="V1"/>
      <selection pane="bottomLeft" activeCell="A4" activeCellId="0" sqref="A4"/>
      <selection pane="bottomRight" activeCell="AF6" activeCellId="0" sqref="AF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622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customFormat="false" ht="15.75" hidden="false" customHeight="false" outlineLevel="0" collapsed="false">
      <c r="A4" s="77" t="s">
        <v>619</v>
      </c>
      <c r="B4" s="78"/>
      <c r="C4" s="1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="19" customFormat="true" ht="15.75" hidden="false" customHeight="false" outlineLevel="0" collapsed="false">
      <c r="A5" s="30" t="s">
        <v>372</v>
      </c>
      <c r="B5" s="18" t="s">
        <v>373</v>
      </c>
      <c r="C5" s="18" t="n">
        <f aca="false">SUM(D5:AH5)</f>
        <v>20</v>
      </c>
      <c r="D5" s="18" t="n">
        <v>3</v>
      </c>
      <c r="E5" s="18"/>
      <c r="F5" s="18"/>
      <c r="G5" s="18"/>
      <c r="H5" s="18" t="n">
        <v>2</v>
      </c>
      <c r="I5" s="18"/>
      <c r="J5" s="18"/>
      <c r="K5" s="18"/>
      <c r="L5" s="18"/>
      <c r="M5" s="18"/>
      <c r="N5" s="18" t="n">
        <v>4</v>
      </c>
      <c r="O5" s="18" t="n">
        <v>3</v>
      </c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 t="n">
        <v>8</v>
      </c>
      <c r="AG5" s="18"/>
      <c r="AH5" s="18"/>
    </row>
    <row r="6" s="19" customFormat="true" ht="15.75" hidden="false" customHeight="false" outlineLevel="0" collapsed="false">
      <c r="A6" s="30" t="s">
        <v>374</v>
      </c>
      <c r="B6" s="18" t="s">
        <v>375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377</v>
      </c>
      <c r="B7" s="18" t="s">
        <v>378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379</v>
      </c>
      <c r="B8" s="18" t="s">
        <v>380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381</v>
      </c>
      <c r="B9" s="18" t="s">
        <v>382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383</v>
      </c>
      <c r="B10" s="18" t="s">
        <v>384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385</v>
      </c>
      <c r="B11" s="18" t="s">
        <v>386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387</v>
      </c>
      <c r="B12" s="18" t="s">
        <v>388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389</v>
      </c>
      <c r="B13" s="18" t="s">
        <v>390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391</v>
      </c>
      <c r="B14" s="18" t="s">
        <v>392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393</v>
      </c>
      <c r="B15" s="18" t="s">
        <v>394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395</v>
      </c>
      <c r="B16" s="18" t="s">
        <v>396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397</v>
      </c>
      <c r="B17" s="18" t="s">
        <v>398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399</v>
      </c>
      <c r="B18" s="18" t="s">
        <v>400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401</v>
      </c>
      <c r="B19" s="18" t="s">
        <v>402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403</v>
      </c>
      <c r="B20" s="18" t="s">
        <v>404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405</v>
      </c>
      <c r="B21" s="18" t="s">
        <v>406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407</v>
      </c>
      <c r="B22" s="18" t="s">
        <v>408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409</v>
      </c>
      <c r="B23" s="18" t="s">
        <v>410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411</v>
      </c>
      <c r="B24" s="18" t="s">
        <v>412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413</v>
      </c>
      <c r="B25" s="18" t="s">
        <v>414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415</v>
      </c>
      <c r="B26" s="18" t="s">
        <v>416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417</v>
      </c>
      <c r="B27" s="18" t="s">
        <v>418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488</v>
      </c>
      <c r="B28" s="18" t="s">
        <v>489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490</v>
      </c>
      <c r="B29" s="18" t="s">
        <v>491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503</v>
      </c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421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620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621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427</v>
      </c>
      <c r="B35" s="18" t="s">
        <v>428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429</v>
      </c>
      <c r="B36" s="18" t="s">
        <v>430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431</v>
      </c>
      <c r="B37" s="18" t="s">
        <v>432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433</v>
      </c>
      <c r="B38" s="18" t="s">
        <v>434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435</v>
      </c>
      <c r="B39" s="18" t="s">
        <v>436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437</v>
      </c>
      <c r="B40" s="18" t="s">
        <v>438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439</v>
      </c>
      <c r="B41" s="18" t="s">
        <v>440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441</v>
      </c>
      <c r="B42" s="18" t="s">
        <v>442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443</v>
      </c>
      <c r="B43" s="18" t="s">
        <v>444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445</v>
      </c>
      <c r="B44" s="18" t="s">
        <v>446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447</v>
      </c>
      <c r="B45" s="18" t="s">
        <v>448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449</v>
      </c>
      <c r="B46" s="18" t="s">
        <v>450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451</v>
      </c>
      <c r="B47" s="18" t="s">
        <v>452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453</v>
      </c>
      <c r="B48" s="18" t="s">
        <v>454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455</v>
      </c>
      <c r="B49" s="18" t="s">
        <v>456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457</v>
      </c>
      <c r="B50" s="18" t="s">
        <v>458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459</v>
      </c>
      <c r="B51" s="18" t="s">
        <v>460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461</v>
      </c>
      <c r="B52" s="18" t="s">
        <v>462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463</v>
      </c>
      <c r="B53" s="18" t="s">
        <v>464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465</v>
      </c>
      <c r="B54" s="18" t="s">
        <v>466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467</v>
      </c>
      <c r="B55" s="18" t="s">
        <v>468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469</v>
      </c>
      <c r="B56" s="18" t="s">
        <v>470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471</v>
      </c>
      <c r="B57" s="18" t="s">
        <v>472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473</v>
      </c>
      <c r="B58" s="18" t="s">
        <v>474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475</v>
      </c>
      <c r="B59" s="18" t="s">
        <v>476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477</v>
      </c>
      <c r="B60" s="18" t="s">
        <v>478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479</v>
      </c>
      <c r="B61" s="18" t="s">
        <v>480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481</v>
      </c>
      <c r="B62" s="18" t="s">
        <v>482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483</v>
      </c>
      <c r="B63" s="18" t="s">
        <v>484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79" t="s">
        <v>282</v>
      </c>
      <c r="B64" s="79"/>
      <c r="C64" s="50" t="n">
        <f aca="false">SUM(C5:C63)</f>
        <v>20</v>
      </c>
      <c r="D64" s="50" t="n">
        <f aca="false">SUM(D5:D63)</f>
        <v>3</v>
      </c>
      <c r="E64" s="50" t="n">
        <f aca="false">SUM(E5:E63)</f>
        <v>0</v>
      </c>
      <c r="F64" s="50" t="n">
        <f aca="false">SUM(F5:F63)</f>
        <v>0</v>
      </c>
      <c r="G64" s="50" t="n">
        <f aca="false">SUM(G5:G63)</f>
        <v>0</v>
      </c>
      <c r="H64" s="50" t="n">
        <f aca="false">SUM(H5:H63)</f>
        <v>2</v>
      </c>
      <c r="I64" s="50" t="n">
        <f aca="false">SUM(I5:I63)</f>
        <v>0</v>
      </c>
      <c r="J64" s="50" t="n">
        <f aca="false">SUM(J5:J63)</f>
        <v>0</v>
      </c>
      <c r="K64" s="50" t="n">
        <f aca="false">SUM(K5:K63)</f>
        <v>0</v>
      </c>
      <c r="L64" s="50" t="n">
        <f aca="false">SUM(L5:L63)</f>
        <v>0</v>
      </c>
      <c r="M64" s="50" t="n">
        <f aca="false">SUM(M5:M63)</f>
        <v>0</v>
      </c>
      <c r="N64" s="50" t="n">
        <f aca="false">SUM(N5:N63)</f>
        <v>4</v>
      </c>
      <c r="O64" s="50" t="n">
        <f aca="false">SUM(O5:O63)</f>
        <v>3</v>
      </c>
      <c r="P64" s="50" t="n">
        <f aca="false">SUM(P5:P63)</f>
        <v>0</v>
      </c>
      <c r="Q64" s="50" t="n">
        <f aca="false">SUM(Q5:Q63)</f>
        <v>0</v>
      </c>
      <c r="R64" s="50" t="n">
        <f aca="false">SUM(R5:R63)</f>
        <v>0</v>
      </c>
      <c r="S64" s="50" t="n">
        <f aca="false">SUM(S5:S63)</f>
        <v>0</v>
      </c>
      <c r="T64" s="50" t="n">
        <f aca="false">SUM(T5:T63)</f>
        <v>0</v>
      </c>
      <c r="U64" s="50" t="n">
        <f aca="false">SUM(U5:U63)</f>
        <v>0</v>
      </c>
      <c r="V64" s="50" t="n">
        <f aca="false">SUM(V5:V63)</f>
        <v>0</v>
      </c>
      <c r="W64" s="50" t="n">
        <f aca="false">SUM(W5:W63)</f>
        <v>0</v>
      </c>
      <c r="X64" s="50" t="n">
        <f aca="false">SUM(X5:X63)</f>
        <v>0</v>
      </c>
      <c r="Y64" s="50" t="n">
        <f aca="false">SUM(Y5:Y63)</f>
        <v>0</v>
      </c>
      <c r="Z64" s="50" t="n">
        <f aca="false">SUM(Z5:Z63)</f>
        <v>0</v>
      </c>
      <c r="AA64" s="50" t="n">
        <f aca="false">SUM(AA5:AA63)</f>
        <v>0</v>
      </c>
      <c r="AB64" s="50" t="n">
        <f aca="false">SUM(AB5:AB63)</f>
        <v>0</v>
      </c>
      <c r="AC64" s="50" t="n">
        <f aca="false">SUM(AC5:AC63)</f>
        <v>0</v>
      </c>
      <c r="AD64" s="50" t="n">
        <f aca="false">SUM(AD5:AD63)</f>
        <v>0</v>
      </c>
      <c r="AE64" s="50" t="n">
        <f aca="false">SUM(AE5:AE63)</f>
        <v>0</v>
      </c>
      <c r="AF64" s="50" t="n">
        <f aca="false">SUM(AF5:AF63)</f>
        <v>8</v>
      </c>
      <c r="AG64" s="50" t="n">
        <f aca="false">SUM(AG5:AG63)</f>
        <v>0</v>
      </c>
      <c r="AH64" s="50" t="n">
        <f aca="false">SUM(AH5:AH63)</f>
        <v>0</v>
      </c>
    </row>
  </sheetData>
  <mergeCells count="1">
    <mergeCell ref="A64:B64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9646"/>
    <pageSetUpPr fitToPage="false"/>
  </sheetPr>
  <dimension ref="A2:AH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X4" activePane="bottomRight" state="frozen"/>
      <selection pane="topLeft" activeCell="A1" activeCellId="0" sqref="A1"/>
      <selection pane="topRight" activeCell="X1" activeCellId="0" sqref="X1"/>
      <selection pane="bottomLeft" activeCell="A4" activeCellId="0" sqref="A4"/>
      <selection pane="bottomRight" activeCell="AF5" activeCellId="0" sqref="AF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623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624</v>
      </c>
      <c r="B4" s="18" t="s">
        <v>373</v>
      </c>
      <c r="C4" s="18" t="n">
        <f aca="false">SUM(D4:AH4)</f>
        <v>69</v>
      </c>
      <c r="D4" s="18"/>
      <c r="E4" s="18" t="n">
        <v>9</v>
      </c>
      <c r="F4" s="18"/>
      <c r="G4" s="18"/>
      <c r="H4" s="18" t="n">
        <f aca="false">23+6+1</f>
        <v>30</v>
      </c>
      <c r="I4" s="18"/>
      <c r="J4" s="18" t="n">
        <v>17</v>
      </c>
      <c r="K4" s="18" t="n">
        <v>5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 t="n">
        <f aca="false">5</f>
        <v>5</v>
      </c>
      <c r="AF4" s="18" t="n">
        <v>3</v>
      </c>
      <c r="AG4" s="18"/>
      <c r="AH4" s="18"/>
    </row>
    <row r="5" s="19" customFormat="true" ht="15.75" hidden="false" customHeight="false" outlineLevel="0" collapsed="false">
      <c r="A5" s="30" t="s">
        <v>625</v>
      </c>
      <c r="B5" s="18"/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626</v>
      </c>
      <c r="B6" s="18" t="s">
        <v>400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627</v>
      </c>
      <c r="B7" s="18" t="s">
        <v>557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628</v>
      </c>
      <c r="B8" s="18"/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629</v>
      </c>
      <c r="B9" s="18" t="s">
        <v>402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564</v>
      </c>
      <c r="B10" s="18" t="s">
        <v>408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630</v>
      </c>
      <c r="B11" s="18" t="s">
        <v>631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632</v>
      </c>
      <c r="B12" s="18"/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633</v>
      </c>
      <c r="B13" s="18" t="s">
        <v>380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634</v>
      </c>
      <c r="B14" s="18" t="s">
        <v>578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546</v>
      </c>
      <c r="B15" s="18" t="s">
        <v>547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635</v>
      </c>
      <c r="B16" s="18"/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636</v>
      </c>
      <c r="B17" s="18" t="s">
        <v>436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637</v>
      </c>
      <c r="B18" s="18"/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542</v>
      </c>
      <c r="B19" s="18"/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638</v>
      </c>
      <c r="B20" s="18"/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/>
      <c r="B21" s="18"/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/>
      <c r="B22" s="18"/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/>
      <c r="B23" s="18"/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/>
      <c r="B24" s="18"/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/>
      <c r="B25" s="18"/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/>
      <c r="B26" s="18"/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/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/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/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/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/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/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/>
      <c r="B41" s="18"/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/>
      <c r="B42" s="18"/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/>
      <c r="B43" s="18"/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/>
      <c r="B44" s="18"/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/>
      <c r="B45" s="18"/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/>
      <c r="B46" s="18"/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/>
      <c r="B47" s="18"/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/>
      <c r="B48" s="18"/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/>
      <c r="B49" s="18"/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/>
      <c r="B50" s="18"/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/>
      <c r="B51" s="18"/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/>
      <c r="B52" s="18"/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/>
      <c r="B53" s="18"/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/>
      <c r="B54" s="18"/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/>
      <c r="B55" s="18"/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/>
      <c r="B56" s="18"/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79" t="s">
        <v>282</v>
      </c>
      <c r="B57" s="79"/>
      <c r="C57" s="50" t="n">
        <f aca="false">SUM(C4:C56)</f>
        <v>69</v>
      </c>
      <c r="D57" s="50" t="n">
        <f aca="false">SUM(D4:D56)</f>
        <v>0</v>
      </c>
      <c r="E57" s="50" t="n">
        <f aca="false">SUM(E4:E56)</f>
        <v>9</v>
      </c>
      <c r="F57" s="50" t="n">
        <f aca="false">SUM(F4:F56)</f>
        <v>0</v>
      </c>
      <c r="G57" s="50" t="n">
        <f aca="false">SUM(G4:G56)</f>
        <v>0</v>
      </c>
      <c r="H57" s="50" t="n">
        <f aca="false">SUM(H4:H56)</f>
        <v>30</v>
      </c>
      <c r="I57" s="50" t="n">
        <f aca="false">SUM(I4:I56)</f>
        <v>0</v>
      </c>
      <c r="J57" s="50" t="n">
        <f aca="false">SUM(J4:J56)</f>
        <v>17</v>
      </c>
      <c r="K57" s="50" t="n">
        <f aca="false">SUM(K4:K56)</f>
        <v>5</v>
      </c>
      <c r="L57" s="50" t="n">
        <f aca="false">SUM(L4:L56)</f>
        <v>0</v>
      </c>
      <c r="M57" s="50" t="n">
        <f aca="false">SUM(M4:M56)</f>
        <v>0</v>
      </c>
      <c r="N57" s="50" t="n">
        <f aca="false">SUM(N4:N56)</f>
        <v>0</v>
      </c>
      <c r="O57" s="50" t="n">
        <f aca="false">SUM(O4:O56)</f>
        <v>0</v>
      </c>
      <c r="P57" s="50" t="n">
        <f aca="false">SUM(P4:P56)</f>
        <v>0</v>
      </c>
      <c r="Q57" s="50" t="n">
        <f aca="false">SUM(Q4:Q56)</f>
        <v>0</v>
      </c>
      <c r="R57" s="50" t="n">
        <f aca="false">SUM(R4:R56)</f>
        <v>0</v>
      </c>
      <c r="S57" s="50" t="n">
        <f aca="false">SUM(S4:S56)</f>
        <v>0</v>
      </c>
      <c r="T57" s="50" t="n">
        <f aca="false">SUM(T4:T56)</f>
        <v>0</v>
      </c>
      <c r="U57" s="50" t="n">
        <f aca="false">SUM(U4:U56)</f>
        <v>0</v>
      </c>
      <c r="V57" s="50" t="n">
        <f aca="false">SUM(V4:V56)</f>
        <v>0</v>
      </c>
      <c r="W57" s="50" t="n">
        <f aca="false">SUM(W4:W56)</f>
        <v>0</v>
      </c>
      <c r="X57" s="50" t="n">
        <f aca="false">SUM(X4:X56)</f>
        <v>0</v>
      </c>
      <c r="Y57" s="50" t="n">
        <f aca="false">SUM(Y4:Y56)</f>
        <v>0</v>
      </c>
      <c r="Z57" s="50" t="n">
        <f aca="false">SUM(Z4:Z56)</f>
        <v>0</v>
      </c>
      <c r="AA57" s="50" t="n">
        <f aca="false">SUM(AA4:AA56)</f>
        <v>0</v>
      </c>
      <c r="AB57" s="50" t="n">
        <f aca="false">SUM(AB4:AB56)</f>
        <v>0</v>
      </c>
      <c r="AC57" s="50" t="n">
        <f aca="false">SUM(AC4:AC56)</f>
        <v>0</v>
      </c>
      <c r="AD57" s="50" t="n">
        <f aca="false">SUM(AD4:AD56)</f>
        <v>0</v>
      </c>
      <c r="AE57" s="50" t="n">
        <f aca="false">SUM(AE4:AE56)</f>
        <v>5</v>
      </c>
      <c r="AF57" s="50" t="n">
        <f aca="false">SUM(AF4:AF56)</f>
        <v>3</v>
      </c>
      <c r="AG57" s="50" t="n">
        <f aca="false">SUM(AG4:AG56)</f>
        <v>0</v>
      </c>
      <c r="AH57" s="50" t="n">
        <f aca="false">SUM(AH4:AH56)</f>
        <v>0</v>
      </c>
    </row>
  </sheetData>
  <mergeCells count="1">
    <mergeCell ref="A57:B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S4" activePane="bottomRight" state="frozen"/>
      <selection pane="topLeft" activeCell="A1" activeCellId="0" sqref="A1"/>
      <selection pane="topRight" activeCell="S1" activeCellId="0" sqref="S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485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39</v>
      </c>
      <c r="D4" s="18" t="n">
        <v>4</v>
      </c>
      <c r="E4" s="18"/>
      <c r="F4" s="18"/>
      <c r="G4" s="18"/>
      <c r="H4" s="18" t="n">
        <v>9</v>
      </c>
      <c r="I4" s="18" t="n">
        <v>22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 t="n">
        <v>4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419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425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486</v>
      </c>
      <c r="B29" s="18" t="s">
        <v>421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423</v>
      </c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427</v>
      </c>
      <c r="B31" s="18" t="s">
        <v>428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429</v>
      </c>
      <c r="B32" s="18" t="s">
        <v>430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431</v>
      </c>
      <c r="B33" s="18" t="s">
        <v>432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433</v>
      </c>
      <c r="B34" s="18" t="s">
        <v>434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435</v>
      </c>
      <c r="B35" s="18" t="s">
        <v>436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437</v>
      </c>
      <c r="B36" s="18" t="s">
        <v>438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439</v>
      </c>
      <c r="B37" s="18" t="s">
        <v>440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441</v>
      </c>
      <c r="B38" s="18" t="s">
        <v>442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443</v>
      </c>
      <c r="B39" s="18" t="s">
        <v>444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445</v>
      </c>
      <c r="B40" s="18" t="s">
        <v>446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447</v>
      </c>
      <c r="B41" s="18" t="s">
        <v>448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449</v>
      </c>
      <c r="B42" s="18" t="s">
        <v>450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451</v>
      </c>
      <c r="B43" s="18" t="s">
        <v>452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453</v>
      </c>
      <c r="B44" s="18" t="s">
        <v>454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455</v>
      </c>
      <c r="B45" s="18" t="s">
        <v>456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457</v>
      </c>
      <c r="B46" s="18" t="s">
        <v>458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459</v>
      </c>
      <c r="B47" s="18" t="s">
        <v>460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461</v>
      </c>
      <c r="B48" s="18" t="s">
        <v>462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463</v>
      </c>
      <c r="B49" s="18" t="s">
        <v>464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465</v>
      </c>
      <c r="B50" s="18" t="s">
        <v>466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467</v>
      </c>
      <c r="B51" s="18" t="s">
        <v>468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469</v>
      </c>
      <c r="B52" s="18" t="s">
        <v>470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471</v>
      </c>
      <c r="B53" s="18" t="s">
        <v>472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473</v>
      </c>
      <c r="B54" s="18" t="s">
        <v>474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475</v>
      </c>
      <c r="B55" s="18" t="s">
        <v>476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477</v>
      </c>
      <c r="B56" s="18" t="s">
        <v>478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479</v>
      </c>
      <c r="B57" s="18" t="s">
        <v>480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481</v>
      </c>
      <c r="B58" s="18" t="s">
        <v>482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483</v>
      </c>
      <c r="B59" s="18" t="s">
        <v>484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79" t="s">
        <v>282</v>
      </c>
      <c r="B60" s="79"/>
      <c r="C60" s="50" t="n">
        <f aca="false">SUM(C4:C59)</f>
        <v>39</v>
      </c>
      <c r="D60" s="50" t="n">
        <f aca="false">SUM(D4:D59)</f>
        <v>4</v>
      </c>
      <c r="E60" s="50" t="n">
        <f aca="false">SUM(E4:E59)</f>
        <v>0</v>
      </c>
      <c r="F60" s="50" t="n">
        <f aca="false">SUM(F4:F59)</f>
        <v>0</v>
      </c>
      <c r="G60" s="50" t="n">
        <f aca="false">SUM(G4:G59)</f>
        <v>0</v>
      </c>
      <c r="H60" s="50" t="n">
        <f aca="false">SUM(H4:H59)</f>
        <v>9</v>
      </c>
      <c r="I60" s="50" t="n">
        <f aca="false">SUM(I4:I59)</f>
        <v>22</v>
      </c>
      <c r="J60" s="50" t="n">
        <f aca="false">SUM(J4:J59)</f>
        <v>0</v>
      </c>
      <c r="K60" s="50" t="n">
        <f aca="false">SUM(K4:K59)</f>
        <v>0</v>
      </c>
      <c r="L60" s="50" t="n">
        <f aca="false">SUM(L4:L59)</f>
        <v>0</v>
      </c>
      <c r="M60" s="50" t="n">
        <f aca="false">SUM(M4:M59)</f>
        <v>0</v>
      </c>
      <c r="N60" s="50" t="n">
        <f aca="false">SUM(N4:N59)</f>
        <v>0</v>
      </c>
      <c r="O60" s="50" t="n">
        <f aca="false">SUM(O4:O59)</f>
        <v>0</v>
      </c>
      <c r="P60" s="50" t="n">
        <f aca="false">SUM(P4:P59)</f>
        <v>0</v>
      </c>
      <c r="Q60" s="50" t="n">
        <f aca="false">SUM(Q4:Q59)</f>
        <v>0</v>
      </c>
      <c r="R60" s="50" t="n">
        <f aca="false">SUM(R4:R59)</f>
        <v>0</v>
      </c>
      <c r="S60" s="50" t="n">
        <f aca="false">SUM(S4:S59)</f>
        <v>0</v>
      </c>
      <c r="T60" s="50" t="n">
        <f aca="false">SUM(T4:T59)</f>
        <v>0</v>
      </c>
      <c r="U60" s="50" t="n">
        <f aca="false">SUM(U4:U59)</f>
        <v>0</v>
      </c>
      <c r="V60" s="50" t="n">
        <f aca="false">SUM(V4:V59)</f>
        <v>0</v>
      </c>
      <c r="W60" s="50" t="n">
        <f aca="false">SUM(W4:W59)</f>
        <v>0</v>
      </c>
      <c r="X60" s="50" t="n">
        <f aca="false">SUM(X4:X59)</f>
        <v>0</v>
      </c>
      <c r="Y60" s="50" t="n">
        <f aca="false">SUM(Y4:Y59)</f>
        <v>0</v>
      </c>
      <c r="Z60" s="50" t="n">
        <f aca="false">SUM(Z4:Z59)</f>
        <v>0</v>
      </c>
      <c r="AA60" s="50" t="n">
        <f aca="false">SUM(AA4:AA59)</f>
        <v>0</v>
      </c>
      <c r="AB60" s="50" t="n">
        <f aca="false">SUM(AB4:AB59)</f>
        <v>0</v>
      </c>
      <c r="AC60" s="50" t="n">
        <f aca="false">SUM(AC4:AC59)</f>
        <v>0</v>
      </c>
      <c r="AD60" s="50" t="n">
        <f aca="false">SUM(AD4:AD59)</f>
        <v>0</v>
      </c>
      <c r="AE60" s="50" t="n">
        <f aca="false">SUM(AE4:AE59)</f>
        <v>4</v>
      </c>
      <c r="AF60" s="50" t="n">
        <f aca="false">SUM(AF4:AF59)</f>
        <v>0</v>
      </c>
      <c r="AG60" s="50" t="n">
        <f aca="false">SUM(AG4:AG59)</f>
        <v>0</v>
      </c>
      <c r="AH60" s="50" t="n">
        <f aca="false">SUM(AH4:AH59)</f>
        <v>0</v>
      </c>
    </row>
  </sheetData>
  <mergeCells count="1">
    <mergeCell ref="A60:B6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DDD9C3"/>
    <pageSetUpPr fitToPage="false"/>
  </sheetPr>
  <dimension ref="A2:AH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O4" activePane="bottomRight" state="frozen"/>
      <selection pane="topLeft" activeCell="A1" activeCellId="0" sqref="A1"/>
      <selection pane="topRight" activeCell="O1" activeCellId="0" sqref="O1"/>
      <selection pane="bottomLeft" activeCell="A4" activeCellId="0" sqref="A4"/>
      <selection pane="bottomRight" activeCell="AE4" activeCellId="0" sqref="AE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639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/>
      <c r="B4" s="18"/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/>
      <c r="B5" s="18"/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/>
      <c r="B6" s="18"/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/>
      <c r="B7" s="18"/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/>
      <c r="B8" s="18"/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/>
      <c r="B9" s="18"/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/>
      <c r="B10" s="18"/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/>
      <c r="B11" s="18"/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/>
      <c r="B12" s="18"/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/>
      <c r="B13" s="18"/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/>
      <c r="B14" s="18"/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/>
      <c r="B15" s="18"/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/>
      <c r="B16" s="18"/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/>
      <c r="B17" s="18"/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/>
      <c r="B18" s="18"/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/>
      <c r="B19" s="18"/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/>
      <c r="B20" s="18"/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/>
      <c r="B21" s="18"/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/>
      <c r="B22" s="18"/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/>
      <c r="B23" s="18"/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/>
      <c r="B24" s="18"/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/>
      <c r="B25" s="18"/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/>
      <c r="B26" s="18"/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/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/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/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/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/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/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/>
      <c r="B41" s="18"/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/>
      <c r="B42" s="18"/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/>
      <c r="B43" s="18"/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/>
      <c r="B44" s="18"/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/>
      <c r="B45" s="18"/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/>
      <c r="B46" s="18"/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/>
      <c r="B47" s="18"/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/>
      <c r="B48" s="18"/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/>
      <c r="B49" s="18"/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/>
      <c r="B50" s="18"/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/>
      <c r="B51" s="18"/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/>
      <c r="B52" s="18"/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/>
      <c r="B53" s="18"/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/>
      <c r="B54" s="18"/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/>
      <c r="B55" s="18"/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/>
      <c r="B56" s="18"/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79" t="s">
        <v>282</v>
      </c>
      <c r="B57" s="79"/>
      <c r="C57" s="50" t="n">
        <f aca="false">SUM(C4:C56)</f>
        <v>0</v>
      </c>
      <c r="D57" s="50" t="n">
        <f aca="false">SUM(D4:D56)</f>
        <v>0</v>
      </c>
      <c r="E57" s="50" t="n">
        <f aca="false">SUM(E4:E56)</f>
        <v>0</v>
      </c>
      <c r="F57" s="50" t="n">
        <f aca="false">SUM(F4:F56)</f>
        <v>0</v>
      </c>
      <c r="G57" s="50" t="n">
        <f aca="false">SUM(G4:G56)</f>
        <v>0</v>
      </c>
      <c r="H57" s="50" t="n">
        <f aca="false">SUM(H4:H56)</f>
        <v>0</v>
      </c>
      <c r="I57" s="50" t="n">
        <f aca="false">SUM(I4:I56)</f>
        <v>0</v>
      </c>
      <c r="J57" s="50" t="n">
        <f aca="false">SUM(J4:J56)</f>
        <v>0</v>
      </c>
      <c r="K57" s="50" t="n">
        <f aca="false">SUM(K4:K56)</f>
        <v>0</v>
      </c>
      <c r="L57" s="50" t="n">
        <f aca="false">SUM(L4:L56)</f>
        <v>0</v>
      </c>
      <c r="M57" s="50" t="n">
        <f aca="false">SUM(M4:M56)</f>
        <v>0</v>
      </c>
      <c r="N57" s="50" t="n">
        <f aca="false">SUM(N4:N56)</f>
        <v>0</v>
      </c>
      <c r="O57" s="50" t="n">
        <f aca="false">SUM(O4:O56)</f>
        <v>0</v>
      </c>
      <c r="P57" s="50" t="n">
        <f aca="false">SUM(P4:P56)</f>
        <v>0</v>
      </c>
      <c r="Q57" s="50" t="n">
        <f aca="false">SUM(Q4:Q56)</f>
        <v>0</v>
      </c>
      <c r="R57" s="50" t="n">
        <f aca="false">SUM(R4:R56)</f>
        <v>0</v>
      </c>
      <c r="S57" s="50" t="n">
        <f aca="false">SUM(S4:S56)</f>
        <v>0</v>
      </c>
      <c r="T57" s="50" t="n">
        <f aca="false">SUM(T4:T56)</f>
        <v>0</v>
      </c>
      <c r="U57" s="50" t="n">
        <f aca="false">SUM(U4:U56)</f>
        <v>0</v>
      </c>
      <c r="V57" s="50" t="n">
        <f aca="false">SUM(V4:V56)</f>
        <v>0</v>
      </c>
      <c r="W57" s="50" t="n">
        <f aca="false">SUM(W4:W56)</f>
        <v>0</v>
      </c>
      <c r="X57" s="50" t="n">
        <f aca="false">SUM(X4:X56)</f>
        <v>0</v>
      </c>
      <c r="Y57" s="50" t="n">
        <f aca="false">SUM(Y4:Y56)</f>
        <v>0</v>
      </c>
      <c r="Z57" s="50" t="n">
        <f aca="false">SUM(Z4:Z56)</f>
        <v>0</v>
      </c>
      <c r="AA57" s="50" t="n">
        <f aca="false">SUM(AA4:AA56)</f>
        <v>0</v>
      </c>
      <c r="AB57" s="50" t="n">
        <f aca="false">SUM(AB4:AB56)</f>
        <v>0</v>
      </c>
      <c r="AC57" s="50" t="n">
        <f aca="false">SUM(AC4:AC56)</f>
        <v>0</v>
      </c>
      <c r="AD57" s="50" t="n">
        <f aca="false">SUM(AD4:AD56)</f>
        <v>0</v>
      </c>
      <c r="AE57" s="50" t="n">
        <f aca="false">SUM(AE4:AE56)</f>
        <v>0</v>
      </c>
      <c r="AF57" s="50" t="n">
        <f aca="false">SUM(AF4:AF56)</f>
        <v>0</v>
      </c>
      <c r="AG57" s="50" t="n">
        <f aca="false">SUM(AG4:AG56)</f>
        <v>0</v>
      </c>
      <c r="AH57" s="50" t="n">
        <f aca="false">SUM(AH4:AH56)</f>
        <v>0</v>
      </c>
    </row>
  </sheetData>
  <mergeCells count="1">
    <mergeCell ref="A57:B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9646"/>
    <pageSetUpPr fitToPage="false"/>
  </sheetPr>
  <dimension ref="A2:A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AF6" activeCellId="0" sqref="AF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640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92" customFormat="true" ht="15.75" hidden="false" customHeight="false" outlineLevel="0" collapsed="false">
      <c r="A4" s="30" t="s">
        <v>641</v>
      </c>
      <c r="B4" s="91"/>
      <c r="C4" s="18" t="n">
        <f aca="false">SUM(D4:AH4)</f>
        <v>0</v>
      </c>
      <c r="D4" s="91"/>
      <c r="E4" s="91"/>
      <c r="F4" s="91"/>
      <c r="G4" s="91"/>
      <c r="H4" s="91"/>
      <c r="I4" s="91"/>
      <c r="J4" s="91"/>
      <c r="K4" s="91"/>
      <c r="L4" s="91"/>
      <c r="M4" s="91"/>
      <c r="N4" s="91"/>
      <c r="O4" s="91"/>
      <c r="P4" s="91"/>
      <c r="Q4" s="91"/>
      <c r="R4" s="91"/>
      <c r="S4" s="91"/>
      <c r="T4" s="91"/>
      <c r="U4" s="91"/>
      <c r="V4" s="91"/>
      <c r="W4" s="91"/>
      <c r="X4" s="91"/>
      <c r="Y4" s="91"/>
      <c r="Z4" s="91"/>
      <c r="AA4" s="91"/>
      <c r="AB4" s="91"/>
      <c r="AC4" s="91"/>
      <c r="AD4" s="91"/>
      <c r="AE4" s="91"/>
      <c r="AF4" s="91"/>
      <c r="AG4" s="91"/>
      <c r="AH4" s="91"/>
    </row>
    <row r="5" s="19" customFormat="true" ht="15.75" hidden="false" customHeight="false" outlineLevel="0" collapsed="false">
      <c r="A5" s="30" t="s">
        <v>624</v>
      </c>
      <c r="B5" s="18" t="s">
        <v>373</v>
      </c>
      <c r="C5" s="18" t="n">
        <f aca="false">SUM(D5:AH5)</f>
        <v>515</v>
      </c>
      <c r="D5" s="18" t="n">
        <v>8</v>
      </c>
      <c r="E5" s="18" t="n">
        <v>3</v>
      </c>
      <c r="F5" s="18"/>
      <c r="G5" s="18"/>
      <c r="H5" s="18" t="n">
        <f aca="false">29+3+6</f>
        <v>38</v>
      </c>
      <c r="I5" s="18"/>
      <c r="J5" s="18" t="n">
        <v>14</v>
      </c>
      <c r="K5" s="18" t="n">
        <v>7</v>
      </c>
      <c r="L5" s="18"/>
      <c r="M5" s="18"/>
      <c r="N5" s="18" t="n">
        <f aca="false">13+79+42</f>
        <v>134</v>
      </c>
      <c r="O5" s="18" t="n">
        <v>6</v>
      </c>
      <c r="P5" s="18" t="n">
        <v>3</v>
      </c>
      <c r="Q5" s="18" t="n">
        <v>6</v>
      </c>
      <c r="R5" s="18"/>
      <c r="S5" s="18"/>
      <c r="T5" s="18"/>
      <c r="U5" s="18" t="n">
        <f aca="false">28+48+12+30</f>
        <v>118</v>
      </c>
      <c r="V5" s="18" t="n">
        <v>8</v>
      </c>
      <c r="W5" s="18" t="n">
        <v>8</v>
      </c>
      <c r="X5" s="18" t="n">
        <v>5</v>
      </c>
      <c r="Y5" s="18"/>
      <c r="Z5" s="18"/>
      <c r="AA5" s="18"/>
      <c r="AB5" s="18"/>
      <c r="AC5" s="18"/>
      <c r="AD5" s="18" t="n">
        <v>4</v>
      </c>
      <c r="AE5" s="18" t="n">
        <v>5</v>
      </c>
      <c r="AF5" s="18" t="n">
        <v>148</v>
      </c>
      <c r="AG5" s="18"/>
      <c r="AH5" s="18"/>
    </row>
    <row r="6" s="19" customFormat="true" ht="15.75" hidden="false" customHeight="false" outlineLevel="0" collapsed="false">
      <c r="A6" s="30" t="s">
        <v>625</v>
      </c>
      <c r="B6" s="18"/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626</v>
      </c>
      <c r="B7" s="18" t="s">
        <v>400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/>
      <c r="B8" s="18" t="s">
        <v>406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/>
      <c r="B9" s="18" t="s">
        <v>388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569</v>
      </c>
      <c r="B10" s="18" t="s">
        <v>392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/>
      <c r="B11" s="18" t="s">
        <v>642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490</v>
      </c>
      <c r="B12" s="18" t="s">
        <v>491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627</v>
      </c>
      <c r="B13" s="18" t="s">
        <v>557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628</v>
      </c>
      <c r="B14" s="18"/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629</v>
      </c>
      <c r="B15" s="18" t="s">
        <v>402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564</v>
      </c>
      <c r="B16" s="18" t="s">
        <v>408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630</v>
      </c>
      <c r="B17" s="18" t="s">
        <v>631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632</v>
      </c>
      <c r="B18" s="18"/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633</v>
      </c>
      <c r="B19" s="18" t="s">
        <v>380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634</v>
      </c>
      <c r="B20" s="18" t="s">
        <v>578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546</v>
      </c>
      <c r="B21" s="18" t="s">
        <v>547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635</v>
      </c>
      <c r="B22" s="18"/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636</v>
      </c>
      <c r="B23" s="18" t="s">
        <v>436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637</v>
      </c>
      <c r="B24" s="18"/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542</v>
      </c>
      <c r="B25" s="18"/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638</v>
      </c>
      <c r="B26" s="18"/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643</v>
      </c>
      <c r="B27" s="18"/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595</v>
      </c>
      <c r="B28" s="18" t="s">
        <v>444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644</v>
      </c>
      <c r="B29" s="18" t="s">
        <v>518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645</v>
      </c>
      <c r="B30" s="18" t="s">
        <v>406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419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560</v>
      </c>
      <c r="B32" s="18" t="s">
        <v>458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425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459</v>
      </c>
      <c r="B34" s="18" t="s">
        <v>460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/>
      <c r="B35" s="18" t="s">
        <v>422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646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 t="s">
        <v>587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 t="s">
        <v>647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648</v>
      </c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649</v>
      </c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/>
      <c r="B41" s="18" t="s">
        <v>404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95" customFormat="true" ht="15.75" hidden="false" customHeight="false" outlineLevel="0" collapsed="false">
      <c r="A42" s="93" t="s">
        <v>282</v>
      </c>
      <c r="B42" s="94"/>
      <c r="C42" s="94" t="n">
        <f aca="false">SUM(C5:C41)</f>
        <v>515</v>
      </c>
      <c r="D42" s="94"/>
      <c r="E42" s="94" t="n">
        <f aca="false">SUM(E5:E41)</f>
        <v>3</v>
      </c>
      <c r="F42" s="94" t="n">
        <f aca="false">SUM(F5:F41)</f>
        <v>0</v>
      </c>
      <c r="G42" s="94" t="n">
        <f aca="false">SUM(G5:G41)</f>
        <v>0</v>
      </c>
      <c r="H42" s="94" t="n">
        <f aca="false">SUM(H5:H41)</f>
        <v>38</v>
      </c>
      <c r="I42" s="94" t="n">
        <f aca="false">SUM(I5:I41)</f>
        <v>0</v>
      </c>
      <c r="J42" s="94" t="n">
        <f aca="false">SUM(J5:J41)</f>
        <v>14</v>
      </c>
      <c r="K42" s="94" t="n">
        <f aca="false">SUM(K5:K41)</f>
        <v>7</v>
      </c>
      <c r="L42" s="94" t="n">
        <f aca="false">SUM(L5:L41)</f>
        <v>0</v>
      </c>
      <c r="M42" s="94" t="n">
        <f aca="false">SUM(M5:M41)</f>
        <v>0</v>
      </c>
      <c r="N42" s="94" t="n">
        <f aca="false">SUM(N5:N41)</f>
        <v>134</v>
      </c>
      <c r="O42" s="94" t="n">
        <f aca="false">SUM(O5:O41)</f>
        <v>6</v>
      </c>
      <c r="P42" s="94" t="n">
        <f aca="false">SUM(P5:P41)</f>
        <v>3</v>
      </c>
      <c r="Q42" s="94" t="n">
        <f aca="false">SUM(Q5:Q41)</f>
        <v>6</v>
      </c>
      <c r="R42" s="94" t="n">
        <f aca="false">SUM(R5:R41)</f>
        <v>0</v>
      </c>
      <c r="S42" s="94" t="n">
        <f aca="false">SUM(S5:S41)</f>
        <v>0</v>
      </c>
      <c r="T42" s="94" t="n">
        <f aca="false">SUM(T5:T41)</f>
        <v>0</v>
      </c>
      <c r="U42" s="94" t="n">
        <f aca="false">SUM(U5:U41)</f>
        <v>118</v>
      </c>
      <c r="V42" s="94" t="n">
        <f aca="false">SUM(V5:V41)</f>
        <v>8</v>
      </c>
      <c r="W42" s="94" t="n">
        <f aca="false">SUM(W5:W41)</f>
        <v>8</v>
      </c>
      <c r="X42" s="94" t="n">
        <f aca="false">SUM(X5:X41)</f>
        <v>5</v>
      </c>
      <c r="Y42" s="94" t="n">
        <f aca="false">SUM(Y5:Y41)</f>
        <v>0</v>
      </c>
      <c r="Z42" s="94" t="n">
        <f aca="false">SUM(Z5:Z41)</f>
        <v>0</v>
      </c>
      <c r="AA42" s="94" t="n">
        <f aca="false">SUM(AA5:AA41)</f>
        <v>0</v>
      </c>
      <c r="AB42" s="94" t="n">
        <f aca="false">SUM(AB5:AB41)</f>
        <v>0</v>
      </c>
      <c r="AC42" s="94" t="n">
        <f aca="false">SUM(AC5:AC41)</f>
        <v>0</v>
      </c>
      <c r="AD42" s="94" t="n">
        <f aca="false">SUM(AD5:AD41)</f>
        <v>4</v>
      </c>
      <c r="AE42" s="94" t="n">
        <f aca="false">SUM(AE5:AE41)</f>
        <v>5</v>
      </c>
      <c r="AF42" s="94" t="n">
        <f aca="false">SUM(AF5:AF41)</f>
        <v>148</v>
      </c>
      <c r="AG42" s="94" t="n">
        <f aca="false">SUM(AG5:AG41)</f>
        <v>0</v>
      </c>
      <c r="AH42" s="94" t="n">
        <f aca="false">SUM(AH5:AH41)</f>
        <v>0</v>
      </c>
    </row>
    <row r="43" s="19" customFormat="true" ht="18.75" hidden="false" customHeight="false" outlineLevel="0" collapsed="false">
      <c r="A43" s="74" t="s">
        <v>650</v>
      </c>
      <c r="B43" s="18"/>
      <c r="C43" s="18"/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641</v>
      </c>
      <c r="B44" s="18"/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/>
      <c r="B45" s="18" t="s">
        <v>647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/>
      <c r="B46" s="18" t="s">
        <v>430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/>
      <c r="B47" s="18" t="s">
        <v>436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/>
      <c r="B48" s="18" t="s">
        <v>444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/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/>
      <c r="B50" s="18" t="s">
        <v>400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/>
      <c r="B51" s="18" t="s">
        <v>406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/>
      <c r="B52" s="18" t="s">
        <v>651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/>
      <c r="B53" s="18" t="s">
        <v>446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/>
      <c r="B54" s="18" t="s">
        <v>652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/>
      <c r="B55" s="18" t="s">
        <v>653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/>
      <c r="B56" s="18" t="s">
        <v>528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/>
      <c r="B57" s="18" t="s">
        <v>404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/>
      <c r="B58" s="18" t="s">
        <v>419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/>
      <c r="B59" s="18" t="s">
        <v>518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/>
      <c r="B60" s="18" t="s">
        <v>408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/>
      <c r="B61" s="18" t="s">
        <v>373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/>
      <c r="B62" s="18" t="s">
        <v>557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/>
      <c r="B63" s="18"/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/>
      <c r="B64" s="18"/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/>
      <c r="B65" s="18"/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/>
      <c r="B66" s="18"/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/>
      <c r="B67" s="18"/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/>
      <c r="B68" s="18"/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30"/>
      <c r="B69" s="18"/>
      <c r="C69" s="18" t="n">
        <f aca="false">SUM(D69:AH69)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="19" customFormat="true" ht="15.75" hidden="false" customHeight="false" outlineLevel="0" collapsed="false">
      <c r="A70" s="30"/>
      <c r="B70" s="18"/>
      <c r="C70" s="18" t="n">
        <f aca="false">SUM(D70:AH70)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="19" customFormat="true" ht="15.75" hidden="false" customHeight="false" outlineLevel="0" collapsed="false">
      <c r="A71" s="79" t="s">
        <v>282</v>
      </c>
      <c r="B71" s="79"/>
      <c r="C71" s="50" t="n">
        <f aca="false">SUM(C45:C70)</f>
        <v>0</v>
      </c>
      <c r="D71" s="50" t="n">
        <f aca="false">SUM(D45:D70)</f>
        <v>0</v>
      </c>
      <c r="E71" s="50" t="n">
        <f aca="false">SUM(E45:E70)</f>
        <v>0</v>
      </c>
      <c r="F71" s="50" t="n">
        <f aca="false">SUM(F45:F70)</f>
        <v>0</v>
      </c>
      <c r="G71" s="50" t="n">
        <f aca="false">SUM(G45:G70)</f>
        <v>0</v>
      </c>
      <c r="H71" s="50" t="n">
        <f aca="false">SUM(H45:H70)</f>
        <v>0</v>
      </c>
      <c r="I71" s="50" t="n">
        <f aca="false">SUM(I45:I70)</f>
        <v>0</v>
      </c>
      <c r="J71" s="50" t="n">
        <f aca="false">SUM(J45:J70)</f>
        <v>0</v>
      </c>
      <c r="K71" s="50" t="n">
        <f aca="false">SUM(K45:K70)</f>
        <v>0</v>
      </c>
      <c r="L71" s="50" t="n">
        <f aca="false">SUM(L45:L70)</f>
        <v>0</v>
      </c>
      <c r="M71" s="50" t="n">
        <f aca="false">SUM(M45:M70)</f>
        <v>0</v>
      </c>
      <c r="N71" s="50" t="n">
        <f aca="false">SUM(N45:N70)</f>
        <v>0</v>
      </c>
      <c r="O71" s="50" t="n">
        <f aca="false">SUM(O45:O70)</f>
        <v>0</v>
      </c>
      <c r="P71" s="50" t="n">
        <f aca="false">SUM(P45:P70)</f>
        <v>0</v>
      </c>
      <c r="Q71" s="50" t="n">
        <f aca="false">SUM(Q45:Q70)</f>
        <v>0</v>
      </c>
      <c r="R71" s="50" t="n">
        <f aca="false">SUM(R45:R70)</f>
        <v>0</v>
      </c>
      <c r="S71" s="50" t="n">
        <f aca="false">SUM(S45:S70)</f>
        <v>0</v>
      </c>
      <c r="T71" s="50" t="n">
        <f aca="false">SUM(T45:T70)</f>
        <v>0</v>
      </c>
      <c r="U71" s="50" t="n">
        <f aca="false">SUM(U45:U70)</f>
        <v>0</v>
      </c>
      <c r="V71" s="50" t="n">
        <f aca="false">SUM(V45:V70)</f>
        <v>0</v>
      </c>
      <c r="W71" s="50" t="n">
        <f aca="false">SUM(W45:W70)</f>
        <v>0</v>
      </c>
      <c r="X71" s="50" t="n">
        <f aca="false">SUM(X45:X70)</f>
        <v>0</v>
      </c>
      <c r="Y71" s="50" t="n">
        <f aca="false">SUM(Y45:Y70)</f>
        <v>0</v>
      </c>
      <c r="Z71" s="50" t="n">
        <f aca="false">SUM(Z45:Z70)</f>
        <v>0</v>
      </c>
      <c r="AA71" s="50" t="n">
        <f aca="false">SUM(AA45:AA70)</f>
        <v>0</v>
      </c>
      <c r="AB71" s="50" t="n">
        <f aca="false">SUM(AB45:AB70)</f>
        <v>0</v>
      </c>
      <c r="AC71" s="50" t="n">
        <f aca="false">SUM(AC45:AC70)</f>
        <v>0</v>
      </c>
      <c r="AD71" s="50" t="n">
        <f aca="false">SUM(AD45:AD70)</f>
        <v>0</v>
      </c>
      <c r="AE71" s="50" t="n">
        <f aca="false">SUM(AE45:AE70)</f>
        <v>0</v>
      </c>
      <c r="AF71" s="50" t="n">
        <f aca="false">SUM(AF45:AF70)</f>
        <v>0</v>
      </c>
      <c r="AG71" s="50" t="n">
        <f aca="false">SUM(AG45:AG70)</f>
        <v>0</v>
      </c>
      <c r="AH71" s="50" t="n">
        <f aca="false">SUM(AH45:AH70)</f>
        <v>0</v>
      </c>
    </row>
  </sheetData>
  <mergeCells count="1">
    <mergeCell ref="A71:B7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79646"/>
    <pageSetUpPr fitToPage="false"/>
  </sheetPr>
  <dimension ref="A2:AH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Q4" activePane="bottomRight" state="frozen"/>
      <selection pane="topLeft" activeCell="A1" activeCellId="0" sqref="A1"/>
      <selection pane="topRight" activeCell="Q1" activeCellId="0" sqref="Q1"/>
      <selection pane="bottomLeft" activeCell="A4" activeCellId="0" sqref="A4"/>
      <selection pane="bottomRight" activeCell="Q4" activeCellId="0" sqref="Q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654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549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655</v>
      </c>
      <c r="B27" s="18" t="s">
        <v>523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422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427</v>
      </c>
      <c r="B31" s="18" t="s">
        <v>428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429</v>
      </c>
      <c r="B32" s="18" t="s">
        <v>430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431</v>
      </c>
      <c r="B33" s="18" t="s">
        <v>432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550</v>
      </c>
      <c r="B34" s="18" t="s">
        <v>434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435</v>
      </c>
      <c r="B35" s="18" t="s">
        <v>436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437</v>
      </c>
      <c r="B36" s="18" t="s">
        <v>438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439</v>
      </c>
      <c r="B37" s="18" t="s">
        <v>440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551</v>
      </c>
      <c r="B38" s="18" t="s">
        <v>442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443</v>
      </c>
      <c r="B39" s="18" t="s">
        <v>444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445</v>
      </c>
      <c r="B40" s="18" t="s">
        <v>446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447</v>
      </c>
      <c r="B41" s="18" t="s">
        <v>448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449</v>
      </c>
      <c r="B42" s="18" t="s">
        <v>450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451</v>
      </c>
      <c r="B43" s="18" t="s">
        <v>452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453</v>
      </c>
      <c r="B44" s="18" t="s">
        <v>454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455</v>
      </c>
      <c r="B45" s="18" t="s">
        <v>456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457</v>
      </c>
      <c r="B46" s="18" t="s">
        <v>458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459</v>
      </c>
      <c r="B47" s="18" t="s">
        <v>460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461</v>
      </c>
      <c r="B48" s="18" t="s">
        <v>462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463</v>
      </c>
      <c r="B49" s="18" t="s">
        <v>464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465</v>
      </c>
      <c r="B50" s="18" t="s">
        <v>466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467</v>
      </c>
      <c r="B51" s="18" t="s">
        <v>468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469</v>
      </c>
      <c r="B52" s="18" t="s">
        <v>470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471</v>
      </c>
      <c r="B53" s="18" t="s">
        <v>472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473</v>
      </c>
      <c r="B54" s="18" t="s">
        <v>474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656</v>
      </c>
      <c r="B55" s="18"/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475</v>
      </c>
      <c r="B56" s="18" t="s">
        <v>476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477</v>
      </c>
      <c r="B57" s="18" t="s">
        <v>478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479</v>
      </c>
      <c r="B58" s="18" t="s">
        <v>480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481</v>
      </c>
      <c r="B59" s="18" t="s">
        <v>482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483</v>
      </c>
      <c r="B60" s="18" t="s">
        <v>484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79" t="s">
        <v>282</v>
      </c>
      <c r="B61" s="79"/>
      <c r="C61" s="50" t="n">
        <f aca="false">SUM(C4:C60)</f>
        <v>0</v>
      </c>
      <c r="D61" s="50" t="n">
        <f aca="false">SUM(D4:D60)</f>
        <v>0</v>
      </c>
      <c r="E61" s="50" t="n">
        <f aca="false">SUM(E4:E60)</f>
        <v>0</v>
      </c>
      <c r="F61" s="50" t="n">
        <f aca="false">SUM(F4:F60)</f>
        <v>0</v>
      </c>
      <c r="G61" s="50" t="n">
        <f aca="false">SUM(G4:G60)</f>
        <v>0</v>
      </c>
      <c r="H61" s="50" t="n">
        <f aca="false">SUM(H4:H60)</f>
        <v>0</v>
      </c>
      <c r="I61" s="50" t="n">
        <f aca="false">SUM(I4:I60)</f>
        <v>0</v>
      </c>
      <c r="J61" s="50" t="n">
        <f aca="false">SUM(J4:J60)</f>
        <v>0</v>
      </c>
      <c r="K61" s="50" t="n">
        <f aca="false">SUM(K4:K60)</f>
        <v>0</v>
      </c>
      <c r="L61" s="50" t="n">
        <f aca="false">SUM(L4:L60)</f>
        <v>0</v>
      </c>
      <c r="M61" s="50" t="n">
        <f aca="false">SUM(M4:M60)</f>
        <v>0</v>
      </c>
      <c r="N61" s="50" t="n">
        <f aca="false">SUM(N4:N60)</f>
        <v>0</v>
      </c>
      <c r="O61" s="50" t="n">
        <f aca="false">SUM(O4:O60)</f>
        <v>0</v>
      </c>
      <c r="P61" s="50" t="n">
        <f aca="false">SUM(P4:P60)</f>
        <v>0</v>
      </c>
      <c r="Q61" s="50" t="n">
        <f aca="false">SUM(Q4:Q60)</f>
        <v>0</v>
      </c>
      <c r="R61" s="50" t="n">
        <f aca="false">SUM(R4:R60)</f>
        <v>0</v>
      </c>
      <c r="S61" s="50" t="n">
        <f aca="false">SUM(S4:S60)</f>
        <v>0</v>
      </c>
      <c r="T61" s="50" t="n">
        <f aca="false">SUM(T4:T60)</f>
        <v>0</v>
      </c>
      <c r="U61" s="50" t="n">
        <f aca="false">SUM(U4:U60)</f>
        <v>0</v>
      </c>
      <c r="V61" s="50" t="n">
        <f aca="false">SUM(V4:V60)</f>
        <v>0</v>
      </c>
      <c r="W61" s="50" t="n">
        <f aca="false">SUM(W4:W60)</f>
        <v>0</v>
      </c>
      <c r="X61" s="50" t="n">
        <f aca="false">SUM(X4:X60)</f>
        <v>0</v>
      </c>
      <c r="Y61" s="50" t="n">
        <f aca="false">SUM(Y4:Y60)</f>
        <v>0</v>
      </c>
      <c r="Z61" s="50" t="n">
        <f aca="false">SUM(Z4:Z60)</f>
        <v>0</v>
      </c>
      <c r="AA61" s="50" t="n">
        <f aca="false">SUM(AA4:AA60)</f>
        <v>0</v>
      </c>
      <c r="AB61" s="50" t="n">
        <f aca="false">SUM(AB4:AB60)</f>
        <v>0</v>
      </c>
      <c r="AC61" s="50" t="n">
        <f aca="false">SUM(AC4:AC60)</f>
        <v>0</v>
      </c>
      <c r="AD61" s="50" t="n">
        <f aca="false">SUM(AD4:AD60)</f>
        <v>0</v>
      </c>
      <c r="AE61" s="50" t="n">
        <f aca="false">SUM(AE4:AE60)</f>
        <v>0</v>
      </c>
      <c r="AF61" s="50" t="n">
        <f aca="false">SUM(AF4:AF60)</f>
        <v>0</v>
      </c>
      <c r="AG61" s="50" t="n">
        <f aca="false">SUM(AG4:AG60)</f>
        <v>0</v>
      </c>
      <c r="AH61" s="50" t="n">
        <f aca="false">SUM(AH4:AH60)</f>
        <v>0</v>
      </c>
    </row>
  </sheetData>
  <mergeCells count="1">
    <mergeCell ref="A61:B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W43" activePane="bottomRight" state="frozen"/>
      <selection pane="topLeft" activeCell="A1" activeCellId="0" sqref="A1"/>
      <selection pane="topRight" activeCell="W1" activeCellId="0" sqref="W1"/>
      <selection pane="bottomLeft" activeCell="A43" activeCellId="0" sqref="A43"/>
      <selection pane="bottomRight" activeCell="W4" activeCellId="0" sqref="W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657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/>
      <c r="B4" s="18"/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/>
      <c r="B5" s="18"/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/>
      <c r="B6" s="18"/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/>
      <c r="B7" s="18"/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/>
      <c r="B8" s="18"/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/>
      <c r="B9" s="18"/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/>
      <c r="B10" s="18"/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/>
      <c r="B11" s="18"/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/>
      <c r="B12" s="18"/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/>
      <c r="B13" s="18"/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/>
      <c r="B14" s="18"/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/>
      <c r="B15" s="18"/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/>
      <c r="B16" s="18"/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/>
      <c r="B17" s="18"/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/>
      <c r="B18" s="18"/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/>
      <c r="B19" s="18"/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/>
      <c r="B20" s="18"/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/>
      <c r="B21" s="18"/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/>
      <c r="B22" s="18"/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/>
      <c r="B23" s="18"/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/>
      <c r="B24" s="18"/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/>
      <c r="B25" s="18"/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/>
      <c r="B26" s="18"/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/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/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/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/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/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/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/>
      <c r="B41" s="18"/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/>
      <c r="B42" s="18"/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/>
      <c r="B43" s="18"/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/>
      <c r="B44" s="18"/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/>
      <c r="B45" s="18"/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/>
      <c r="B46" s="18"/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/>
      <c r="B47" s="18"/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/>
      <c r="B48" s="18"/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/>
      <c r="B49" s="18"/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/>
      <c r="B50" s="18"/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/>
      <c r="B51" s="18"/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/>
      <c r="B52" s="18"/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/>
      <c r="B53" s="18"/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/>
      <c r="B54" s="18"/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/>
      <c r="B55" s="18"/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/>
      <c r="B56" s="18"/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79" t="s">
        <v>282</v>
      </c>
      <c r="B57" s="79"/>
      <c r="C57" s="50" t="n">
        <f aca="false">SUM(C4:C56)</f>
        <v>0</v>
      </c>
      <c r="D57" s="50" t="n">
        <f aca="false">SUM(D4:D56)</f>
        <v>0</v>
      </c>
      <c r="E57" s="50" t="n">
        <f aca="false">SUM(E4:E56)</f>
        <v>0</v>
      </c>
      <c r="F57" s="50" t="n">
        <f aca="false">SUM(F4:F56)</f>
        <v>0</v>
      </c>
      <c r="G57" s="50" t="n">
        <f aca="false">SUM(G4:G56)</f>
        <v>0</v>
      </c>
      <c r="H57" s="50" t="n">
        <f aca="false">SUM(H4:H56)</f>
        <v>0</v>
      </c>
      <c r="I57" s="50" t="n">
        <f aca="false">SUM(I4:I56)</f>
        <v>0</v>
      </c>
      <c r="J57" s="50" t="n">
        <f aca="false">SUM(J4:J56)</f>
        <v>0</v>
      </c>
      <c r="K57" s="50" t="n">
        <f aca="false">SUM(K4:K56)</f>
        <v>0</v>
      </c>
      <c r="L57" s="50" t="n">
        <f aca="false">SUM(L4:L56)</f>
        <v>0</v>
      </c>
      <c r="M57" s="50" t="n">
        <f aca="false">SUM(M4:M56)</f>
        <v>0</v>
      </c>
      <c r="N57" s="50" t="n">
        <f aca="false">SUM(N4:N56)</f>
        <v>0</v>
      </c>
      <c r="O57" s="50" t="n">
        <f aca="false">SUM(O4:O56)</f>
        <v>0</v>
      </c>
      <c r="P57" s="50" t="n">
        <f aca="false">SUM(P4:P56)</f>
        <v>0</v>
      </c>
      <c r="Q57" s="50" t="n">
        <f aca="false">SUM(Q4:Q56)</f>
        <v>0</v>
      </c>
      <c r="R57" s="50" t="n">
        <f aca="false">SUM(R4:R56)</f>
        <v>0</v>
      </c>
      <c r="S57" s="50" t="n">
        <f aca="false">SUM(S4:S56)</f>
        <v>0</v>
      </c>
      <c r="T57" s="50" t="n">
        <f aca="false">SUM(T4:T56)</f>
        <v>0</v>
      </c>
      <c r="U57" s="50" t="n">
        <f aca="false">SUM(U4:U56)</f>
        <v>0</v>
      </c>
      <c r="V57" s="50" t="n">
        <f aca="false">SUM(V4:V56)</f>
        <v>0</v>
      </c>
      <c r="W57" s="50" t="n">
        <f aca="false">SUM(W4:W56)</f>
        <v>0</v>
      </c>
      <c r="X57" s="50" t="n">
        <f aca="false">SUM(X4:X56)</f>
        <v>0</v>
      </c>
      <c r="Y57" s="50" t="n">
        <f aca="false">SUM(Y4:Y56)</f>
        <v>0</v>
      </c>
      <c r="Z57" s="50" t="n">
        <f aca="false">SUM(Z4:Z56)</f>
        <v>0</v>
      </c>
      <c r="AA57" s="50" t="n">
        <f aca="false">SUM(AA4:AA56)</f>
        <v>0</v>
      </c>
      <c r="AB57" s="50" t="n">
        <f aca="false">SUM(AB4:AB56)</f>
        <v>0</v>
      </c>
      <c r="AC57" s="50" t="n">
        <f aca="false">SUM(AC4:AC56)</f>
        <v>0</v>
      </c>
      <c r="AD57" s="50" t="n">
        <f aca="false">SUM(AD4:AD56)</f>
        <v>0</v>
      </c>
      <c r="AE57" s="50" t="n">
        <f aca="false">SUM(AE4:AE56)</f>
        <v>0</v>
      </c>
      <c r="AF57" s="50" t="n">
        <f aca="false">SUM(AF4:AF56)</f>
        <v>0</v>
      </c>
      <c r="AG57" s="50" t="n">
        <f aca="false">SUM(AG4:AG56)</f>
        <v>0</v>
      </c>
      <c r="AH57" s="50" t="n">
        <f aca="false">SUM(AH4:AH56)</f>
        <v>0</v>
      </c>
    </row>
  </sheetData>
  <mergeCells count="1">
    <mergeCell ref="A57:B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33" activePane="bottomRight" state="frozen"/>
      <selection pane="topLeft" activeCell="A1" activeCellId="0" sqref="A1"/>
      <selection pane="topRight" activeCell="D1" activeCellId="0" sqref="D1"/>
      <selection pane="bottomLeft" activeCell="A33" activeCellId="0" sqref="A33"/>
      <selection pane="bottomRight" activeCell="AA4" activeCellId="0" sqref="AA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658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659</v>
      </c>
      <c r="B4" s="18"/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660</v>
      </c>
      <c r="B5" s="18"/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/>
      <c r="B6" s="18"/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/>
      <c r="B7" s="18"/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/>
      <c r="B8" s="18"/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/>
      <c r="B9" s="18"/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/>
      <c r="B10" s="18"/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/>
      <c r="B11" s="18"/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/>
      <c r="B12" s="18"/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/>
      <c r="B13" s="18"/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/>
      <c r="B14" s="18"/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/>
      <c r="B15" s="18"/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/>
      <c r="B16" s="18"/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/>
      <c r="B17" s="18"/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/>
      <c r="B18" s="18"/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/>
      <c r="B19" s="18"/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/>
      <c r="B20" s="18"/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/>
      <c r="B21" s="18"/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/>
      <c r="B22" s="18"/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/>
      <c r="B23" s="18"/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/>
      <c r="B24" s="18"/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/>
      <c r="B25" s="18"/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/>
      <c r="B26" s="18"/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/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/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/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/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/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/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/>
      <c r="B41" s="18"/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/>
      <c r="B42" s="18"/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/>
      <c r="B43" s="18"/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/>
      <c r="B44" s="18"/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/>
      <c r="B45" s="18"/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/>
      <c r="B46" s="18"/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/>
      <c r="B47" s="18"/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/>
      <c r="B48" s="18"/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/>
      <c r="B49" s="18"/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/>
      <c r="B50" s="18"/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/>
      <c r="B51" s="18"/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/>
      <c r="B52" s="18"/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/>
      <c r="B53" s="18"/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/>
      <c r="B54" s="18"/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/>
      <c r="B55" s="18"/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/>
      <c r="B56" s="18"/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79" t="s">
        <v>282</v>
      </c>
      <c r="B57" s="79"/>
      <c r="C57" s="50" t="n">
        <f aca="false">SUM(C4:C56)</f>
        <v>0</v>
      </c>
      <c r="D57" s="50" t="n">
        <f aca="false">SUM(D4:D56)</f>
        <v>0</v>
      </c>
      <c r="E57" s="50" t="n">
        <f aca="false">SUM(E4:E56)</f>
        <v>0</v>
      </c>
      <c r="F57" s="50" t="n">
        <f aca="false">SUM(F4:F56)</f>
        <v>0</v>
      </c>
      <c r="G57" s="50" t="n">
        <f aca="false">SUM(G4:G56)</f>
        <v>0</v>
      </c>
      <c r="H57" s="50" t="n">
        <f aca="false">SUM(H4:H56)</f>
        <v>0</v>
      </c>
      <c r="I57" s="50" t="n">
        <f aca="false">SUM(I4:I56)</f>
        <v>0</v>
      </c>
      <c r="J57" s="50" t="n">
        <f aca="false">SUM(J4:J56)</f>
        <v>0</v>
      </c>
      <c r="K57" s="50" t="n">
        <f aca="false">SUM(K4:K56)</f>
        <v>0</v>
      </c>
      <c r="L57" s="50" t="n">
        <f aca="false">SUM(L4:L56)</f>
        <v>0</v>
      </c>
      <c r="M57" s="50" t="n">
        <f aca="false">SUM(M4:M56)</f>
        <v>0</v>
      </c>
      <c r="N57" s="50" t="n">
        <f aca="false">SUM(N4:N56)</f>
        <v>0</v>
      </c>
      <c r="O57" s="50" t="n">
        <f aca="false">SUM(O4:O56)</f>
        <v>0</v>
      </c>
      <c r="P57" s="50" t="n">
        <f aca="false">SUM(P4:P56)</f>
        <v>0</v>
      </c>
      <c r="Q57" s="50" t="n">
        <f aca="false">SUM(Q4:Q56)</f>
        <v>0</v>
      </c>
      <c r="R57" s="50" t="n">
        <f aca="false">SUM(R4:R56)</f>
        <v>0</v>
      </c>
      <c r="S57" s="50" t="n">
        <f aca="false">SUM(S4:S56)</f>
        <v>0</v>
      </c>
      <c r="T57" s="50" t="n">
        <f aca="false">SUM(T4:T56)</f>
        <v>0</v>
      </c>
      <c r="U57" s="50" t="n">
        <f aca="false">SUM(U4:U56)</f>
        <v>0</v>
      </c>
      <c r="V57" s="50" t="n">
        <f aca="false">SUM(V4:V56)</f>
        <v>0</v>
      </c>
      <c r="W57" s="50" t="n">
        <f aca="false">SUM(W4:W56)</f>
        <v>0</v>
      </c>
      <c r="X57" s="50" t="n">
        <f aca="false">SUM(X4:X56)</f>
        <v>0</v>
      </c>
      <c r="Y57" s="50" t="n">
        <f aca="false">SUM(Y4:Y56)</f>
        <v>0</v>
      </c>
      <c r="Z57" s="50" t="n">
        <f aca="false">SUM(Z4:Z56)</f>
        <v>0</v>
      </c>
      <c r="AA57" s="50" t="n">
        <f aca="false">SUM(AA4:AA56)</f>
        <v>0</v>
      </c>
      <c r="AB57" s="50" t="n">
        <f aca="false">SUM(AB4:AB56)</f>
        <v>0</v>
      </c>
      <c r="AC57" s="50" t="n">
        <f aca="false">SUM(AC4:AC56)</f>
        <v>0</v>
      </c>
      <c r="AD57" s="50" t="n">
        <f aca="false">SUM(AD4:AD56)</f>
        <v>0</v>
      </c>
      <c r="AE57" s="50" t="n">
        <f aca="false">SUM(AE4:AE56)</f>
        <v>0</v>
      </c>
      <c r="AF57" s="50" t="n">
        <f aca="false">SUM(AF4:AF56)</f>
        <v>0</v>
      </c>
      <c r="AG57" s="50" t="n">
        <f aca="false">SUM(AG4:AG56)</f>
        <v>0</v>
      </c>
      <c r="AH57" s="50" t="n">
        <f aca="false">SUM(AH4:AH56)</f>
        <v>0</v>
      </c>
    </row>
  </sheetData>
  <mergeCells count="1">
    <mergeCell ref="A57:B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33" activePane="bottomRight" state="frozen"/>
      <selection pane="topLeft" activeCell="A1" activeCellId="0" sqref="A1"/>
      <selection pane="topRight" activeCell="D1" activeCellId="0" sqref="D1"/>
      <selection pane="bottomLeft" activeCell="A33" activeCellId="0" sqref="A33"/>
      <selection pane="bottomRight" activeCell="R4" activeCellId="0" sqref="R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/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661</v>
      </c>
      <c r="B4" s="18"/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/>
      <c r="B5" s="18"/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/>
      <c r="B6" s="18"/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/>
      <c r="B7" s="18"/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/>
      <c r="B8" s="18"/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/>
      <c r="B9" s="18"/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/>
      <c r="B10" s="18"/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/>
      <c r="B11" s="18"/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/>
      <c r="B12" s="18"/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/>
      <c r="B13" s="18"/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/>
      <c r="B14" s="18"/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/>
      <c r="B15" s="18"/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/>
      <c r="B16" s="18"/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/>
      <c r="B17" s="18"/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/>
      <c r="B18" s="18"/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/>
      <c r="B19" s="18"/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/>
      <c r="B20" s="18"/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/>
      <c r="B21" s="18"/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/>
      <c r="B22" s="18"/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/>
      <c r="B23" s="18"/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/>
      <c r="B24" s="18"/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/>
      <c r="B25" s="18"/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/>
      <c r="B26" s="18"/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/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/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/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/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/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/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/>
      <c r="B41" s="18"/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/>
      <c r="B42" s="18"/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/>
      <c r="B43" s="18"/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/>
      <c r="B44" s="18"/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/>
      <c r="B45" s="18"/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/>
      <c r="B46" s="18"/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/>
      <c r="B47" s="18"/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/>
      <c r="B48" s="18"/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/>
      <c r="B49" s="18"/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/>
      <c r="B50" s="18"/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/>
      <c r="B51" s="18"/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/>
      <c r="B52" s="18"/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/>
      <c r="B53" s="18"/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/>
      <c r="B54" s="18"/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/>
      <c r="B55" s="18"/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/>
      <c r="B56" s="18"/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79" t="s">
        <v>282</v>
      </c>
      <c r="B57" s="79"/>
      <c r="C57" s="50" t="n">
        <f aca="false">SUM(C4:C56)</f>
        <v>0</v>
      </c>
      <c r="D57" s="50" t="n">
        <f aca="false">SUM(D4:D56)</f>
        <v>0</v>
      </c>
      <c r="E57" s="50" t="n">
        <f aca="false">SUM(E4:E56)</f>
        <v>0</v>
      </c>
      <c r="F57" s="50" t="n">
        <f aca="false">SUM(F4:F56)</f>
        <v>0</v>
      </c>
      <c r="G57" s="50" t="n">
        <f aca="false">SUM(G4:G56)</f>
        <v>0</v>
      </c>
      <c r="H57" s="50" t="n">
        <f aca="false">SUM(H4:H56)</f>
        <v>0</v>
      </c>
      <c r="I57" s="50" t="n">
        <f aca="false">SUM(I4:I56)</f>
        <v>0</v>
      </c>
      <c r="J57" s="50" t="n">
        <f aca="false">SUM(J4:J56)</f>
        <v>0</v>
      </c>
      <c r="K57" s="50" t="n">
        <f aca="false">SUM(K4:K56)</f>
        <v>0</v>
      </c>
      <c r="L57" s="50" t="n">
        <f aca="false">SUM(L4:L56)</f>
        <v>0</v>
      </c>
      <c r="M57" s="50" t="n">
        <f aca="false">SUM(M4:M56)</f>
        <v>0</v>
      </c>
      <c r="N57" s="50" t="n">
        <f aca="false">SUM(N4:N56)</f>
        <v>0</v>
      </c>
      <c r="O57" s="50" t="n">
        <f aca="false">SUM(O4:O56)</f>
        <v>0</v>
      </c>
      <c r="P57" s="50" t="n">
        <f aca="false">SUM(P4:P56)</f>
        <v>0</v>
      </c>
      <c r="Q57" s="50" t="n">
        <f aca="false">SUM(Q4:Q56)</f>
        <v>0</v>
      </c>
      <c r="R57" s="50" t="n">
        <f aca="false">SUM(R4:R56)</f>
        <v>0</v>
      </c>
      <c r="S57" s="50" t="n">
        <f aca="false">SUM(S4:S56)</f>
        <v>0</v>
      </c>
      <c r="T57" s="50" t="n">
        <f aca="false">SUM(T4:T56)</f>
        <v>0</v>
      </c>
      <c r="U57" s="50" t="n">
        <f aca="false">SUM(U4:U56)</f>
        <v>0</v>
      </c>
      <c r="V57" s="50" t="n">
        <f aca="false">SUM(V4:V56)</f>
        <v>0</v>
      </c>
      <c r="W57" s="50" t="n">
        <f aca="false">SUM(W4:W56)</f>
        <v>0</v>
      </c>
      <c r="X57" s="50" t="n">
        <f aca="false">SUM(X4:X56)</f>
        <v>0</v>
      </c>
      <c r="Y57" s="50" t="n">
        <f aca="false">SUM(Y4:Y56)</f>
        <v>0</v>
      </c>
      <c r="Z57" s="50" t="n">
        <f aca="false">SUM(Z4:Z56)</f>
        <v>0</v>
      </c>
      <c r="AA57" s="50" t="n">
        <f aca="false">SUM(AA4:AA56)</f>
        <v>0</v>
      </c>
      <c r="AB57" s="50" t="n">
        <f aca="false">SUM(AB4:AB56)</f>
        <v>0</v>
      </c>
      <c r="AC57" s="50" t="n">
        <f aca="false">SUM(AC4:AC56)</f>
        <v>0</v>
      </c>
      <c r="AD57" s="50" t="n">
        <f aca="false">SUM(AD4:AD56)</f>
        <v>0</v>
      </c>
      <c r="AE57" s="50" t="n">
        <f aca="false">SUM(AE4:AE56)</f>
        <v>0</v>
      </c>
      <c r="AF57" s="50" t="n">
        <f aca="false">SUM(AF4:AF56)</f>
        <v>0</v>
      </c>
      <c r="AG57" s="50" t="n">
        <f aca="false">SUM(AG4:AG56)</f>
        <v>0</v>
      </c>
      <c r="AH57" s="50" t="n">
        <f aca="false">SUM(AH4:AH56)</f>
        <v>0</v>
      </c>
    </row>
  </sheetData>
  <mergeCells count="1">
    <mergeCell ref="A57:B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33" activePane="bottomRight" state="frozen"/>
      <selection pane="topLeft" activeCell="A1" activeCellId="0" sqref="A1"/>
      <selection pane="topRight" activeCell="D1" activeCellId="0" sqref="D1"/>
      <selection pane="bottomLeft" activeCell="A33" activeCellId="0" sqref="A33"/>
      <selection pane="bottomRight" activeCell="S4" activeCellId="0" sqref="S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/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662</v>
      </c>
      <c r="B4" s="18"/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/>
      <c r="B5" s="18"/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/>
      <c r="B6" s="18"/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/>
      <c r="B7" s="18"/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/>
      <c r="B8" s="18"/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/>
      <c r="B9" s="18"/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/>
      <c r="B10" s="18"/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/>
      <c r="B11" s="18"/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/>
      <c r="B12" s="18"/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/>
      <c r="B13" s="18"/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/>
      <c r="B14" s="18"/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/>
      <c r="B15" s="18"/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/>
      <c r="B16" s="18"/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/>
      <c r="B17" s="18"/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/>
      <c r="B18" s="18"/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/>
      <c r="B19" s="18"/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/>
      <c r="B20" s="18"/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/>
      <c r="B21" s="18"/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/>
      <c r="B22" s="18"/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/>
      <c r="B23" s="18"/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/>
      <c r="B24" s="18"/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/>
      <c r="B25" s="18"/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/>
      <c r="B26" s="18"/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/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/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/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/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/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/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/>
      <c r="B41" s="18"/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/>
      <c r="B42" s="18"/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/>
      <c r="B43" s="18"/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/>
      <c r="B44" s="18"/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/>
      <c r="B45" s="18"/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/>
      <c r="B46" s="18"/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/>
      <c r="B47" s="18"/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/>
      <c r="B48" s="18"/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/>
      <c r="B49" s="18"/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/>
      <c r="B50" s="18"/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/>
      <c r="B51" s="18"/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/>
      <c r="B52" s="18"/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/>
      <c r="B53" s="18"/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/>
      <c r="B54" s="18"/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/>
      <c r="B55" s="18"/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/>
      <c r="B56" s="18"/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79" t="s">
        <v>282</v>
      </c>
      <c r="B57" s="79"/>
      <c r="C57" s="50" t="n">
        <f aca="false">SUM(C4:C56)</f>
        <v>0</v>
      </c>
      <c r="D57" s="50" t="n">
        <f aca="false">SUM(D4:D56)</f>
        <v>0</v>
      </c>
      <c r="E57" s="50" t="n">
        <f aca="false">SUM(E4:E56)</f>
        <v>0</v>
      </c>
      <c r="F57" s="50" t="n">
        <f aca="false">SUM(F4:F56)</f>
        <v>0</v>
      </c>
      <c r="G57" s="50" t="n">
        <f aca="false">SUM(G4:G56)</f>
        <v>0</v>
      </c>
      <c r="H57" s="50" t="n">
        <f aca="false">SUM(H4:H56)</f>
        <v>0</v>
      </c>
      <c r="I57" s="50" t="n">
        <f aca="false">SUM(I4:I56)</f>
        <v>0</v>
      </c>
      <c r="J57" s="50" t="n">
        <f aca="false">SUM(J4:J56)</f>
        <v>0</v>
      </c>
      <c r="K57" s="50" t="n">
        <f aca="false">SUM(K4:K56)</f>
        <v>0</v>
      </c>
      <c r="L57" s="50" t="n">
        <f aca="false">SUM(L4:L56)</f>
        <v>0</v>
      </c>
      <c r="M57" s="50" t="n">
        <f aca="false">SUM(M4:M56)</f>
        <v>0</v>
      </c>
      <c r="N57" s="50" t="n">
        <f aca="false">SUM(N4:N56)</f>
        <v>0</v>
      </c>
      <c r="O57" s="50" t="n">
        <f aca="false">SUM(O4:O56)</f>
        <v>0</v>
      </c>
      <c r="P57" s="50" t="n">
        <f aca="false">SUM(P4:P56)</f>
        <v>0</v>
      </c>
      <c r="Q57" s="50" t="n">
        <f aca="false">SUM(Q4:Q56)</f>
        <v>0</v>
      </c>
      <c r="R57" s="50" t="n">
        <f aca="false">SUM(R4:R56)</f>
        <v>0</v>
      </c>
      <c r="S57" s="50" t="n">
        <f aca="false">SUM(S4:S56)</f>
        <v>0</v>
      </c>
      <c r="T57" s="50" t="n">
        <f aca="false">SUM(T4:T56)</f>
        <v>0</v>
      </c>
      <c r="U57" s="50" t="n">
        <f aca="false">SUM(U4:U56)</f>
        <v>0</v>
      </c>
      <c r="V57" s="50" t="n">
        <f aca="false">SUM(V4:V56)</f>
        <v>0</v>
      </c>
      <c r="W57" s="50" t="n">
        <f aca="false">SUM(W4:W56)</f>
        <v>0</v>
      </c>
      <c r="X57" s="50" t="n">
        <f aca="false">SUM(X4:X56)</f>
        <v>0</v>
      </c>
      <c r="Y57" s="50" t="n">
        <f aca="false">SUM(Y4:Y56)</f>
        <v>0</v>
      </c>
      <c r="Z57" s="50" t="n">
        <f aca="false">SUM(Z4:Z56)</f>
        <v>0</v>
      </c>
      <c r="AA57" s="50" t="n">
        <f aca="false">SUM(AA4:AA56)</f>
        <v>0</v>
      </c>
      <c r="AB57" s="50" t="n">
        <f aca="false">SUM(AB4:AB56)</f>
        <v>0</v>
      </c>
      <c r="AC57" s="50" t="n">
        <f aca="false">SUM(AC4:AC56)</f>
        <v>0</v>
      </c>
      <c r="AD57" s="50" t="n">
        <f aca="false">SUM(AD4:AD56)</f>
        <v>0</v>
      </c>
      <c r="AE57" s="50" t="n">
        <f aca="false">SUM(AE4:AE56)</f>
        <v>0</v>
      </c>
      <c r="AF57" s="50" t="n">
        <f aca="false">SUM(AF4:AF56)</f>
        <v>0</v>
      </c>
      <c r="AG57" s="50" t="n">
        <f aca="false">SUM(AG4:AG56)</f>
        <v>0</v>
      </c>
      <c r="AH57" s="50" t="n">
        <f aca="false">SUM(AH4:AH56)</f>
        <v>0</v>
      </c>
    </row>
  </sheetData>
  <mergeCells count="1">
    <mergeCell ref="A57:B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33" activePane="bottomRight" state="frozen"/>
      <selection pane="topLeft" activeCell="A1" activeCellId="0" sqref="A1"/>
      <selection pane="topRight" activeCell="D1" activeCellId="0" sqref="D1"/>
      <selection pane="bottomLeft" activeCell="A33" activeCellId="0" sqref="A33"/>
      <selection pane="bottomRight" activeCell="R4" activeCellId="0" sqref="R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/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663</v>
      </c>
      <c r="B4" s="18"/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664</v>
      </c>
      <c r="B5" s="18"/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/>
      <c r="B6" s="18"/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/>
      <c r="B7" s="18"/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/>
      <c r="B8" s="18"/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/>
      <c r="B9" s="18"/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/>
      <c r="B10" s="18"/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/>
      <c r="B11" s="18"/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/>
      <c r="B12" s="18"/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/>
      <c r="B13" s="18"/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/>
      <c r="B14" s="18"/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/>
      <c r="B15" s="18"/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/>
      <c r="B16" s="18"/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/>
      <c r="B17" s="18"/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/>
      <c r="B18" s="18"/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/>
      <c r="B19" s="18"/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/>
      <c r="B20" s="18"/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/>
      <c r="B21" s="18"/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/>
      <c r="B22" s="18"/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/>
      <c r="B23" s="18"/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/>
      <c r="B24" s="18"/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/>
      <c r="B25" s="18"/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/>
      <c r="B26" s="18"/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/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/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/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/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/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/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/>
      <c r="B41" s="18"/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/>
      <c r="B42" s="18"/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/>
      <c r="B43" s="18"/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/>
      <c r="B44" s="18"/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/>
      <c r="B45" s="18"/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/>
      <c r="B46" s="18"/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/>
      <c r="B47" s="18"/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/>
      <c r="B48" s="18"/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/>
      <c r="B49" s="18"/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/>
      <c r="B50" s="18"/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/>
      <c r="B51" s="18"/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/>
      <c r="B52" s="18"/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/>
      <c r="B53" s="18"/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/>
      <c r="B54" s="18"/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/>
      <c r="B55" s="18"/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/>
      <c r="B56" s="18"/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79" t="s">
        <v>282</v>
      </c>
      <c r="B57" s="79"/>
      <c r="C57" s="50" t="n">
        <f aca="false">SUM(C4:C56)</f>
        <v>0</v>
      </c>
      <c r="D57" s="50" t="n">
        <f aca="false">SUM(D4:D56)</f>
        <v>0</v>
      </c>
      <c r="E57" s="50" t="n">
        <f aca="false">SUM(E4:E56)</f>
        <v>0</v>
      </c>
      <c r="F57" s="50" t="n">
        <f aca="false">SUM(F4:F56)</f>
        <v>0</v>
      </c>
      <c r="G57" s="50" t="n">
        <f aca="false">SUM(G4:G56)</f>
        <v>0</v>
      </c>
      <c r="H57" s="50" t="n">
        <f aca="false">SUM(H4:H56)</f>
        <v>0</v>
      </c>
      <c r="I57" s="50" t="n">
        <f aca="false">SUM(I4:I56)</f>
        <v>0</v>
      </c>
      <c r="J57" s="50" t="n">
        <f aca="false">SUM(J4:J56)</f>
        <v>0</v>
      </c>
      <c r="K57" s="50" t="n">
        <f aca="false">SUM(K4:K56)</f>
        <v>0</v>
      </c>
      <c r="L57" s="50" t="n">
        <f aca="false">SUM(L4:L56)</f>
        <v>0</v>
      </c>
      <c r="M57" s="50" t="n">
        <f aca="false">SUM(M4:M56)</f>
        <v>0</v>
      </c>
      <c r="N57" s="50" t="n">
        <f aca="false">SUM(N4:N56)</f>
        <v>0</v>
      </c>
      <c r="O57" s="50" t="n">
        <f aca="false">SUM(O4:O56)</f>
        <v>0</v>
      </c>
      <c r="P57" s="50" t="n">
        <f aca="false">SUM(P4:P56)</f>
        <v>0</v>
      </c>
      <c r="Q57" s="50" t="n">
        <f aca="false">SUM(Q4:Q56)</f>
        <v>0</v>
      </c>
      <c r="R57" s="50" t="n">
        <f aca="false">SUM(R4:R56)</f>
        <v>0</v>
      </c>
      <c r="S57" s="50" t="n">
        <f aca="false">SUM(S4:S56)</f>
        <v>0</v>
      </c>
      <c r="T57" s="50" t="n">
        <f aca="false">SUM(T4:T56)</f>
        <v>0</v>
      </c>
      <c r="U57" s="50" t="n">
        <f aca="false">SUM(U4:U56)</f>
        <v>0</v>
      </c>
      <c r="V57" s="50" t="n">
        <f aca="false">SUM(V4:V56)</f>
        <v>0</v>
      </c>
      <c r="W57" s="50" t="n">
        <f aca="false">SUM(W4:W56)</f>
        <v>0</v>
      </c>
      <c r="X57" s="50" t="n">
        <f aca="false">SUM(X4:X56)</f>
        <v>0</v>
      </c>
      <c r="Y57" s="50" t="n">
        <f aca="false">SUM(Y4:Y56)</f>
        <v>0</v>
      </c>
      <c r="Z57" s="50" t="n">
        <f aca="false">SUM(Z4:Z56)</f>
        <v>0</v>
      </c>
      <c r="AA57" s="50" t="n">
        <f aca="false">SUM(AA4:AA56)</f>
        <v>0</v>
      </c>
      <c r="AB57" s="50" t="n">
        <f aca="false">SUM(AB4:AB56)</f>
        <v>0</v>
      </c>
      <c r="AC57" s="50" t="n">
        <f aca="false">SUM(AC4:AC56)</f>
        <v>0</v>
      </c>
      <c r="AD57" s="50" t="n">
        <f aca="false">SUM(AD4:AD56)</f>
        <v>0</v>
      </c>
      <c r="AE57" s="50" t="n">
        <f aca="false">SUM(AE4:AE56)</f>
        <v>0</v>
      </c>
      <c r="AF57" s="50" t="n">
        <f aca="false">SUM(AF4:AF56)</f>
        <v>0</v>
      </c>
      <c r="AG57" s="50" t="n">
        <f aca="false">SUM(AG4:AG56)</f>
        <v>0</v>
      </c>
      <c r="AH57" s="50" t="n">
        <f aca="false">SUM(AH4:AH56)</f>
        <v>0</v>
      </c>
    </row>
  </sheetData>
  <mergeCells count="1">
    <mergeCell ref="A57:B5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W4" activeCellId="0" sqref="W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665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17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 t="n">
        <v>15</v>
      </c>
      <c r="P4" s="18"/>
      <c r="Q4" s="18"/>
      <c r="R4" s="18"/>
      <c r="S4" s="18"/>
      <c r="T4" s="18"/>
      <c r="U4" s="18"/>
      <c r="V4" s="18"/>
      <c r="W4" s="18" t="n">
        <v>2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655</v>
      </c>
      <c r="B27" s="18" t="s">
        <v>523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427</v>
      </c>
      <c r="B30" s="18" t="s">
        <v>428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429</v>
      </c>
      <c r="B31" s="18" t="s">
        <v>430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431</v>
      </c>
      <c r="B32" s="18" t="s">
        <v>432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550</v>
      </c>
      <c r="B33" s="18" t="s">
        <v>434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435</v>
      </c>
      <c r="B34" s="18" t="s">
        <v>436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437</v>
      </c>
      <c r="B35" s="18" t="s">
        <v>438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439</v>
      </c>
      <c r="B36" s="18" t="s">
        <v>440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551</v>
      </c>
      <c r="B37" s="18" t="s">
        <v>442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443</v>
      </c>
      <c r="B38" s="18" t="s">
        <v>444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445</v>
      </c>
      <c r="B39" s="18" t="s">
        <v>446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447</v>
      </c>
      <c r="B40" s="18" t="s">
        <v>448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449</v>
      </c>
      <c r="B41" s="18" t="s">
        <v>450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451</v>
      </c>
      <c r="B42" s="18" t="s">
        <v>452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453</v>
      </c>
      <c r="B43" s="18" t="s">
        <v>454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455</v>
      </c>
      <c r="B44" s="18" t="s">
        <v>456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457</v>
      </c>
      <c r="B45" s="18" t="s">
        <v>458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459</v>
      </c>
      <c r="B46" s="18" t="s">
        <v>460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461</v>
      </c>
      <c r="B47" s="18" t="s">
        <v>462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463</v>
      </c>
      <c r="B48" s="18" t="s">
        <v>464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465</v>
      </c>
      <c r="B49" s="18" t="s">
        <v>466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467</v>
      </c>
      <c r="B50" s="18" t="s">
        <v>468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469</v>
      </c>
      <c r="B51" s="18" t="s">
        <v>470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471</v>
      </c>
      <c r="B52" s="18" t="s">
        <v>472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473</v>
      </c>
      <c r="B53" s="18" t="s">
        <v>474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475</v>
      </c>
      <c r="B54" s="18" t="s">
        <v>476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477</v>
      </c>
      <c r="B55" s="18" t="s">
        <v>478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479</v>
      </c>
      <c r="B56" s="18" t="s">
        <v>480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481</v>
      </c>
      <c r="B57" s="18" t="s">
        <v>482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483</v>
      </c>
      <c r="B58" s="18" t="s">
        <v>484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79" t="s">
        <v>282</v>
      </c>
      <c r="B59" s="79"/>
      <c r="C59" s="50" t="n">
        <f aca="false">SUM(C4:C58)</f>
        <v>17</v>
      </c>
      <c r="D59" s="50" t="n">
        <f aca="false">SUM(D4:D58)</f>
        <v>0</v>
      </c>
      <c r="E59" s="50" t="n">
        <f aca="false">SUM(E4:E58)</f>
        <v>0</v>
      </c>
      <c r="F59" s="50" t="n">
        <f aca="false">SUM(F4:F58)</f>
        <v>0</v>
      </c>
      <c r="G59" s="50" t="n">
        <f aca="false">SUM(G4:G58)</f>
        <v>0</v>
      </c>
      <c r="H59" s="50" t="n">
        <f aca="false">SUM(H4:H58)</f>
        <v>0</v>
      </c>
      <c r="I59" s="50" t="n">
        <f aca="false">SUM(I4:I58)</f>
        <v>0</v>
      </c>
      <c r="J59" s="50" t="n">
        <f aca="false">SUM(J4:J58)</f>
        <v>0</v>
      </c>
      <c r="K59" s="50" t="n">
        <f aca="false">SUM(K4:K58)</f>
        <v>0</v>
      </c>
      <c r="L59" s="50" t="n">
        <f aca="false">SUM(L4:L58)</f>
        <v>0</v>
      </c>
      <c r="M59" s="50" t="n">
        <f aca="false">SUM(M4:M58)</f>
        <v>0</v>
      </c>
      <c r="N59" s="50" t="n">
        <f aca="false">SUM(N4:N58)</f>
        <v>0</v>
      </c>
      <c r="O59" s="50" t="n">
        <f aca="false">SUM(O4:O58)</f>
        <v>15</v>
      </c>
      <c r="P59" s="50" t="n">
        <f aca="false">SUM(P4:P58)</f>
        <v>0</v>
      </c>
      <c r="Q59" s="50" t="n">
        <f aca="false">SUM(Q4:Q58)</f>
        <v>0</v>
      </c>
      <c r="R59" s="50" t="n">
        <f aca="false">SUM(R4:R58)</f>
        <v>0</v>
      </c>
      <c r="S59" s="50" t="n">
        <f aca="false">SUM(S4:S58)</f>
        <v>0</v>
      </c>
      <c r="T59" s="50" t="n">
        <f aca="false">SUM(T4:T58)</f>
        <v>0</v>
      </c>
      <c r="U59" s="50" t="n">
        <f aca="false">SUM(U4:U58)</f>
        <v>0</v>
      </c>
      <c r="V59" s="50" t="n">
        <f aca="false">SUM(V4:V58)</f>
        <v>0</v>
      </c>
      <c r="W59" s="50" t="n">
        <f aca="false">SUM(W4:W58)</f>
        <v>2</v>
      </c>
      <c r="X59" s="50" t="n">
        <f aca="false">SUM(X4:X58)</f>
        <v>0</v>
      </c>
      <c r="Y59" s="50" t="n">
        <f aca="false">SUM(Y4:Y58)</f>
        <v>0</v>
      </c>
      <c r="Z59" s="50" t="n">
        <f aca="false">SUM(Z4:Z58)</f>
        <v>0</v>
      </c>
      <c r="AA59" s="50" t="n">
        <f aca="false">SUM(AA4:AA58)</f>
        <v>0</v>
      </c>
      <c r="AB59" s="50" t="n">
        <f aca="false">SUM(AB4:AB58)</f>
        <v>0</v>
      </c>
      <c r="AC59" s="50" t="n">
        <f aca="false">SUM(AC4:AC58)</f>
        <v>0</v>
      </c>
      <c r="AD59" s="50" t="n">
        <f aca="false">SUM(AD4:AD58)</f>
        <v>0</v>
      </c>
      <c r="AE59" s="50" t="n">
        <f aca="false">SUM(AE4:AE58)</f>
        <v>0</v>
      </c>
      <c r="AF59" s="50" t="n">
        <f aca="false">SUM(AF4:AF58)</f>
        <v>0</v>
      </c>
      <c r="AG59" s="50" t="n">
        <f aca="false">SUM(AG4:AG58)</f>
        <v>0</v>
      </c>
      <c r="AH59" s="50" t="n">
        <f aca="false">SUM(AH4:AH58)</f>
        <v>0</v>
      </c>
    </row>
  </sheetData>
  <mergeCells count="1">
    <mergeCell ref="A59:B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F4" activeCellId="0" sqref="F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666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655</v>
      </c>
      <c r="B27" s="18" t="s">
        <v>523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427</v>
      </c>
      <c r="B30" s="18" t="s">
        <v>428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429</v>
      </c>
      <c r="B31" s="18" t="s">
        <v>430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431</v>
      </c>
      <c r="B32" s="18" t="s">
        <v>432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433</v>
      </c>
      <c r="B33" s="18" t="s">
        <v>434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435</v>
      </c>
      <c r="B34" s="18" t="s">
        <v>436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437</v>
      </c>
      <c r="B35" s="18" t="s">
        <v>438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439</v>
      </c>
      <c r="B36" s="18" t="s">
        <v>440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441</v>
      </c>
      <c r="B37" s="18" t="s">
        <v>442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443</v>
      </c>
      <c r="B38" s="18" t="s">
        <v>444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445</v>
      </c>
      <c r="B39" s="18" t="s">
        <v>446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447</v>
      </c>
      <c r="B40" s="18" t="s">
        <v>448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449</v>
      </c>
      <c r="B41" s="18" t="s">
        <v>450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451</v>
      </c>
      <c r="B42" s="18" t="s">
        <v>452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453</v>
      </c>
      <c r="B43" s="18" t="s">
        <v>454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455</v>
      </c>
      <c r="B44" s="18" t="s">
        <v>456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457</v>
      </c>
      <c r="B45" s="18" t="s">
        <v>458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459</v>
      </c>
      <c r="B46" s="18" t="s">
        <v>460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461</v>
      </c>
      <c r="B47" s="18" t="s">
        <v>462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463</v>
      </c>
      <c r="B48" s="18" t="s">
        <v>464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465</v>
      </c>
      <c r="B49" s="18" t="s">
        <v>466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467</v>
      </c>
      <c r="B50" s="18" t="s">
        <v>468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469</v>
      </c>
      <c r="B51" s="18" t="s">
        <v>470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471</v>
      </c>
      <c r="B52" s="18" t="s">
        <v>472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473</v>
      </c>
      <c r="B53" s="18" t="s">
        <v>474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475</v>
      </c>
      <c r="B54" s="18" t="s">
        <v>476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477</v>
      </c>
      <c r="B55" s="18" t="s">
        <v>478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479</v>
      </c>
      <c r="B56" s="18" t="s">
        <v>480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481</v>
      </c>
      <c r="B57" s="18" t="s">
        <v>482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483</v>
      </c>
      <c r="B58" s="18" t="s">
        <v>484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79" t="s">
        <v>282</v>
      </c>
      <c r="B59" s="79"/>
      <c r="C59" s="50" t="n">
        <f aca="false">SUM(C4:C58)</f>
        <v>0</v>
      </c>
      <c r="D59" s="50" t="n">
        <f aca="false">SUM(D4:D58)</f>
        <v>0</v>
      </c>
      <c r="E59" s="50" t="n">
        <f aca="false">SUM(E4:E58)</f>
        <v>0</v>
      </c>
      <c r="F59" s="50" t="n">
        <f aca="false">SUM(F4:F58)</f>
        <v>0</v>
      </c>
      <c r="G59" s="50" t="n">
        <f aca="false">SUM(G4:G58)</f>
        <v>0</v>
      </c>
      <c r="H59" s="50" t="n">
        <f aca="false">SUM(H4:H58)</f>
        <v>0</v>
      </c>
      <c r="I59" s="50" t="n">
        <f aca="false">SUM(I4:I58)</f>
        <v>0</v>
      </c>
      <c r="J59" s="50" t="n">
        <f aca="false">SUM(J4:J58)</f>
        <v>0</v>
      </c>
      <c r="K59" s="50" t="n">
        <f aca="false">SUM(K4:K58)</f>
        <v>0</v>
      </c>
      <c r="L59" s="50" t="n">
        <f aca="false">SUM(L4:L58)</f>
        <v>0</v>
      </c>
      <c r="M59" s="50" t="n">
        <f aca="false">SUM(M4:M58)</f>
        <v>0</v>
      </c>
      <c r="N59" s="50" t="n">
        <f aca="false">SUM(N4:N58)</f>
        <v>0</v>
      </c>
      <c r="O59" s="50" t="n">
        <f aca="false">SUM(O4:O58)</f>
        <v>0</v>
      </c>
      <c r="P59" s="50" t="n">
        <f aca="false">SUM(P4:P58)</f>
        <v>0</v>
      </c>
      <c r="Q59" s="50" t="n">
        <f aca="false">SUM(Q4:Q58)</f>
        <v>0</v>
      </c>
      <c r="R59" s="50" t="n">
        <f aca="false">SUM(R4:R58)</f>
        <v>0</v>
      </c>
      <c r="S59" s="50" t="n">
        <f aca="false">SUM(S4:S58)</f>
        <v>0</v>
      </c>
      <c r="T59" s="50" t="n">
        <f aca="false">SUM(T4:T58)</f>
        <v>0</v>
      </c>
      <c r="U59" s="50" t="n">
        <f aca="false">SUM(U4:U58)</f>
        <v>0</v>
      </c>
      <c r="V59" s="50" t="n">
        <f aca="false">SUM(V4:V58)</f>
        <v>0</v>
      </c>
      <c r="W59" s="50" t="n">
        <f aca="false">SUM(W4:W58)</f>
        <v>0</v>
      </c>
      <c r="X59" s="50" t="n">
        <f aca="false">SUM(X4:X58)</f>
        <v>0</v>
      </c>
      <c r="Y59" s="50" t="n">
        <f aca="false">SUM(Y4:Y58)</f>
        <v>0</v>
      </c>
      <c r="Z59" s="50" t="n">
        <f aca="false">SUM(Z4:Z58)</f>
        <v>0</v>
      </c>
      <c r="AA59" s="50" t="n">
        <f aca="false">SUM(AA4:AA58)</f>
        <v>0</v>
      </c>
      <c r="AB59" s="50" t="n">
        <f aca="false">SUM(AB4:AB58)</f>
        <v>0</v>
      </c>
      <c r="AC59" s="50" t="n">
        <f aca="false">SUM(AC4:AC58)</f>
        <v>0</v>
      </c>
      <c r="AD59" s="50" t="n">
        <f aca="false">SUM(AD4:AD58)</f>
        <v>0</v>
      </c>
      <c r="AE59" s="50" t="n">
        <f aca="false">SUM(AE4:AE58)</f>
        <v>0</v>
      </c>
      <c r="AF59" s="50" t="n">
        <f aca="false">SUM(AF4:AF58)</f>
        <v>0</v>
      </c>
      <c r="AG59" s="50" t="n">
        <f aca="false">SUM(AG4:AG58)</f>
        <v>0</v>
      </c>
      <c r="AH59" s="50" t="n">
        <f aca="false">SUM(AH4:AH58)</f>
        <v>0</v>
      </c>
    </row>
  </sheetData>
  <mergeCells count="1">
    <mergeCell ref="A59:B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AC5" activeCellId="0" sqref="AC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487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409</v>
      </c>
      <c r="D4" s="18" t="n">
        <v>3</v>
      </c>
      <c r="E4" s="18" t="n">
        <v>9</v>
      </c>
      <c r="F4" s="18"/>
      <c r="G4" s="18"/>
      <c r="H4" s="18"/>
      <c r="I4" s="18" t="n">
        <v>26</v>
      </c>
      <c r="J4" s="18" t="n">
        <v>37</v>
      </c>
      <c r="K4" s="18" t="n">
        <v>1</v>
      </c>
      <c r="L4" s="18"/>
      <c r="M4" s="18"/>
      <c r="N4" s="18"/>
      <c r="O4" s="18"/>
      <c r="P4" s="18" t="n">
        <v>22</v>
      </c>
      <c r="Q4" s="18"/>
      <c r="R4" s="18" t="n">
        <v>10</v>
      </c>
      <c r="S4" s="18"/>
      <c r="T4" s="18"/>
      <c r="U4" s="18" t="n">
        <f aca="false">93+53</f>
        <v>146</v>
      </c>
      <c r="V4" s="18" t="n">
        <v>4</v>
      </c>
      <c r="W4" s="18"/>
      <c r="X4" s="18" t="n">
        <v>57</v>
      </c>
      <c r="Y4" s="18" t="n">
        <v>1</v>
      </c>
      <c r="Z4" s="18" t="n">
        <v>34</v>
      </c>
      <c r="AA4" s="18"/>
      <c r="AB4" s="18" t="n">
        <v>50</v>
      </c>
      <c r="AC4" s="18" t="n">
        <v>9</v>
      </c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488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492</v>
      </c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427</v>
      </c>
      <c r="B30" s="18" t="s">
        <v>428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429</v>
      </c>
      <c r="B31" s="18" t="s">
        <v>430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431</v>
      </c>
      <c r="B32" s="18" t="s">
        <v>432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433</v>
      </c>
      <c r="B33" s="18" t="s">
        <v>434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435</v>
      </c>
      <c r="B34" s="18" t="s">
        <v>436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437</v>
      </c>
      <c r="B35" s="18" t="s">
        <v>438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439</v>
      </c>
      <c r="B36" s="18" t="s">
        <v>440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441</v>
      </c>
      <c r="B37" s="18" t="s">
        <v>442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443</v>
      </c>
      <c r="B38" s="18" t="s">
        <v>444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445</v>
      </c>
      <c r="B39" s="18" t="s">
        <v>446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447</v>
      </c>
      <c r="B40" s="18" t="s">
        <v>448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449</v>
      </c>
      <c r="B41" s="18" t="s">
        <v>450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451</v>
      </c>
      <c r="B42" s="18" t="s">
        <v>452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453</v>
      </c>
      <c r="B43" s="18" t="s">
        <v>454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455</v>
      </c>
      <c r="B44" s="18" t="s">
        <v>456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457</v>
      </c>
      <c r="B45" s="18" t="s">
        <v>458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459</v>
      </c>
      <c r="B46" s="18" t="s">
        <v>460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461</v>
      </c>
      <c r="B47" s="18" t="s">
        <v>462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463</v>
      </c>
      <c r="B48" s="18" t="s">
        <v>464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465</v>
      </c>
      <c r="B49" s="18" t="s">
        <v>466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467</v>
      </c>
      <c r="B50" s="18" t="s">
        <v>468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469</v>
      </c>
      <c r="B51" s="18" t="s">
        <v>470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471</v>
      </c>
      <c r="B52" s="18" t="s">
        <v>472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473</v>
      </c>
      <c r="B53" s="18" t="s">
        <v>474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475</v>
      </c>
      <c r="B54" s="18" t="s">
        <v>476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477</v>
      </c>
      <c r="B55" s="18" t="s">
        <v>478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479</v>
      </c>
      <c r="B56" s="18" t="s">
        <v>480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481</v>
      </c>
      <c r="B57" s="18" t="s">
        <v>482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483</v>
      </c>
      <c r="B58" s="18" t="s">
        <v>484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79" t="s">
        <v>282</v>
      </c>
      <c r="B59" s="79"/>
      <c r="C59" s="50" t="n">
        <f aca="false">SUM(C4:C58)</f>
        <v>409</v>
      </c>
      <c r="D59" s="50" t="n">
        <f aca="false">SUM(D4:D58)</f>
        <v>3</v>
      </c>
      <c r="E59" s="50" t="n">
        <f aca="false">SUM(E4:E58)</f>
        <v>9</v>
      </c>
      <c r="F59" s="50" t="n">
        <f aca="false">SUM(F4:F58)</f>
        <v>0</v>
      </c>
      <c r="G59" s="50" t="n">
        <f aca="false">SUM(G4:G58)</f>
        <v>0</v>
      </c>
      <c r="H59" s="50" t="n">
        <f aca="false">SUM(H4:H58)</f>
        <v>0</v>
      </c>
      <c r="I59" s="50" t="n">
        <f aca="false">SUM(I4:I58)</f>
        <v>26</v>
      </c>
      <c r="J59" s="50" t="n">
        <f aca="false">SUM(J4:J58)</f>
        <v>37</v>
      </c>
      <c r="K59" s="50" t="n">
        <f aca="false">SUM(K4:K58)</f>
        <v>1</v>
      </c>
      <c r="L59" s="50" t="n">
        <f aca="false">SUM(L4:L58)</f>
        <v>0</v>
      </c>
      <c r="M59" s="50" t="n">
        <f aca="false">SUM(M4:M58)</f>
        <v>0</v>
      </c>
      <c r="N59" s="50" t="n">
        <f aca="false">SUM(N4:N58)</f>
        <v>0</v>
      </c>
      <c r="O59" s="50" t="n">
        <f aca="false">SUM(O4:O58)</f>
        <v>0</v>
      </c>
      <c r="P59" s="50" t="n">
        <f aca="false">SUM(P4:P58)</f>
        <v>22</v>
      </c>
      <c r="Q59" s="50" t="n">
        <f aca="false">SUM(Q4:Q58)</f>
        <v>0</v>
      </c>
      <c r="R59" s="50" t="n">
        <f aca="false">SUM(R4:R58)</f>
        <v>10</v>
      </c>
      <c r="S59" s="50" t="n">
        <f aca="false">SUM(S4:S58)</f>
        <v>0</v>
      </c>
      <c r="T59" s="50" t="n">
        <f aca="false">SUM(T4:T58)</f>
        <v>0</v>
      </c>
      <c r="U59" s="50" t="n">
        <f aca="false">SUM(U4:U58)</f>
        <v>146</v>
      </c>
      <c r="V59" s="50" t="n">
        <f aca="false">SUM(V4:V58)</f>
        <v>4</v>
      </c>
      <c r="W59" s="50" t="n">
        <f aca="false">SUM(W4:W58)</f>
        <v>0</v>
      </c>
      <c r="X59" s="50" t="n">
        <f aca="false">SUM(X4:X58)</f>
        <v>57</v>
      </c>
      <c r="Y59" s="50" t="n">
        <f aca="false">SUM(Y4:Y58)</f>
        <v>1</v>
      </c>
      <c r="Z59" s="50" t="n">
        <f aca="false">SUM(Z4:Z58)</f>
        <v>34</v>
      </c>
      <c r="AA59" s="50" t="n">
        <f aca="false">SUM(AA4:AA58)</f>
        <v>0</v>
      </c>
      <c r="AB59" s="50" t="n">
        <f aca="false">SUM(AB4:AB58)</f>
        <v>50</v>
      </c>
      <c r="AC59" s="50" t="n">
        <f aca="false">SUM(AC4:AC58)</f>
        <v>9</v>
      </c>
      <c r="AD59" s="50" t="n">
        <f aca="false">SUM(AD4:AD58)</f>
        <v>0</v>
      </c>
      <c r="AE59" s="50" t="n">
        <f aca="false">SUM(AE4:AE58)</f>
        <v>0</v>
      </c>
      <c r="AF59" s="50" t="n">
        <f aca="false">SUM(AF4:AF58)</f>
        <v>0</v>
      </c>
      <c r="AG59" s="50" t="n">
        <f aca="false">SUM(AG4:AG58)</f>
        <v>0</v>
      </c>
      <c r="AH59" s="50" t="n">
        <f aca="false">SUM(AH4:AH58)</f>
        <v>0</v>
      </c>
    </row>
  </sheetData>
  <mergeCells count="1">
    <mergeCell ref="A59:B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P4" activePane="bottomRight" state="frozen"/>
      <selection pane="topLeft" activeCell="A1" activeCellId="0" sqref="A1"/>
      <selection pane="topRight" activeCell="P1" activeCellId="0" sqref="P1"/>
      <selection pane="bottomLeft" activeCell="A4" activeCellId="0" sqref="A4"/>
      <selection pane="bottomRight" activeCell="W5" activeCellId="0" sqref="W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667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6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 t="n">
        <v>3</v>
      </c>
      <c r="W4" s="18" t="n">
        <v>3</v>
      </c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655</v>
      </c>
      <c r="B27" s="18" t="s">
        <v>523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427</v>
      </c>
      <c r="B30" s="18" t="s">
        <v>428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429</v>
      </c>
      <c r="B31" s="18" t="s">
        <v>430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431</v>
      </c>
      <c r="B32" s="18" t="s">
        <v>432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550</v>
      </c>
      <c r="B33" s="18" t="s">
        <v>434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435</v>
      </c>
      <c r="B34" s="18" t="s">
        <v>436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437</v>
      </c>
      <c r="B35" s="18" t="s">
        <v>438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439</v>
      </c>
      <c r="B36" s="18" t="s">
        <v>440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551</v>
      </c>
      <c r="B37" s="18" t="s">
        <v>442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443</v>
      </c>
      <c r="B38" s="18" t="s">
        <v>444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445</v>
      </c>
      <c r="B39" s="18" t="s">
        <v>446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447</v>
      </c>
      <c r="B40" s="18" t="s">
        <v>448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449</v>
      </c>
      <c r="B41" s="18" t="s">
        <v>450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451</v>
      </c>
      <c r="B42" s="18" t="s">
        <v>452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453</v>
      </c>
      <c r="B43" s="18" t="s">
        <v>454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455</v>
      </c>
      <c r="B44" s="18" t="s">
        <v>456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457</v>
      </c>
      <c r="B45" s="18" t="s">
        <v>458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459</v>
      </c>
      <c r="B46" s="18" t="s">
        <v>460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461</v>
      </c>
      <c r="B47" s="18" t="s">
        <v>462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463</v>
      </c>
      <c r="B48" s="18" t="s">
        <v>464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465</v>
      </c>
      <c r="B49" s="18" t="s">
        <v>466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467</v>
      </c>
      <c r="B50" s="18" t="s">
        <v>468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469</v>
      </c>
      <c r="B51" s="18" t="s">
        <v>470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471</v>
      </c>
      <c r="B52" s="18" t="s">
        <v>472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473</v>
      </c>
      <c r="B53" s="18" t="s">
        <v>474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475</v>
      </c>
      <c r="B54" s="18" t="s">
        <v>476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477</v>
      </c>
      <c r="B55" s="18" t="s">
        <v>478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479</v>
      </c>
      <c r="B56" s="18" t="s">
        <v>480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481</v>
      </c>
      <c r="B57" s="18" t="s">
        <v>482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483</v>
      </c>
      <c r="B58" s="18" t="s">
        <v>484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79" t="s">
        <v>282</v>
      </c>
      <c r="B59" s="79"/>
      <c r="C59" s="50" t="n">
        <f aca="false">SUM(C4:C58)</f>
        <v>6</v>
      </c>
      <c r="D59" s="50" t="n">
        <f aca="false">SUM(D4:D58)</f>
        <v>0</v>
      </c>
      <c r="E59" s="50" t="n">
        <f aca="false">SUM(E4:E58)</f>
        <v>0</v>
      </c>
      <c r="F59" s="50" t="n">
        <f aca="false">SUM(F4:F58)</f>
        <v>0</v>
      </c>
      <c r="G59" s="50" t="n">
        <f aca="false">SUM(G4:G58)</f>
        <v>0</v>
      </c>
      <c r="H59" s="50" t="n">
        <f aca="false">SUM(H4:H58)</f>
        <v>0</v>
      </c>
      <c r="I59" s="50" t="n">
        <f aca="false">SUM(I4:I58)</f>
        <v>0</v>
      </c>
      <c r="J59" s="50" t="n">
        <f aca="false">SUM(J4:J58)</f>
        <v>0</v>
      </c>
      <c r="K59" s="50" t="n">
        <f aca="false">SUM(K4:K58)</f>
        <v>0</v>
      </c>
      <c r="L59" s="50" t="n">
        <f aca="false">SUM(L4:L58)</f>
        <v>0</v>
      </c>
      <c r="M59" s="50" t="n">
        <f aca="false">SUM(M4:M58)</f>
        <v>0</v>
      </c>
      <c r="N59" s="50" t="n">
        <f aca="false">SUM(N4:N58)</f>
        <v>0</v>
      </c>
      <c r="O59" s="50" t="n">
        <f aca="false">SUM(O4:O58)</f>
        <v>0</v>
      </c>
      <c r="P59" s="50" t="n">
        <f aca="false">SUM(P4:P58)</f>
        <v>0</v>
      </c>
      <c r="Q59" s="50" t="n">
        <f aca="false">SUM(Q4:Q58)</f>
        <v>0</v>
      </c>
      <c r="R59" s="50" t="n">
        <f aca="false">SUM(R4:R58)</f>
        <v>0</v>
      </c>
      <c r="S59" s="50" t="n">
        <f aca="false">SUM(S4:S58)</f>
        <v>0</v>
      </c>
      <c r="T59" s="50" t="n">
        <f aca="false">SUM(T4:T58)</f>
        <v>0</v>
      </c>
      <c r="U59" s="50" t="n">
        <f aca="false">SUM(U4:U58)</f>
        <v>0</v>
      </c>
      <c r="V59" s="50" t="n">
        <f aca="false">SUM(V4:V58)</f>
        <v>3</v>
      </c>
      <c r="W59" s="50" t="n">
        <f aca="false">SUM(W4:W58)</f>
        <v>3</v>
      </c>
      <c r="X59" s="50" t="n">
        <f aca="false">SUM(X4:X58)</f>
        <v>0</v>
      </c>
      <c r="Y59" s="50" t="n">
        <f aca="false">SUM(Y4:Y58)</f>
        <v>0</v>
      </c>
      <c r="Z59" s="50" t="n">
        <f aca="false">SUM(Z4:Z58)</f>
        <v>0</v>
      </c>
      <c r="AA59" s="50" t="n">
        <f aca="false">SUM(AA4:AA58)</f>
        <v>0</v>
      </c>
      <c r="AB59" s="50" t="n">
        <f aca="false">SUM(AB4:AB58)</f>
        <v>0</v>
      </c>
      <c r="AC59" s="50" t="n">
        <f aca="false">SUM(AC4:AC58)</f>
        <v>0</v>
      </c>
      <c r="AD59" s="50" t="n">
        <f aca="false">SUM(AD4:AD58)</f>
        <v>0</v>
      </c>
      <c r="AE59" s="50" t="n">
        <f aca="false">SUM(AE4:AE58)</f>
        <v>0</v>
      </c>
      <c r="AF59" s="50" t="n">
        <f aca="false">SUM(AF4:AF58)</f>
        <v>0</v>
      </c>
      <c r="AG59" s="50" t="n">
        <f aca="false">SUM(AG4:AG58)</f>
        <v>0</v>
      </c>
      <c r="AH59" s="50" t="n">
        <f aca="false">SUM(AH4:AH58)</f>
        <v>0</v>
      </c>
    </row>
  </sheetData>
  <mergeCells count="1">
    <mergeCell ref="A59:B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AA3" activePane="bottomRight" state="frozen"/>
      <selection pane="topLeft" activeCell="A1" activeCellId="0" sqref="A1"/>
      <selection pane="topRight" activeCell="AA1" activeCellId="0" sqref="AA1"/>
      <selection pane="bottomLeft" activeCell="A3" activeCellId="0" sqref="A3"/>
      <selection pane="bottomRight" activeCell="AC9" activeCellId="0" sqref="AC9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175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8" t="s">
        <v>174</v>
      </c>
      <c r="C3" s="8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customFormat="false" ht="15" hidden="false" customHeight="false" outlineLevel="0" collapsed="false">
      <c r="B4" s="77" t="s">
        <v>557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560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668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534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669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670</v>
      </c>
      <c r="C9" s="78" t="n">
        <f aca="false">SUM(D9:AH9)</f>
        <v>440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 t="n">
        <v>440</v>
      </c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671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400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672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376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673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s="82" customFormat="true" ht="15" hidden="false" customHeight="false" outlineLevel="0" collapsed="false">
      <c r="B15" s="83" t="s">
        <v>282</v>
      </c>
      <c r="C15" s="84" t="n">
        <f aca="false">SUM(C4:C14)</f>
        <v>440</v>
      </c>
      <c r="D15" s="84" t="n">
        <f aca="false">SUM(D4:D14)</f>
        <v>0</v>
      </c>
      <c r="E15" s="84" t="n">
        <f aca="false">SUM(E4:E14)</f>
        <v>0</v>
      </c>
      <c r="F15" s="84" t="n">
        <f aca="false">SUM(F4:F14)</f>
        <v>0</v>
      </c>
      <c r="G15" s="84" t="n">
        <f aca="false">SUM(G4:G14)</f>
        <v>0</v>
      </c>
      <c r="H15" s="84" t="n">
        <f aca="false">SUM(H4:H14)</f>
        <v>0</v>
      </c>
      <c r="I15" s="84" t="n">
        <f aca="false">SUM(I4:I14)</f>
        <v>0</v>
      </c>
      <c r="J15" s="84" t="n">
        <f aca="false">SUM(J4:J14)</f>
        <v>0</v>
      </c>
      <c r="K15" s="84" t="n">
        <f aca="false">SUM(K4:K14)</f>
        <v>0</v>
      </c>
      <c r="L15" s="84" t="n">
        <f aca="false">SUM(L4:L14)</f>
        <v>0</v>
      </c>
      <c r="M15" s="84" t="n">
        <f aca="false">SUM(M4:M14)</f>
        <v>0</v>
      </c>
      <c r="N15" s="84" t="n">
        <f aca="false">SUM(N4:N14)</f>
        <v>0</v>
      </c>
      <c r="O15" s="84" t="n">
        <f aca="false">SUM(O4:O14)</f>
        <v>0</v>
      </c>
      <c r="P15" s="84" t="n">
        <f aca="false">SUM(P4:P14)</f>
        <v>0</v>
      </c>
      <c r="Q15" s="84" t="n">
        <f aca="false">SUM(Q4:Q14)</f>
        <v>0</v>
      </c>
      <c r="R15" s="84" t="n">
        <f aca="false">SUM(R4:R14)</f>
        <v>0</v>
      </c>
      <c r="S15" s="84" t="n">
        <f aca="false">SUM(S4:S14)</f>
        <v>0</v>
      </c>
      <c r="T15" s="84" t="n">
        <f aca="false">SUM(T4:T14)</f>
        <v>0</v>
      </c>
      <c r="U15" s="84" t="n">
        <f aca="false">SUM(U4:U14)</f>
        <v>0</v>
      </c>
      <c r="V15" s="84" t="n">
        <f aca="false">SUM(V4:V14)</f>
        <v>0</v>
      </c>
      <c r="W15" s="84" t="n">
        <f aca="false">SUM(W4:W14)</f>
        <v>0</v>
      </c>
      <c r="X15" s="84" t="n">
        <f aca="false">SUM(X4:X14)</f>
        <v>0</v>
      </c>
      <c r="Y15" s="84" t="n">
        <f aca="false">SUM(Y4:Y14)</f>
        <v>0</v>
      </c>
      <c r="Z15" s="84" t="n">
        <f aca="false">SUM(Z4:Z14)</f>
        <v>0</v>
      </c>
      <c r="AA15" s="84" t="n">
        <f aca="false">SUM(AA4:AA14)</f>
        <v>0</v>
      </c>
      <c r="AB15" s="84" t="n">
        <f aca="false">SUM(AB4:AB14)</f>
        <v>0</v>
      </c>
      <c r="AC15" s="84" t="n">
        <f aca="false">SUM(AC4:AC14)</f>
        <v>440</v>
      </c>
      <c r="AD15" s="84" t="n">
        <f aca="false">SUM(AD4:AD14)</f>
        <v>0</v>
      </c>
      <c r="AE15" s="84" t="n">
        <f aca="false">SUM(AE4:AE14)</f>
        <v>0</v>
      </c>
      <c r="AF15" s="84" t="n">
        <f aca="false">SUM(AF4:AF14)</f>
        <v>0</v>
      </c>
      <c r="AG15" s="84" t="n">
        <f aca="false">SUM(AG4:AG14)</f>
        <v>0</v>
      </c>
      <c r="AH15" s="84" t="n">
        <f aca="false">SUM(AH4:AH14)</f>
        <v>0</v>
      </c>
    </row>
    <row r="17" customFormat="false" ht="15" hidden="false" customHeight="false" outlineLevel="0" collapsed="false">
      <c r="B17" s="8" t="s">
        <v>496</v>
      </c>
      <c r="C17" s="8" t="s">
        <v>370</v>
      </c>
      <c r="D17" s="78" t="n">
        <v>1</v>
      </c>
      <c r="E17" s="78" t="n">
        <v>2</v>
      </c>
      <c r="F17" s="78" t="n">
        <v>3</v>
      </c>
      <c r="G17" s="78" t="n">
        <v>4</v>
      </c>
      <c r="H17" s="78" t="n">
        <v>5</v>
      </c>
      <c r="I17" s="78" t="n">
        <v>6</v>
      </c>
      <c r="J17" s="78" t="n">
        <v>7</v>
      </c>
      <c r="K17" s="78" t="n">
        <v>8</v>
      </c>
      <c r="L17" s="78" t="n">
        <v>9</v>
      </c>
      <c r="M17" s="78" t="n">
        <v>10</v>
      </c>
      <c r="N17" s="78" t="n">
        <v>11</v>
      </c>
      <c r="O17" s="78" t="n">
        <v>12</v>
      </c>
      <c r="P17" s="78" t="n">
        <v>13</v>
      </c>
      <c r="Q17" s="78" t="n">
        <v>14</v>
      </c>
      <c r="R17" s="78" t="n">
        <v>15</v>
      </c>
      <c r="S17" s="78" t="n">
        <v>16</v>
      </c>
      <c r="T17" s="78" t="n">
        <v>17</v>
      </c>
      <c r="U17" s="78" t="n">
        <v>18</v>
      </c>
      <c r="V17" s="78" t="n">
        <v>19</v>
      </c>
      <c r="W17" s="78" t="n">
        <v>20</v>
      </c>
      <c r="X17" s="78" t="n">
        <v>21</v>
      </c>
      <c r="Y17" s="78" t="n">
        <v>22</v>
      </c>
      <c r="Z17" s="78" t="n">
        <v>23</v>
      </c>
      <c r="AA17" s="78" t="n">
        <v>24</v>
      </c>
      <c r="AB17" s="78" t="n">
        <v>25</v>
      </c>
      <c r="AC17" s="78" t="n">
        <v>26</v>
      </c>
      <c r="AD17" s="78" t="n">
        <v>27</v>
      </c>
      <c r="AE17" s="78" t="n">
        <v>28</v>
      </c>
      <c r="AF17" s="78" t="n">
        <v>29</v>
      </c>
      <c r="AG17" s="78" t="n">
        <v>30</v>
      </c>
      <c r="AH17" s="78" t="n">
        <v>31</v>
      </c>
    </row>
    <row r="18" customFormat="false" ht="15" hidden="false" customHeight="false" outlineLevel="0" collapsed="false">
      <c r="B18" s="8" t="s">
        <v>176</v>
      </c>
      <c r="C18" s="8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</row>
    <row r="19" customFormat="false" ht="15" hidden="false" customHeight="false" outlineLevel="0" collapsed="false">
      <c r="B19" s="77" t="s">
        <v>557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560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668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534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669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 t="s">
        <v>670</v>
      </c>
      <c r="C24" s="78" t="n">
        <f aca="false">SUM(D24:AH24)</f>
        <v>2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 t="n">
        <v>2</v>
      </c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 t="s">
        <v>671</v>
      </c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 t="s">
        <v>400</v>
      </c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 t="s">
        <v>672</v>
      </c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 t="s">
        <v>376</v>
      </c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customFormat="false" ht="15" hidden="false" customHeight="false" outlineLevel="0" collapsed="false">
      <c r="B29" s="77" t="s">
        <v>673</v>
      </c>
      <c r="C29" s="78" t="n">
        <f aca="false">SUM(D29:AH29)</f>
        <v>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s="82" customFormat="true" ht="15" hidden="false" customHeight="false" outlineLevel="0" collapsed="false">
      <c r="B30" s="83" t="s">
        <v>282</v>
      </c>
      <c r="C30" s="84" t="n">
        <f aca="false">SUM(C19:C29)</f>
        <v>2</v>
      </c>
      <c r="D30" s="84" t="n">
        <f aca="false">SUM(D19:D29)</f>
        <v>0</v>
      </c>
      <c r="E30" s="84" t="n">
        <f aca="false">SUM(E19:E29)</f>
        <v>0</v>
      </c>
      <c r="F30" s="84" t="n">
        <f aca="false">SUM(F19:F29)</f>
        <v>0</v>
      </c>
      <c r="G30" s="84" t="n">
        <f aca="false">SUM(G19:G29)</f>
        <v>0</v>
      </c>
      <c r="H30" s="84" t="n">
        <f aca="false">SUM(H19:H29)</f>
        <v>0</v>
      </c>
      <c r="I30" s="84" t="n">
        <f aca="false">SUM(I19:I29)</f>
        <v>0</v>
      </c>
      <c r="J30" s="84" t="n">
        <f aca="false">SUM(J19:J29)</f>
        <v>0</v>
      </c>
      <c r="K30" s="84" t="n">
        <f aca="false">SUM(K19:K29)</f>
        <v>0</v>
      </c>
      <c r="L30" s="84" t="n">
        <f aca="false">SUM(L19:L29)</f>
        <v>0</v>
      </c>
      <c r="M30" s="84" t="n">
        <f aca="false">SUM(M19:M29)</f>
        <v>0</v>
      </c>
      <c r="N30" s="84" t="n">
        <f aca="false">SUM(N19:N29)</f>
        <v>0</v>
      </c>
      <c r="O30" s="84" t="n">
        <f aca="false">SUM(O19:O29)</f>
        <v>0</v>
      </c>
      <c r="P30" s="84" t="n">
        <f aca="false">SUM(P19:P29)</f>
        <v>0</v>
      </c>
      <c r="Q30" s="84" t="n">
        <f aca="false">SUM(Q19:Q29)</f>
        <v>0</v>
      </c>
      <c r="R30" s="84" t="n">
        <f aca="false">SUM(R19:R29)</f>
        <v>0</v>
      </c>
      <c r="S30" s="84" t="n">
        <f aca="false">SUM(S19:S29)</f>
        <v>0</v>
      </c>
      <c r="T30" s="84" t="n">
        <f aca="false">SUM(T19:T29)</f>
        <v>0</v>
      </c>
      <c r="U30" s="84" t="n">
        <f aca="false">SUM(U19:U29)</f>
        <v>0</v>
      </c>
      <c r="V30" s="84" t="n">
        <f aca="false">SUM(V19:V29)</f>
        <v>0</v>
      </c>
      <c r="W30" s="84" t="n">
        <f aca="false">SUM(W19:W29)</f>
        <v>0</v>
      </c>
      <c r="X30" s="84" t="n">
        <f aca="false">SUM(X19:X29)</f>
        <v>0</v>
      </c>
      <c r="Y30" s="84" t="n">
        <f aca="false">SUM(Y19:Y29)</f>
        <v>0</v>
      </c>
      <c r="Z30" s="84" t="n">
        <f aca="false">SUM(Z19:Z29)</f>
        <v>0</v>
      </c>
      <c r="AA30" s="84" t="n">
        <f aca="false">SUM(AA19:AA29)</f>
        <v>0</v>
      </c>
      <c r="AB30" s="84" t="n">
        <f aca="false">SUM(AB19:AB29)</f>
        <v>0</v>
      </c>
      <c r="AC30" s="84" t="n">
        <f aca="false">SUM(AC19:AC29)</f>
        <v>2</v>
      </c>
      <c r="AD30" s="84" t="n">
        <f aca="false">SUM(AD19:AD29)</f>
        <v>0</v>
      </c>
      <c r="AE30" s="84" t="n">
        <f aca="false">SUM(AE19:AE29)</f>
        <v>0</v>
      </c>
      <c r="AF30" s="84" t="n">
        <f aca="false">SUM(AF19:AF29)</f>
        <v>0</v>
      </c>
      <c r="AG30" s="84" t="n">
        <f aca="false">SUM(AG19:AG29)</f>
        <v>0</v>
      </c>
      <c r="AH30" s="84" t="n">
        <f aca="false">SUM(AH19:AH29)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2:AH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W4" activePane="bottomRight" state="frozen"/>
      <selection pane="topLeft" activeCell="A1" activeCellId="0" sqref="A1"/>
      <selection pane="topRight" activeCell="W1" activeCellId="0" sqref="W1"/>
      <selection pane="bottomLeft" activeCell="A4" activeCellId="0" sqref="A4"/>
      <selection pane="bottomRight" activeCell="AC6" activeCellId="0" sqref="AC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674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customFormat="false" ht="15.75" hidden="false" customHeight="false" outlineLevel="0" collapsed="false">
      <c r="A4" s="77" t="s">
        <v>675</v>
      </c>
      <c r="B4" s="78"/>
      <c r="C4" s="1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="19" customFormat="true" ht="15.75" hidden="false" customHeight="false" outlineLevel="0" collapsed="false">
      <c r="A5" s="30" t="s">
        <v>372</v>
      </c>
      <c r="B5" s="18" t="s">
        <v>373</v>
      </c>
      <c r="C5" s="18" t="n">
        <f aca="false">SUM(D5:AH5)</f>
        <v>39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 t="n">
        <v>10</v>
      </c>
      <c r="Y5" s="18" t="n">
        <v>1</v>
      </c>
      <c r="Z5" s="18"/>
      <c r="AA5" s="18"/>
      <c r="AB5" s="18"/>
      <c r="AC5" s="18" t="n">
        <v>28</v>
      </c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374</v>
      </c>
      <c r="B6" s="18" t="s">
        <v>375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377</v>
      </c>
      <c r="B7" s="18" t="s">
        <v>378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379</v>
      </c>
      <c r="B8" s="18" t="s">
        <v>380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381</v>
      </c>
      <c r="B9" s="18" t="s">
        <v>382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383</v>
      </c>
      <c r="B10" s="18" t="s">
        <v>384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385</v>
      </c>
      <c r="B11" s="18" t="s">
        <v>386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387</v>
      </c>
      <c r="B12" s="18" t="s">
        <v>388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389</v>
      </c>
      <c r="B13" s="18" t="s">
        <v>390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391</v>
      </c>
      <c r="B14" s="18" t="s">
        <v>392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393</v>
      </c>
      <c r="B15" s="18" t="s">
        <v>394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395</v>
      </c>
      <c r="B16" s="18" t="s">
        <v>396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397</v>
      </c>
      <c r="B17" s="18" t="s">
        <v>398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399</v>
      </c>
      <c r="B18" s="18" t="s">
        <v>400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401</v>
      </c>
      <c r="B19" s="18" t="s">
        <v>402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403</v>
      </c>
      <c r="B20" s="18" t="s">
        <v>404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405</v>
      </c>
      <c r="B21" s="18" t="s">
        <v>406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407</v>
      </c>
      <c r="B22" s="18" t="s">
        <v>408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409</v>
      </c>
      <c r="B23" s="18" t="s">
        <v>410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411</v>
      </c>
      <c r="B24" s="18" t="s">
        <v>412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413</v>
      </c>
      <c r="B25" s="18" t="s">
        <v>414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415</v>
      </c>
      <c r="B26" s="18" t="s">
        <v>416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417</v>
      </c>
      <c r="B27" s="18" t="s">
        <v>418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507</v>
      </c>
      <c r="B28" s="18" t="s">
        <v>421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490</v>
      </c>
      <c r="B30" s="18" t="s">
        <v>491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676</v>
      </c>
      <c r="B31" s="18" t="s">
        <v>677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655</v>
      </c>
      <c r="B32" s="18" t="s">
        <v>523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427</v>
      </c>
      <c r="B33" s="18" t="s">
        <v>428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429</v>
      </c>
      <c r="B34" s="18" t="s">
        <v>430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431</v>
      </c>
      <c r="B35" s="18" t="s">
        <v>432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433</v>
      </c>
      <c r="B36" s="18" t="s">
        <v>434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435</v>
      </c>
      <c r="B37" s="18" t="s">
        <v>436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437</v>
      </c>
      <c r="B38" s="18" t="s">
        <v>438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439</v>
      </c>
      <c r="B39" s="18" t="s">
        <v>440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441</v>
      </c>
      <c r="B40" s="18" t="s">
        <v>442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443</v>
      </c>
      <c r="B41" s="18" t="s">
        <v>444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445</v>
      </c>
      <c r="B42" s="18" t="s">
        <v>446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447</v>
      </c>
      <c r="B43" s="18" t="s">
        <v>448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449</v>
      </c>
      <c r="B44" s="18" t="s">
        <v>450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451</v>
      </c>
      <c r="B45" s="18" t="s">
        <v>452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453</v>
      </c>
      <c r="B46" s="18" t="s">
        <v>454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455</v>
      </c>
      <c r="B47" s="18" t="s">
        <v>456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457</v>
      </c>
      <c r="B48" s="18" t="s">
        <v>458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459</v>
      </c>
      <c r="B49" s="18" t="s">
        <v>460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461</v>
      </c>
      <c r="B50" s="18" t="s">
        <v>462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463</v>
      </c>
      <c r="B51" s="18" t="s">
        <v>464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465</v>
      </c>
      <c r="B52" s="18" t="s">
        <v>466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467</v>
      </c>
      <c r="B53" s="18" t="s">
        <v>468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469</v>
      </c>
      <c r="B54" s="18" t="s">
        <v>470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471</v>
      </c>
      <c r="B55" s="18" t="s">
        <v>472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473</v>
      </c>
      <c r="B56" s="18" t="s">
        <v>474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475</v>
      </c>
      <c r="B57" s="18" t="s">
        <v>476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477</v>
      </c>
      <c r="B58" s="18" t="s">
        <v>478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479</v>
      </c>
      <c r="B59" s="18" t="s">
        <v>480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481</v>
      </c>
      <c r="B60" s="18" t="s">
        <v>482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483</v>
      </c>
      <c r="B61" s="18" t="s">
        <v>484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79" t="s">
        <v>282</v>
      </c>
      <c r="B62" s="79"/>
      <c r="C62" s="50" t="n">
        <f aca="false">SUM(C5:C61)</f>
        <v>39</v>
      </c>
      <c r="D62" s="50" t="n">
        <f aca="false">SUM(D5:D61)</f>
        <v>0</v>
      </c>
      <c r="E62" s="50" t="n">
        <f aca="false">SUM(E5:E61)</f>
        <v>0</v>
      </c>
      <c r="F62" s="50" t="n">
        <f aca="false">SUM(F5:F61)</f>
        <v>0</v>
      </c>
      <c r="G62" s="50" t="n">
        <f aca="false">SUM(G5:G61)</f>
        <v>0</v>
      </c>
      <c r="H62" s="50" t="n">
        <f aca="false">SUM(H5:H61)</f>
        <v>0</v>
      </c>
      <c r="I62" s="50" t="n">
        <f aca="false">SUM(I5:I61)</f>
        <v>0</v>
      </c>
      <c r="J62" s="50" t="n">
        <f aca="false">SUM(J5:J61)</f>
        <v>0</v>
      </c>
      <c r="K62" s="50" t="n">
        <f aca="false">SUM(K5:K61)</f>
        <v>0</v>
      </c>
      <c r="L62" s="50" t="n">
        <f aca="false">SUM(L5:L61)</f>
        <v>0</v>
      </c>
      <c r="M62" s="50" t="n">
        <f aca="false">SUM(M5:M61)</f>
        <v>0</v>
      </c>
      <c r="N62" s="50" t="n">
        <f aca="false">SUM(N5:N61)</f>
        <v>0</v>
      </c>
      <c r="O62" s="50" t="n">
        <f aca="false">SUM(O5:O61)</f>
        <v>0</v>
      </c>
      <c r="P62" s="50" t="n">
        <f aca="false">SUM(P5:P61)</f>
        <v>0</v>
      </c>
      <c r="Q62" s="50" t="n">
        <f aca="false">SUM(Q5:Q61)</f>
        <v>0</v>
      </c>
      <c r="R62" s="50" t="n">
        <f aca="false">SUM(R5:R61)</f>
        <v>0</v>
      </c>
      <c r="S62" s="50" t="n">
        <f aca="false">SUM(S5:S61)</f>
        <v>0</v>
      </c>
      <c r="T62" s="50" t="n">
        <f aca="false">SUM(T5:T61)</f>
        <v>0</v>
      </c>
      <c r="U62" s="50" t="n">
        <f aca="false">SUM(U5:U61)</f>
        <v>0</v>
      </c>
      <c r="V62" s="50" t="n">
        <f aca="false">SUM(V5:V61)</f>
        <v>0</v>
      </c>
      <c r="W62" s="50" t="n">
        <f aca="false">SUM(W5:W61)</f>
        <v>0</v>
      </c>
      <c r="X62" s="50" t="n">
        <f aca="false">SUM(X5:X61)</f>
        <v>10</v>
      </c>
      <c r="Y62" s="50" t="n">
        <f aca="false">SUM(Y5:Y61)</f>
        <v>1</v>
      </c>
      <c r="Z62" s="50" t="n">
        <f aca="false">SUM(Z5:Z61)</f>
        <v>0</v>
      </c>
      <c r="AA62" s="50" t="n">
        <f aca="false">SUM(AA5:AA61)</f>
        <v>0</v>
      </c>
      <c r="AB62" s="50" t="n">
        <f aca="false">SUM(AB5:AB61)</f>
        <v>0</v>
      </c>
      <c r="AC62" s="50" t="n">
        <f aca="false">SUM(AC5:AC61)</f>
        <v>28</v>
      </c>
      <c r="AD62" s="50" t="n">
        <f aca="false">SUM(AD5:AD61)</f>
        <v>0</v>
      </c>
      <c r="AE62" s="50" t="n">
        <f aca="false">SUM(AE5:AE61)</f>
        <v>0</v>
      </c>
      <c r="AF62" s="50" t="n">
        <f aca="false">SUM(AF5:AF61)</f>
        <v>0</v>
      </c>
      <c r="AG62" s="50" t="n">
        <f aca="false">SUM(AG5:AG61)</f>
        <v>0</v>
      </c>
      <c r="AH62" s="50" t="n">
        <f aca="false">SUM(AH5:AH61)</f>
        <v>0</v>
      </c>
    </row>
  </sheetData>
  <mergeCells count="1">
    <mergeCell ref="A62:B6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2:AH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M4" activePane="bottomRight" state="frozen"/>
      <selection pane="topLeft" activeCell="A1" activeCellId="0" sqref="A1"/>
      <selection pane="topRight" activeCell="M1" activeCellId="0" sqref="M1"/>
      <selection pane="bottomLeft" activeCell="A4" activeCellId="0" sqref="A4"/>
      <selection pane="bottomRight" activeCell="V5" activeCellId="0" sqref="V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678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customFormat="false" ht="15.75" hidden="false" customHeight="false" outlineLevel="0" collapsed="false">
      <c r="A4" s="77" t="s">
        <v>675</v>
      </c>
      <c r="B4" s="78"/>
      <c r="C4" s="18" t="n">
        <f aca="false">SUM(D4:AH4)</f>
        <v>1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 t="n">
        <v>1</v>
      </c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="19" customFormat="true" ht="15.75" hidden="false" customHeight="false" outlineLevel="0" collapsed="false">
      <c r="A5" s="30" t="s">
        <v>372</v>
      </c>
      <c r="B5" s="18" t="s">
        <v>373</v>
      </c>
      <c r="C5" s="18" t="n">
        <f aca="false">SUM(D5:AH5)</f>
        <v>1</v>
      </c>
      <c r="D5" s="18"/>
      <c r="E5" s="18" t="n">
        <v>1</v>
      </c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374</v>
      </c>
      <c r="B6" s="18" t="s">
        <v>375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377</v>
      </c>
      <c r="B7" s="18" t="s">
        <v>378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379</v>
      </c>
      <c r="B8" s="18" t="s">
        <v>380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381</v>
      </c>
      <c r="B9" s="18" t="s">
        <v>382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383</v>
      </c>
      <c r="B10" s="18" t="s">
        <v>384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385</v>
      </c>
      <c r="B11" s="18" t="s">
        <v>386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387</v>
      </c>
      <c r="B12" s="18" t="s">
        <v>388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389</v>
      </c>
      <c r="B13" s="18" t="s">
        <v>390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391</v>
      </c>
      <c r="B14" s="18" t="s">
        <v>392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393</v>
      </c>
      <c r="B15" s="18" t="s">
        <v>394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395</v>
      </c>
      <c r="B16" s="18" t="s">
        <v>396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397</v>
      </c>
      <c r="B17" s="18" t="s">
        <v>398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399</v>
      </c>
      <c r="B18" s="18" t="s">
        <v>400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401</v>
      </c>
      <c r="B19" s="18" t="s">
        <v>402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403</v>
      </c>
      <c r="B20" s="18" t="s">
        <v>404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405</v>
      </c>
      <c r="B21" s="18" t="s">
        <v>406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407</v>
      </c>
      <c r="B22" s="18" t="s">
        <v>408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409</v>
      </c>
      <c r="B23" s="18" t="s">
        <v>410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411</v>
      </c>
      <c r="B24" s="18" t="s">
        <v>412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413</v>
      </c>
      <c r="B25" s="18" t="s">
        <v>414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415</v>
      </c>
      <c r="B26" s="18" t="s">
        <v>416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417</v>
      </c>
      <c r="B27" s="18" t="s">
        <v>418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546</v>
      </c>
      <c r="B28" s="18" t="s">
        <v>547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507</v>
      </c>
      <c r="B29" s="18" t="s">
        <v>421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422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419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490</v>
      </c>
      <c r="B32" s="18" t="s">
        <v>491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425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503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/>
      <c r="B35" s="18" t="n">
        <v>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679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680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522</v>
      </c>
      <c r="B38" s="18" t="s">
        <v>523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676</v>
      </c>
      <c r="B39" s="18" t="s">
        <v>677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681</v>
      </c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427</v>
      </c>
      <c r="B41" s="18" t="s">
        <v>428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429</v>
      </c>
      <c r="B42" s="18" t="s">
        <v>430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431</v>
      </c>
      <c r="B43" s="18" t="s">
        <v>432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433</v>
      </c>
      <c r="B44" s="18" t="s">
        <v>434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435</v>
      </c>
      <c r="B45" s="18" t="s">
        <v>436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437</v>
      </c>
      <c r="B46" s="18" t="s">
        <v>438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439</v>
      </c>
      <c r="B47" s="18" t="s">
        <v>440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441</v>
      </c>
      <c r="B48" s="18" t="s">
        <v>442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443</v>
      </c>
      <c r="B49" s="18" t="s">
        <v>444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445</v>
      </c>
      <c r="B50" s="18" t="s">
        <v>446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447</v>
      </c>
      <c r="B51" s="18" t="s">
        <v>448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449</v>
      </c>
      <c r="B52" s="18" t="s">
        <v>450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451</v>
      </c>
      <c r="B53" s="18" t="s">
        <v>452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453</v>
      </c>
      <c r="B54" s="18" t="s">
        <v>454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455</v>
      </c>
      <c r="B55" s="18" t="s">
        <v>456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457</v>
      </c>
      <c r="B56" s="18" t="s">
        <v>458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459</v>
      </c>
      <c r="B57" s="18" t="s">
        <v>460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461</v>
      </c>
      <c r="B58" s="18" t="s">
        <v>462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463</v>
      </c>
      <c r="B59" s="18" t="s">
        <v>464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465</v>
      </c>
      <c r="B60" s="18" t="s">
        <v>466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467</v>
      </c>
      <c r="B61" s="18" t="s">
        <v>468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469</v>
      </c>
      <c r="B62" s="18" t="s">
        <v>470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471</v>
      </c>
      <c r="B63" s="18" t="s">
        <v>472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473</v>
      </c>
      <c r="B64" s="18" t="s">
        <v>474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475</v>
      </c>
      <c r="B65" s="18" t="s">
        <v>476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477</v>
      </c>
      <c r="B66" s="18" t="s">
        <v>478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479</v>
      </c>
      <c r="B67" s="18" t="s">
        <v>480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481</v>
      </c>
      <c r="B68" s="18" t="s">
        <v>482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30" t="s">
        <v>483</v>
      </c>
      <c r="B69" s="18" t="s">
        <v>484</v>
      </c>
      <c r="C69" s="18" t="n">
        <f aca="false">SUM(D69:AH69)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="19" customFormat="true" ht="15.75" hidden="false" customHeight="false" outlineLevel="0" collapsed="false">
      <c r="A70" s="79" t="s">
        <v>282</v>
      </c>
      <c r="B70" s="79"/>
      <c r="C70" s="50" t="n">
        <f aca="false">SUM(C5:C69)</f>
        <v>1</v>
      </c>
      <c r="D70" s="50" t="n">
        <f aca="false">SUM(D5:D69)</f>
        <v>0</v>
      </c>
      <c r="E70" s="50" t="n">
        <f aca="false">SUM(E5:E69)</f>
        <v>1</v>
      </c>
      <c r="F70" s="50" t="n">
        <f aca="false">SUM(F5:F69)</f>
        <v>0</v>
      </c>
      <c r="G70" s="50" t="n">
        <f aca="false">SUM(G5:G69)</f>
        <v>0</v>
      </c>
      <c r="H70" s="50" t="n">
        <f aca="false">SUM(H5:H69)</f>
        <v>0</v>
      </c>
      <c r="I70" s="50" t="n">
        <f aca="false">SUM(I5:I69)</f>
        <v>0</v>
      </c>
      <c r="J70" s="50" t="n">
        <f aca="false">SUM(J5:J69)</f>
        <v>0</v>
      </c>
      <c r="K70" s="50" t="n">
        <f aca="false">SUM(K5:K69)</f>
        <v>0</v>
      </c>
      <c r="L70" s="50" t="n">
        <f aca="false">SUM(L5:L69)</f>
        <v>0</v>
      </c>
      <c r="M70" s="50" t="n">
        <f aca="false">SUM(M5:M69)</f>
        <v>0</v>
      </c>
      <c r="N70" s="50" t="n">
        <f aca="false">SUM(N5:N69)</f>
        <v>0</v>
      </c>
      <c r="O70" s="50" t="n">
        <f aca="false">SUM(O5:O69)</f>
        <v>0</v>
      </c>
      <c r="P70" s="50" t="n">
        <f aca="false">SUM(P5:P69)</f>
        <v>0</v>
      </c>
      <c r="Q70" s="50" t="n">
        <f aca="false">SUM(Q5:Q69)</f>
        <v>0</v>
      </c>
      <c r="R70" s="50" t="n">
        <f aca="false">SUM(R5:R69)</f>
        <v>0</v>
      </c>
      <c r="S70" s="50" t="n">
        <f aca="false">SUM(S5:S69)</f>
        <v>0</v>
      </c>
      <c r="T70" s="50" t="n">
        <f aca="false">SUM(T5:T69)</f>
        <v>0</v>
      </c>
      <c r="U70" s="50" t="n">
        <f aca="false">SUM(U5:U69)</f>
        <v>0</v>
      </c>
      <c r="V70" s="50" t="n">
        <f aca="false">SUM(V5:V69)</f>
        <v>0</v>
      </c>
      <c r="W70" s="50" t="n">
        <f aca="false">SUM(W5:W69)</f>
        <v>0</v>
      </c>
      <c r="X70" s="50" t="n">
        <f aca="false">SUM(X5:X69)</f>
        <v>0</v>
      </c>
      <c r="Y70" s="50" t="n">
        <f aca="false">SUM(Y5:Y69)</f>
        <v>0</v>
      </c>
      <c r="Z70" s="50" t="n">
        <f aca="false">SUM(Z5:Z69)</f>
        <v>0</v>
      </c>
      <c r="AA70" s="50" t="n">
        <f aca="false">SUM(AA5:AA69)</f>
        <v>0</v>
      </c>
      <c r="AB70" s="50" t="n">
        <f aca="false">SUM(AB5:AB69)</f>
        <v>0</v>
      </c>
      <c r="AC70" s="50" t="n">
        <f aca="false">SUM(AC5:AC69)</f>
        <v>0</v>
      </c>
      <c r="AD70" s="50" t="n">
        <f aca="false">SUM(AD5:AD69)</f>
        <v>0</v>
      </c>
      <c r="AE70" s="50" t="n">
        <f aca="false">SUM(AE5:AE69)</f>
        <v>0</v>
      </c>
      <c r="AF70" s="50" t="n">
        <f aca="false">SUM(AF5:AF69)</f>
        <v>0</v>
      </c>
      <c r="AG70" s="50" t="n">
        <f aca="false">SUM(AG5:AG69)</f>
        <v>0</v>
      </c>
      <c r="AH70" s="50" t="n">
        <f aca="false">SUM(AH5:AH69)</f>
        <v>0</v>
      </c>
    </row>
  </sheetData>
  <mergeCells count="1">
    <mergeCell ref="A70:B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2:AH67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3" ySplit="3" topLeftCell="W4" activePane="bottomRight" state="frozen"/>
      <selection pane="topLeft" activeCell="A1" activeCellId="0" sqref="A1"/>
      <selection pane="topRight" activeCell="W1" activeCellId="0" sqref="W1"/>
      <selection pane="bottomLeft" activeCell="A4" activeCellId="0" sqref="A4"/>
      <selection pane="bottomRight" activeCell="AC5" activeCellId="0" sqref="AC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682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270</v>
      </c>
      <c r="D4" s="18"/>
      <c r="E4" s="18"/>
      <c r="F4" s="18"/>
      <c r="G4" s="18"/>
      <c r="H4" s="18"/>
      <c r="I4" s="18"/>
      <c r="J4" s="18" t="n">
        <v>3</v>
      </c>
      <c r="K4" s="18" t="n">
        <v>15</v>
      </c>
      <c r="L4" s="18"/>
      <c r="M4" s="18"/>
      <c r="N4" s="18" t="n">
        <v>1</v>
      </c>
      <c r="O4" s="18" t="n">
        <f aca="false">39-5</f>
        <v>34</v>
      </c>
      <c r="P4" s="18"/>
      <c r="Q4" s="18" t="n">
        <v>14</v>
      </c>
      <c r="R4" s="18"/>
      <c r="S4" s="18"/>
      <c r="T4" s="18"/>
      <c r="U4" s="18" t="n">
        <v>17</v>
      </c>
      <c r="V4" s="18" t="n">
        <f aca="false">21+14</f>
        <v>35</v>
      </c>
      <c r="W4" s="18" t="n">
        <v>27</v>
      </c>
      <c r="X4" s="18" t="n">
        <v>4</v>
      </c>
      <c r="Y4" s="18"/>
      <c r="Z4" s="18"/>
      <c r="AA4" s="18"/>
      <c r="AB4" s="18" t="n">
        <v>6</v>
      </c>
      <c r="AC4" s="18" t="n">
        <f aca="false">43+5+49+17</f>
        <v>114</v>
      </c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546</v>
      </c>
      <c r="B27" s="18" t="s">
        <v>547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507</v>
      </c>
      <c r="B28" s="18" t="s">
        <v>421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425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503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542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680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522</v>
      </c>
      <c r="B36" s="18" t="s">
        <v>523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681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427</v>
      </c>
      <c r="B38" s="18" t="s">
        <v>428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429</v>
      </c>
      <c r="B39" s="18" t="s">
        <v>430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431</v>
      </c>
      <c r="B40" s="18" t="s">
        <v>432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433</v>
      </c>
      <c r="B41" s="18" t="s">
        <v>434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435</v>
      </c>
      <c r="B42" s="18" t="s">
        <v>436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437</v>
      </c>
      <c r="B43" s="18" t="s">
        <v>438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439</v>
      </c>
      <c r="B44" s="18" t="s">
        <v>440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441</v>
      </c>
      <c r="B45" s="18" t="s">
        <v>442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443</v>
      </c>
      <c r="B46" s="18" t="s">
        <v>444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445</v>
      </c>
      <c r="B47" s="18" t="s">
        <v>446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447</v>
      </c>
      <c r="B48" s="18" t="s">
        <v>448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449</v>
      </c>
      <c r="B49" s="18" t="s">
        <v>450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451</v>
      </c>
      <c r="B50" s="18" t="s">
        <v>452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453</v>
      </c>
      <c r="B51" s="18" t="s">
        <v>454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455</v>
      </c>
      <c r="B52" s="18" t="s">
        <v>456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457</v>
      </c>
      <c r="B53" s="18" t="s">
        <v>458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459</v>
      </c>
      <c r="B54" s="18" t="s">
        <v>460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461</v>
      </c>
      <c r="B55" s="18" t="s">
        <v>462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463</v>
      </c>
      <c r="B56" s="18" t="s">
        <v>464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465</v>
      </c>
      <c r="B57" s="18" t="s">
        <v>466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467</v>
      </c>
      <c r="B58" s="18" t="s">
        <v>468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469</v>
      </c>
      <c r="B59" s="18" t="s">
        <v>470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471</v>
      </c>
      <c r="B60" s="18" t="s">
        <v>472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473</v>
      </c>
      <c r="B61" s="18" t="s">
        <v>474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475</v>
      </c>
      <c r="B62" s="18" t="s">
        <v>476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477</v>
      </c>
      <c r="B63" s="18" t="s">
        <v>478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479</v>
      </c>
      <c r="B64" s="18" t="s">
        <v>480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481</v>
      </c>
      <c r="B65" s="18" t="s">
        <v>482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483</v>
      </c>
      <c r="B66" s="18" t="s">
        <v>484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79" t="s">
        <v>282</v>
      </c>
      <c r="B67" s="79"/>
      <c r="C67" s="50" t="n">
        <f aca="false">SUM(C4:C66)</f>
        <v>270</v>
      </c>
      <c r="D67" s="50" t="n">
        <f aca="false">SUM(D4:D66)</f>
        <v>0</v>
      </c>
      <c r="E67" s="50" t="n">
        <f aca="false">SUM(E4:E66)</f>
        <v>0</v>
      </c>
      <c r="F67" s="50" t="n">
        <f aca="false">SUM(F4:F66)</f>
        <v>0</v>
      </c>
      <c r="G67" s="50" t="n">
        <f aca="false">SUM(G4:G66)</f>
        <v>0</v>
      </c>
      <c r="H67" s="50" t="n">
        <f aca="false">SUM(H4:H66)</f>
        <v>0</v>
      </c>
      <c r="I67" s="50" t="n">
        <f aca="false">SUM(I4:I66)</f>
        <v>0</v>
      </c>
      <c r="J67" s="50" t="n">
        <f aca="false">SUM(J4:J66)</f>
        <v>3</v>
      </c>
      <c r="K67" s="50" t="n">
        <f aca="false">SUM(K4:K66)</f>
        <v>15</v>
      </c>
      <c r="L67" s="50" t="n">
        <f aca="false">SUM(L4:L66)</f>
        <v>0</v>
      </c>
      <c r="M67" s="50" t="n">
        <f aca="false">SUM(M4:M66)</f>
        <v>0</v>
      </c>
      <c r="N67" s="50" t="n">
        <f aca="false">SUM(N4:N66)</f>
        <v>1</v>
      </c>
      <c r="O67" s="50" t="n">
        <f aca="false">SUM(O4:O66)</f>
        <v>34</v>
      </c>
      <c r="P67" s="50" t="n">
        <f aca="false">SUM(P4:P66)</f>
        <v>0</v>
      </c>
      <c r="Q67" s="50" t="n">
        <f aca="false">SUM(Q4:Q66)</f>
        <v>14</v>
      </c>
      <c r="R67" s="50" t="n">
        <f aca="false">SUM(R4:R66)</f>
        <v>0</v>
      </c>
      <c r="S67" s="50" t="n">
        <f aca="false">SUM(S4:S66)</f>
        <v>0</v>
      </c>
      <c r="T67" s="50" t="n">
        <f aca="false">SUM(T4:T66)</f>
        <v>0</v>
      </c>
      <c r="U67" s="50" t="n">
        <f aca="false">SUM(U4:U66)</f>
        <v>17</v>
      </c>
      <c r="V67" s="50" t="n">
        <f aca="false">SUM(V4:V66)</f>
        <v>35</v>
      </c>
      <c r="W67" s="50" t="n">
        <f aca="false">SUM(W4:W66)</f>
        <v>27</v>
      </c>
      <c r="X67" s="50" t="n">
        <f aca="false">SUM(X4:X66)</f>
        <v>4</v>
      </c>
      <c r="Y67" s="50" t="n">
        <f aca="false">SUM(Y4:Y66)</f>
        <v>0</v>
      </c>
      <c r="Z67" s="50" t="n">
        <f aca="false">SUM(Z4:Z66)</f>
        <v>0</v>
      </c>
      <c r="AA67" s="50" t="n">
        <f aca="false">SUM(AA4:AA66)</f>
        <v>0</v>
      </c>
      <c r="AB67" s="50" t="n">
        <f aca="false">SUM(AB4:AB66)</f>
        <v>6</v>
      </c>
      <c r="AC67" s="50" t="n">
        <f aca="false">SUM(AC4:AC66)</f>
        <v>114</v>
      </c>
      <c r="AD67" s="50" t="n">
        <f aca="false">SUM(AD4:AD66)</f>
        <v>0</v>
      </c>
      <c r="AE67" s="50" t="n">
        <f aca="false">SUM(AE4:AE66)</f>
        <v>0</v>
      </c>
      <c r="AF67" s="50" t="n">
        <f aca="false">SUM(AF4:AF66)</f>
        <v>0</v>
      </c>
      <c r="AG67" s="50" t="n">
        <f aca="false">SUM(AG4:AG66)</f>
        <v>0</v>
      </c>
      <c r="AH67" s="50" t="n">
        <f aca="false">SUM(AH4:AH66)</f>
        <v>0</v>
      </c>
    </row>
  </sheetData>
  <mergeCells count="1">
    <mergeCell ref="A67:B6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2:AH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S4" activePane="bottomRight" state="frozen"/>
      <selection pane="topLeft" activeCell="A1" activeCellId="0" sqref="A1"/>
      <selection pane="topRight" activeCell="S1" activeCellId="0" sqref="S1"/>
      <selection pane="bottomLeft" activeCell="A4" activeCellId="0" sqref="A4"/>
      <selection pane="bottomRight" activeCell="AB5" activeCellId="0" sqref="AB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683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customFormat="false" ht="15.75" hidden="false" customHeight="false" outlineLevel="0" collapsed="false">
      <c r="A4" s="77" t="s">
        <v>675</v>
      </c>
      <c r="B4" s="78"/>
      <c r="C4" s="18" t="n">
        <f aca="false">SUM(D4:AH4)</f>
        <v>3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 t="n">
        <v>3</v>
      </c>
      <c r="AC4" s="78"/>
      <c r="AD4" s="78"/>
      <c r="AE4" s="78"/>
      <c r="AF4" s="78"/>
      <c r="AG4" s="78"/>
      <c r="AH4" s="78"/>
    </row>
    <row r="5" s="19" customFormat="true" ht="15.75" hidden="false" customHeight="false" outlineLevel="0" collapsed="false">
      <c r="A5" s="30" t="s">
        <v>372</v>
      </c>
      <c r="B5" s="18" t="s">
        <v>373</v>
      </c>
      <c r="C5" s="18" t="n">
        <f aca="false">SUM(D5:AH5)</f>
        <v>29</v>
      </c>
      <c r="D5" s="18" t="n">
        <v>2</v>
      </c>
      <c r="E5" s="18" t="n">
        <v>1</v>
      </c>
      <c r="F5" s="18"/>
      <c r="G5" s="18"/>
      <c r="H5" s="18"/>
      <c r="I5" s="18"/>
      <c r="J5" s="18"/>
      <c r="K5" s="18" t="n">
        <v>1</v>
      </c>
      <c r="L5" s="18"/>
      <c r="M5" s="18"/>
      <c r="N5" s="18" t="n">
        <v>5</v>
      </c>
      <c r="O5" s="18" t="n">
        <v>2</v>
      </c>
      <c r="P5" s="18"/>
      <c r="Q5" s="18" t="n">
        <v>18</v>
      </c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374</v>
      </c>
      <c r="B6" s="18" t="s">
        <v>375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377</v>
      </c>
      <c r="B7" s="18" t="s">
        <v>378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379</v>
      </c>
      <c r="B8" s="18" t="s">
        <v>380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381</v>
      </c>
      <c r="B9" s="18" t="s">
        <v>382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383</v>
      </c>
      <c r="B10" s="18" t="s">
        <v>384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385</v>
      </c>
      <c r="B11" s="18" t="s">
        <v>386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387</v>
      </c>
      <c r="B12" s="18" t="s">
        <v>388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389</v>
      </c>
      <c r="B13" s="18" t="s">
        <v>390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391</v>
      </c>
      <c r="B14" s="18" t="s">
        <v>392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393</v>
      </c>
      <c r="B15" s="18" t="s">
        <v>394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395</v>
      </c>
      <c r="B16" s="18" t="s">
        <v>396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397</v>
      </c>
      <c r="B17" s="18" t="s">
        <v>398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399</v>
      </c>
      <c r="B18" s="18" t="s">
        <v>400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401</v>
      </c>
      <c r="B19" s="18" t="s">
        <v>402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403</v>
      </c>
      <c r="B20" s="18" t="s">
        <v>404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405</v>
      </c>
      <c r="B21" s="18" t="s">
        <v>406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407</v>
      </c>
      <c r="B22" s="18" t="s">
        <v>408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409</v>
      </c>
      <c r="B23" s="18" t="s">
        <v>410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411</v>
      </c>
      <c r="B24" s="18" t="s">
        <v>412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413</v>
      </c>
      <c r="B25" s="18" t="s">
        <v>414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415</v>
      </c>
      <c r="B26" s="18" t="s">
        <v>416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417</v>
      </c>
      <c r="B27" s="18" t="s">
        <v>418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546</v>
      </c>
      <c r="B28" s="18" t="s">
        <v>547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507</v>
      </c>
      <c r="B29" s="18" t="s">
        <v>421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422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419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490</v>
      </c>
      <c r="B32" s="18" t="s">
        <v>491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425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503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/>
      <c r="B35" s="18" t="n">
        <v>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542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680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522</v>
      </c>
      <c r="B38" s="18" t="s">
        <v>523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427</v>
      </c>
      <c r="B39" s="18" t="s">
        <v>428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429</v>
      </c>
      <c r="B40" s="18" t="s">
        <v>430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431</v>
      </c>
      <c r="B41" s="18" t="s">
        <v>432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433</v>
      </c>
      <c r="B42" s="18" t="s">
        <v>434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435</v>
      </c>
      <c r="B43" s="18" t="s">
        <v>436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437</v>
      </c>
      <c r="B44" s="18" t="s">
        <v>438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439</v>
      </c>
      <c r="B45" s="18" t="s">
        <v>440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441</v>
      </c>
      <c r="B46" s="18" t="s">
        <v>442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443</v>
      </c>
      <c r="B47" s="18" t="s">
        <v>444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445</v>
      </c>
      <c r="B48" s="18" t="s">
        <v>446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447</v>
      </c>
      <c r="B49" s="18" t="s">
        <v>448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449</v>
      </c>
      <c r="B50" s="18" t="s">
        <v>450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451</v>
      </c>
      <c r="B51" s="18" t="s">
        <v>452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453</v>
      </c>
      <c r="B52" s="18" t="s">
        <v>454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455</v>
      </c>
      <c r="B53" s="18" t="s">
        <v>456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457</v>
      </c>
      <c r="B54" s="18" t="s">
        <v>458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459</v>
      </c>
      <c r="B55" s="18" t="s">
        <v>460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461</v>
      </c>
      <c r="B56" s="18" t="s">
        <v>462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463</v>
      </c>
      <c r="B57" s="18" t="s">
        <v>464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465</v>
      </c>
      <c r="B58" s="18" t="s">
        <v>466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467</v>
      </c>
      <c r="B59" s="18" t="s">
        <v>468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469</v>
      </c>
      <c r="B60" s="18" t="s">
        <v>470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471</v>
      </c>
      <c r="B61" s="18" t="s">
        <v>472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473</v>
      </c>
      <c r="B62" s="18" t="s">
        <v>474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475</v>
      </c>
      <c r="B63" s="18" t="s">
        <v>476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477</v>
      </c>
      <c r="B64" s="18" t="s">
        <v>478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479</v>
      </c>
      <c r="B65" s="18" t="s">
        <v>480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481</v>
      </c>
      <c r="B66" s="18" t="s">
        <v>482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483</v>
      </c>
      <c r="B67" s="18" t="s">
        <v>484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79" t="s">
        <v>282</v>
      </c>
      <c r="B68" s="79"/>
      <c r="C68" s="50" t="n">
        <f aca="false">SUM(C5:C67)</f>
        <v>29</v>
      </c>
      <c r="D68" s="50" t="n">
        <f aca="false">SUM(D5:D67)</f>
        <v>2</v>
      </c>
      <c r="E68" s="50" t="n">
        <f aca="false">SUM(E5:E67)</f>
        <v>1</v>
      </c>
      <c r="F68" s="50" t="n">
        <f aca="false">SUM(F5:F67)</f>
        <v>0</v>
      </c>
      <c r="G68" s="50" t="n">
        <f aca="false">SUM(G5:G67)</f>
        <v>0</v>
      </c>
      <c r="H68" s="50" t="n">
        <f aca="false">SUM(H5:H67)</f>
        <v>0</v>
      </c>
      <c r="I68" s="50" t="n">
        <f aca="false">SUM(I5:I67)</f>
        <v>0</v>
      </c>
      <c r="J68" s="50" t="n">
        <f aca="false">SUM(J5:J67)</f>
        <v>0</v>
      </c>
      <c r="K68" s="50" t="n">
        <f aca="false">SUM(K5:K67)</f>
        <v>1</v>
      </c>
      <c r="L68" s="50" t="n">
        <f aca="false">SUM(L5:L67)</f>
        <v>0</v>
      </c>
      <c r="M68" s="50" t="n">
        <f aca="false">SUM(M5:M67)</f>
        <v>0</v>
      </c>
      <c r="N68" s="50" t="n">
        <f aca="false">SUM(N5:N67)</f>
        <v>5</v>
      </c>
      <c r="O68" s="50" t="n">
        <f aca="false">SUM(O5:O67)</f>
        <v>2</v>
      </c>
      <c r="P68" s="50" t="n">
        <f aca="false">SUM(P5:P67)</f>
        <v>0</v>
      </c>
      <c r="Q68" s="50" t="n">
        <f aca="false">SUM(Q5:Q67)</f>
        <v>18</v>
      </c>
      <c r="R68" s="50" t="n">
        <f aca="false">SUM(R5:R67)</f>
        <v>0</v>
      </c>
      <c r="S68" s="50" t="n">
        <f aca="false">SUM(S5:S67)</f>
        <v>0</v>
      </c>
      <c r="T68" s="50" t="n">
        <f aca="false">SUM(T5:T67)</f>
        <v>0</v>
      </c>
      <c r="U68" s="50" t="n">
        <f aca="false">SUM(U5:U67)</f>
        <v>0</v>
      </c>
      <c r="V68" s="50" t="n">
        <f aca="false">SUM(V5:V67)</f>
        <v>0</v>
      </c>
      <c r="W68" s="50" t="n">
        <f aca="false">SUM(W5:W67)</f>
        <v>0</v>
      </c>
      <c r="X68" s="50" t="n">
        <f aca="false">SUM(X5:X67)</f>
        <v>0</v>
      </c>
      <c r="Y68" s="50" t="n">
        <f aca="false">SUM(Y5:Y67)</f>
        <v>0</v>
      </c>
      <c r="Z68" s="50" t="n">
        <f aca="false">SUM(Z5:Z67)</f>
        <v>0</v>
      </c>
      <c r="AA68" s="50" t="n">
        <f aca="false">SUM(AA5:AA67)</f>
        <v>0</v>
      </c>
      <c r="AB68" s="50" t="n">
        <f aca="false">SUM(AB5:AB67)</f>
        <v>0</v>
      </c>
      <c r="AC68" s="50" t="n">
        <f aca="false">SUM(AC5:AC67)</f>
        <v>0</v>
      </c>
      <c r="AD68" s="50" t="n">
        <f aca="false">SUM(AD5:AD67)</f>
        <v>0</v>
      </c>
      <c r="AE68" s="50" t="n">
        <f aca="false">SUM(AE5:AE67)</f>
        <v>0</v>
      </c>
      <c r="AF68" s="50" t="n">
        <f aca="false">SUM(AF5:AF67)</f>
        <v>0</v>
      </c>
      <c r="AG68" s="50" t="n">
        <f aca="false">SUM(AG5:AG67)</f>
        <v>0</v>
      </c>
      <c r="AH68" s="50" t="n">
        <f aca="false">SUM(AH5:AH67)</f>
        <v>0</v>
      </c>
    </row>
  </sheetData>
  <mergeCells count="1">
    <mergeCell ref="A68:B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B1:AH3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G3" activePane="bottomRight" state="frozen"/>
      <selection pane="topLeft" activeCell="A1" activeCellId="0" sqref="A1"/>
      <selection pane="topRight" activeCell="G1" activeCellId="0" sqref="G1"/>
      <selection pane="bottomLeft" activeCell="A3" activeCellId="0" sqref="A3"/>
      <selection pane="bottomRight" activeCell="G5" activeCellId="0" sqref="G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34" min="3" style="2" width="11.34"/>
  </cols>
  <sheetData>
    <row r="1" customFormat="false" ht="26.25" hidden="false" customHeight="true" outlineLevel="0" collapsed="false">
      <c r="B1" s="80" t="s">
        <v>684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528</v>
      </c>
      <c r="C3" s="78" t="n">
        <f aca="false">SUM(D3:AH3)</f>
        <v>0</v>
      </c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</row>
    <row r="4" customFormat="false" ht="15" hidden="false" customHeight="false" outlineLevel="0" collapsed="false">
      <c r="B4" s="77" t="s">
        <v>685</v>
      </c>
      <c r="C4" s="7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customFormat="false" ht="15" hidden="false" customHeight="false" outlineLevel="0" collapsed="false">
      <c r="B5" s="77" t="s">
        <v>373</v>
      </c>
      <c r="C5" s="78" t="n">
        <f aca="false">SUM(D5:AH5)</f>
        <v>0</v>
      </c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</row>
    <row r="6" customFormat="false" ht="15" hidden="false" customHeight="false" outlineLevel="0" collapsed="false">
      <c r="B6" s="77" t="s">
        <v>421</v>
      </c>
      <c r="C6" s="78" t="n">
        <f aca="false">SUM(D6:AH6)</f>
        <v>0</v>
      </c>
      <c r="D6" s="78"/>
      <c r="E6" s="78"/>
      <c r="F6" s="78"/>
      <c r="G6" s="78"/>
      <c r="H6" s="78"/>
      <c r="I6" s="78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</row>
    <row r="7" customFormat="false" ht="15" hidden="false" customHeight="false" outlineLevel="0" collapsed="false">
      <c r="B7" s="77" t="s">
        <v>535</v>
      </c>
      <c r="C7" s="78" t="n">
        <f aca="false">SUM(D7:AH7)</f>
        <v>0</v>
      </c>
      <c r="D7" s="78"/>
      <c r="E7" s="78"/>
      <c r="F7" s="78"/>
      <c r="G7" s="78"/>
      <c r="H7" s="78"/>
      <c r="I7" s="78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</row>
    <row r="8" customFormat="false" ht="15" hidden="false" customHeight="false" outlineLevel="0" collapsed="false">
      <c r="B8" s="77" t="s">
        <v>425</v>
      </c>
      <c r="C8" s="78" t="n">
        <f aca="false">SUM(D8:AH8)</f>
        <v>0</v>
      </c>
      <c r="D8" s="78"/>
      <c r="E8" s="78"/>
      <c r="F8" s="78"/>
      <c r="G8" s="78"/>
      <c r="H8" s="78"/>
      <c r="I8" s="78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</row>
    <row r="9" customFormat="false" ht="15" hidden="false" customHeight="false" outlineLevel="0" collapsed="false">
      <c r="B9" s="77" t="s">
        <v>569</v>
      </c>
      <c r="C9" s="78" t="n">
        <f aca="false">SUM(D9:AH9)</f>
        <v>0</v>
      </c>
      <c r="D9" s="78"/>
      <c r="E9" s="78"/>
      <c r="F9" s="78"/>
      <c r="G9" s="78"/>
      <c r="H9" s="78"/>
      <c r="I9" s="78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</row>
    <row r="10" customFormat="false" ht="15" hidden="false" customHeight="false" outlineLevel="0" collapsed="false">
      <c r="B10" s="77" t="s">
        <v>534</v>
      </c>
      <c r="C10" s="78" t="n">
        <f aca="false">SUM(D10:AH10)</f>
        <v>0</v>
      </c>
      <c r="D10" s="78"/>
      <c r="E10" s="78"/>
      <c r="F10" s="78"/>
      <c r="G10" s="78"/>
      <c r="H10" s="78"/>
      <c r="I10" s="78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</row>
    <row r="11" customFormat="false" ht="15" hidden="false" customHeight="false" outlineLevel="0" collapsed="false">
      <c r="B11" s="77" t="s">
        <v>573</v>
      </c>
      <c r="C11" s="78" t="n">
        <f aca="false">SUM(D11:AH11)</f>
        <v>0</v>
      </c>
      <c r="D11" s="78"/>
      <c r="E11" s="78"/>
      <c r="F11" s="78"/>
      <c r="G11" s="78"/>
      <c r="H11" s="78"/>
      <c r="I11" s="78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</row>
    <row r="12" customFormat="false" ht="15" hidden="false" customHeight="false" outlineLevel="0" collapsed="false">
      <c r="B12" s="77" t="s">
        <v>586</v>
      </c>
      <c r="C12" s="78" t="n">
        <f aca="false">SUM(D12:AH12)</f>
        <v>0</v>
      </c>
      <c r="D12" s="78"/>
      <c r="E12" s="78"/>
      <c r="F12" s="78"/>
      <c r="G12" s="78"/>
      <c r="H12" s="78"/>
      <c r="I12" s="78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</row>
    <row r="13" customFormat="false" ht="15" hidden="false" customHeight="false" outlineLevel="0" collapsed="false">
      <c r="B13" s="77" t="s">
        <v>564</v>
      </c>
      <c r="C13" s="78" t="n">
        <f aca="false">SUM(D13:AH13)</f>
        <v>0</v>
      </c>
      <c r="D13" s="78"/>
      <c r="E13" s="78"/>
      <c r="F13" s="78"/>
      <c r="G13" s="78"/>
      <c r="H13" s="78"/>
      <c r="I13" s="78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</row>
    <row r="14" customFormat="false" ht="15" hidden="false" customHeight="false" outlineLevel="0" collapsed="false">
      <c r="B14" s="77" t="s">
        <v>532</v>
      </c>
      <c r="C14" s="78" t="n">
        <f aca="false">SUM(D14:AH14)</f>
        <v>0</v>
      </c>
      <c r="D14" s="78"/>
      <c r="E14" s="78"/>
      <c r="F14" s="78"/>
      <c r="G14" s="78"/>
      <c r="H14" s="78"/>
      <c r="I14" s="78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</row>
    <row r="15" customFormat="false" ht="15" hidden="false" customHeight="false" outlineLevel="0" collapsed="false">
      <c r="B15" s="77" t="s">
        <v>380</v>
      </c>
      <c r="C15" s="78" t="n">
        <f aca="false">SUM(D15:AH15)</f>
        <v>0</v>
      </c>
      <c r="D15" s="78"/>
      <c r="E15" s="78"/>
      <c r="F15" s="78"/>
      <c r="G15" s="78"/>
      <c r="H15" s="78"/>
      <c r="I15" s="78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</row>
    <row r="16" customFormat="false" ht="15" hidden="false" customHeight="false" outlineLevel="0" collapsed="false">
      <c r="B16" s="77" t="s">
        <v>400</v>
      </c>
      <c r="C16" s="78" t="n">
        <f aca="false">SUM(D16:AH16)</f>
        <v>0</v>
      </c>
      <c r="D16" s="78"/>
      <c r="E16" s="78"/>
      <c r="F16" s="78"/>
      <c r="G16" s="78"/>
      <c r="H16" s="78"/>
      <c r="I16" s="78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</row>
    <row r="17" customFormat="false" ht="15" hidden="false" customHeight="false" outlineLevel="0" collapsed="false">
      <c r="B17" s="77" t="s">
        <v>419</v>
      </c>
      <c r="C17" s="78" t="n">
        <f aca="false">SUM(D17:AH17)</f>
        <v>0</v>
      </c>
      <c r="D17" s="78"/>
      <c r="E17" s="78"/>
      <c r="F17" s="78"/>
      <c r="G17" s="78"/>
      <c r="H17" s="78"/>
      <c r="I17" s="78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</row>
    <row r="18" customFormat="false" ht="15" hidden="false" customHeight="false" outlineLevel="0" collapsed="false">
      <c r="B18" s="77" t="s">
        <v>394</v>
      </c>
      <c r="C18" s="78" t="n">
        <f aca="false">SUM(D18:AH18)</f>
        <v>0</v>
      </c>
      <c r="D18" s="78"/>
      <c r="E18" s="78"/>
      <c r="F18" s="78"/>
      <c r="G18" s="78"/>
      <c r="H18" s="78"/>
      <c r="I18" s="78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</row>
    <row r="19" customFormat="false" ht="15" hidden="false" customHeight="false" outlineLevel="0" collapsed="false">
      <c r="B19" s="77" t="s">
        <v>490</v>
      </c>
      <c r="C19" s="78" t="n">
        <f aca="false">SUM(D19:AH19)</f>
        <v>0</v>
      </c>
      <c r="D19" s="78"/>
      <c r="E19" s="78"/>
      <c r="F19" s="78"/>
      <c r="G19" s="78"/>
      <c r="H19" s="78"/>
      <c r="I19" s="78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</row>
    <row r="20" customFormat="false" ht="15" hidden="false" customHeight="false" outlineLevel="0" collapsed="false">
      <c r="B20" s="77" t="s">
        <v>686</v>
      </c>
      <c r="C20" s="78" t="n">
        <f aca="false">SUM(D20:AH20)</f>
        <v>0</v>
      </c>
      <c r="D20" s="78"/>
      <c r="E20" s="78"/>
      <c r="F20" s="78"/>
      <c r="G20" s="78"/>
      <c r="H20" s="78"/>
      <c r="I20" s="78"/>
      <c r="J20" s="78"/>
      <c r="K20" s="78"/>
      <c r="L20" s="78"/>
      <c r="M20" s="78"/>
      <c r="N20" s="78"/>
      <c r="O20" s="78"/>
      <c r="P20" s="78"/>
      <c r="Q20" s="78"/>
      <c r="R20" s="81"/>
      <c r="S20" s="81"/>
      <c r="T20" s="81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</row>
    <row r="21" customFormat="false" ht="15" hidden="false" customHeight="false" outlineLevel="0" collapsed="false">
      <c r="B21" s="77" t="s">
        <v>576</v>
      </c>
      <c r="C21" s="78" t="n">
        <f aca="false">SUM(D21:AH21)</f>
        <v>0</v>
      </c>
      <c r="D21" s="78"/>
      <c r="E21" s="78"/>
      <c r="F21" s="78"/>
      <c r="G21" s="78"/>
      <c r="H21" s="78"/>
      <c r="I21" s="78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</row>
    <row r="22" customFormat="false" ht="15" hidden="false" customHeight="false" outlineLevel="0" collapsed="false">
      <c r="B22" s="77" t="s">
        <v>687</v>
      </c>
      <c r="C22" s="78" t="n">
        <f aca="false">SUM(D22:AH22)</f>
        <v>0</v>
      </c>
      <c r="D22" s="78"/>
      <c r="E22" s="78"/>
      <c r="F22" s="78"/>
      <c r="G22" s="78"/>
      <c r="H22" s="78"/>
      <c r="I22" s="78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</row>
    <row r="23" customFormat="false" ht="15" hidden="false" customHeight="false" outlineLevel="0" collapsed="false">
      <c r="B23" s="77" t="s">
        <v>578</v>
      </c>
      <c r="C23" s="78" t="n">
        <f aca="false">SUM(D23:AH23)</f>
        <v>0</v>
      </c>
      <c r="D23" s="78"/>
      <c r="E23" s="78"/>
      <c r="F23" s="78"/>
      <c r="G23" s="78"/>
      <c r="H23" s="78"/>
      <c r="I23" s="78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</row>
    <row r="24" customFormat="false" ht="15" hidden="false" customHeight="false" outlineLevel="0" collapsed="false">
      <c r="B24" s="77"/>
      <c r="C24" s="78" t="n">
        <f aca="false">SUM(D24:AH24)</f>
        <v>0</v>
      </c>
      <c r="D24" s="78"/>
      <c r="E24" s="78"/>
      <c r="F24" s="78"/>
      <c r="G24" s="78"/>
      <c r="H24" s="78"/>
      <c r="I24" s="78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</row>
    <row r="25" customFormat="false" ht="15" hidden="false" customHeight="false" outlineLevel="0" collapsed="false">
      <c r="B25" s="77"/>
      <c r="C25" s="78" t="n">
        <f aca="false">SUM(D25:AH25)</f>
        <v>0</v>
      </c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</row>
    <row r="26" customFormat="false" ht="15" hidden="false" customHeight="false" outlineLevel="0" collapsed="false">
      <c r="B26" s="77"/>
      <c r="C26" s="78" t="n">
        <f aca="false">SUM(D26:AH26)</f>
        <v>0</v>
      </c>
      <c r="D26" s="78"/>
      <c r="E26" s="78"/>
      <c r="F26" s="78"/>
      <c r="G26" s="78"/>
      <c r="H26" s="78"/>
      <c r="I26" s="78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</row>
    <row r="27" customFormat="false" ht="15" hidden="false" customHeight="false" outlineLevel="0" collapsed="false">
      <c r="B27" s="77"/>
      <c r="C27" s="78" t="n">
        <f aca="false">SUM(D27:AH27)</f>
        <v>0</v>
      </c>
      <c r="D27" s="78"/>
      <c r="E27" s="78"/>
      <c r="F27" s="78"/>
      <c r="G27" s="78"/>
      <c r="H27" s="78"/>
      <c r="I27" s="78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</row>
    <row r="28" customFormat="false" ht="15" hidden="false" customHeight="false" outlineLevel="0" collapsed="false">
      <c r="B28" s="77"/>
      <c r="C28" s="78" t="n">
        <f aca="false">SUM(D28:AH28)</f>
        <v>0</v>
      </c>
      <c r="D28" s="78"/>
      <c r="E28" s="78"/>
      <c r="F28" s="78"/>
      <c r="G28" s="78"/>
      <c r="H28" s="78"/>
      <c r="I28" s="78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</row>
    <row r="29" customFormat="false" ht="15" hidden="false" customHeight="false" outlineLevel="0" collapsed="false">
      <c r="B29" s="77"/>
      <c r="C29" s="78" t="n">
        <f aca="false">SUM(D29:AH29)</f>
        <v>0</v>
      </c>
      <c r="D29" s="78"/>
      <c r="E29" s="78"/>
      <c r="F29" s="78"/>
      <c r="G29" s="78"/>
      <c r="H29" s="78"/>
      <c r="I29" s="78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</row>
    <row r="30" s="82" customFormat="true" ht="15" hidden="false" customHeight="false" outlineLevel="0" collapsed="false">
      <c r="B30" s="83" t="s">
        <v>282</v>
      </c>
      <c r="C30" s="84" t="n">
        <f aca="false">SUM(C3:C29)</f>
        <v>0</v>
      </c>
      <c r="D30" s="84" t="n">
        <f aca="false">SUM(D3:D29)</f>
        <v>0</v>
      </c>
      <c r="E30" s="84" t="n">
        <f aca="false">SUM(E3:E29)</f>
        <v>0</v>
      </c>
      <c r="F30" s="84" t="n">
        <f aca="false">SUM(F3:F29)</f>
        <v>0</v>
      </c>
      <c r="G30" s="84" t="n">
        <f aca="false">SUM(G3:G29)</f>
        <v>0</v>
      </c>
      <c r="H30" s="84" t="n">
        <f aca="false">SUM(H3:H29)</f>
        <v>0</v>
      </c>
      <c r="I30" s="84" t="n">
        <f aca="false">SUM(I3:I29)</f>
        <v>0</v>
      </c>
      <c r="J30" s="84" t="n">
        <f aca="false">SUM(J3:J29)</f>
        <v>0</v>
      </c>
      <c r="K30" s="84" t="n">
        <f aca="false">SUM(K3:K29)</f>
        <v>0</v>
      </c>
      <c r="L30" s="84" t="n">
        <f aca="false">SUM(L3:L29)</f>
        <v>0</v>
      </c>
      <c r="M30" s="84" t="n">
        <f aca="false">SUM(M3:M29)</f>
        <v>0</v>
      </c>
      <c r="N30" s="84" t="n">
        <f aca="false">SUM(N3:N29)</f>
        <v>0</v>
      </c>
      <c r="O30" s="84" t="n">
        <f aca="false">SUM(O3:O29)</f>
        <v>0</v>
      </c>
      <c r="P30" s="84" t="n">
        <f aca="false">SUM(P3:P29)</f>
        <v>0</v>
      </c>
      <c r="Q30" s="84" t="n">
        <f aca="false">SUM(Q3:Q29)</f>
        <v>0</v>
      </c>
      <c r="R30" s="84" t="n">
        <f aca="false">SUM(R3:R29)</f>
        <v>0</v>
      </c>
      <c r="S30" s="84" t="n">
        <f aca="false">SUM(S3:S29)</f>
        <v>0</v>
      </c>
      <c r="T30" s="84" t="n">
        <f aca="false">SUM(T3:T29)</f>
        <v>0</v>
      </c>
      <c r="U30" s="84" t="n">
        <f aca="false">SUM(U3:U29)</f>
        <v>0</v>
      </c>
      <c r="V30" s="84" t="n">
        <f aca="false">SUM(V3:V29)</f>
        <v>0</v>
      </c>
      <c r="W30" s="84" t="n">
        <f aca="false">SUM(W3:W29)</f>
        <v>0</v>
      </c>
      <c r="X30" s="84" t="n">
        <f aca="false">SUM(X3:X29)</f>
        <v>0</v>
      </c>
      <c r="Y30" s="84" t="n">
        <f aca="false">SUM(Y3:Y29)</f>
        <v>0</v>
      </c>
      <c r="Z30" s="84" t="n">
        <f aca="false">SUM(Z3:Z29)</f>
        <v>0</v>
      </c>
      <c r="AA30" s="84" t="n">
        <f aca="false">SUM(AA3:AA29)</f>
        <v>0</v>
      </c>
      <c r="AB30" s="84" t="n">
        <f aca="false">SUM(AB3:AB29)</f>
        <v>0</v>
      </c>
      <c r="AC30" s="84" t="n">
        <f aca="false">SUM(AC3:AC29)</f>
        <v>0</v>
      </c>
      <c r="AD30" s="84" t="n">
        <f aca="false">SUM(AD3:AD29)</f>
        <v>0</v>
      </c>
      <c r="AE30" s="84" t="n">
        <f aca="false">SUM(AE3:AE29)</f>
        <v>0</v>
      </c>
      <c r="AF30" s="84" t="n">
        <f aca="false">SUM(AF3:AF29)</f>
        <v>0</v>
      </c>
      <c r="AG30" s="84" t="n">
        <f aca="false">SUM(AG3:AG29)</f>
        <v>0</v>
      </c>
      <c r="AH30" s="84" t="n">
        <f aca="false">SUM(AH3:AH29)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AF6" activeCellId="0" sqref="AF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688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customFormat="false" ht="15.75" hidden="false" customHeight="false" outlineLevel="0" collapsed="false">
      <c r="A4" s="77" t="s">
        <v>675</v>
      </c>
      <c r="B4" s="78"/>
      <c r="C4" s="1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="19" customFormat="true" ht="15.75" hidden="false" customHeight="false" outlineLevel="0" collapsed="false">
      <c r="A5" s="30" t="s">
        <v>372</v>
      </c>
      <c r="B5" s="18" t="s">
        <v>373</v>
      </c>
      <c r="C5" s="18" t="n">
        <f aca="false">SUM(D5:AH5)</f>
        <v>1023</v>
      </c>
      <c r="D5" s="18" t="n">
        <v>15</v>
      </c>
      <c r="E5" s="18" t="n">
        <v>4</v>
      </c>
      <c r="F5" s="18"/>
      <c r="G5" s="18"/>
      <c r="H5" s="18" t="n">
        <v>1</v>
      </c>
      <c r="I5" s="18" t="n">
        <f aca="false">34+33+19</f>
        <v>86</v>
      </c>
      <c r="J5" s="18" t="n">
        <v>7</v>
      </c>
      <c r="K5" s="18" t="n">
        <f aca="false">44+18</f>
        <v>62</v>
      </c>
      <c r="L5" s="18"/>
      <c r="M5" s="18"/>
      <c r="N5" s="18" t="n">
        <f aca="false">24+15+14</f>
        <v>53</v>
      </c>
      <c r="O5" s="18" t="n">
        <f aca="false">97+7</f>
        <v>104</v>
      </c>
      <c r="P5" s="18" t="n">
        <v>14</v>
      </c>
      <c r="Q5" s="18" t="n">
        <f aca="false">34+19</f>
        <v>53</v>
      </c>
      <c r="R5" s="18" t="n">
        <v>15</v>
      </c>
      <c r="S5" s="18"/>
      <c r="T5" s="18"/>
      <c r="U5" s="18" t="n">
        <f aca="false">43+47+17+61+31+7+1</f>
        <v>207</v>
      </c>
      <c r="V5" s="18" t="n">
        <f aca="false">56+10+51+17+75</f>
        <v>209</v>
      </c>
      <c r="W5" s="18" t="n">
        <v>7</v>
      </c>
      <c r="X5" s="18" t="n">
        <v>12</v>
      </c>
      <c r="Y5" s="18" t="n">
        <v>3</v>
      </c>
      <c r="Z5" s="18"/>
      <c r="AA5" s="18"/>
      <c r="AB5" s="18" t="n">
        <v>44</v>
      </c>
      <c r="AC5" s="18" t="n">
        <f aca="false">96+16</f>
        <v>112</v>
      </c>
      <c r="AD5" s="18"/>
      <c r="AE5" s="18"/>
      <c r="AF5" s="18" t="n">
        <v>15</v>
      </c>
      <c r="AG5" s="18"/>
      <c r="AH5" s="18"/>
    </row>
    <row r="6" s="19" customFormat="true" ht="15.75" hidden="false" customHeight="false" outlineLevel="0" collapsed="false">
      <c r="A6" s="30"/>
      <c r="B6" s="18" t="s">
        <v>689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374</v>
      </c>
      <c r="B7" s="18" t="s">
        <v>375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377</v>
      </c>
      <c r="B8" s="18" t="s">
        <v>378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379</v>
      </c>
      <c r="B9" s="18" t="s">
        <v>380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381</v>
      </c>
      <c r="B10" s="18" t="s">
        <v>382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383</v>
      </c>
      <c r="B11" s="18" t="s">
        <v>384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385</v>
      </c>
      <c r="B12" s="18" t="s">
        <v>386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387</v>
      </c>
      <c r="B13" s="18" t="s">
        <v>388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389</v>
      </c>
      <c r="B14" s="18" t="s">
        <v>390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391</v>
      </c>
      <c r="B15" s="18" t="s">
        <v>392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393</v>
      </c>
      <c r="B16" s="18" t="s">
        <v>394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395</v>
      </c>
      <c r="B17" s="18" t="s">
        <v>396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397</v>
      </c>
      <c r="B18" s="18" t="s">
        <v>398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399</v>
      </c>
      <c r="B19" s="18" t="s">
        <v>400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401</v>
      </c>
      <c r="B20" s="18" t="s">
        <v>402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403</v>
      </c>
      <c r="B21" s="18" t="s">
        <v>404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405</v>
      </c>
      <c r="B22" s="18" t="s">
        <v>406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407</v>
      </c>
      <c r="B23" s="18" t="s">
        <v>408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409</v>
      </c>
      <c r="B24" s="18" t="s">
        <v>410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411</v>
      </c>
      <c r="B25" s="18" t="s">
        <v>412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413</v>
      </c>
      <c r="B26" s="18" t="s">
        <v>414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415</v>
      </c>
      <c r="B27" s="18" t="s">
        <v>416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417</v>
      </c>
      <c r="B28" s="18" t="s">
        <v>418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546</v>
      </c>
      <c r="B29" s="18" t="s">
        <v>547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507</v>
      </c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422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419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490</v>
      </c>
      <c r="B33" s="18" t="s">
        <v>491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425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503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/>
      <c r="B36" s="18" t="n">
        <v>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542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680</v>
      </c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522</v>
      </c>
      <c r="B39" s="18" t="s">
        <v>523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427</v>
      </c>
      <c r="B40" s="18" t="s">
        <v>428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429</v>
      </c>
      <c r="B41" s="18" t="s">
        <v>430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431</v>
      </c>
      <c r="B42" s="18" t="s">
        <v>432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550</v>
      </c>
      <c r="B43" s="18" t="s">
        <v>434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435</v>
      </c>
      <c r="B44" s="18" t="s">
        <v>436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437</v>
      </c>
      <c r="B45" s="18" t="s">
        <v>438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439</v>
      </c>
      <c r="B46" s="18" t="s">
        <v>440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551</v>
      </c>
      <c r="B47" s="18" t="s">
        <v>442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443</v>
      </c>
      <c r="B48" s="18" t="s">
        <v>444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445</v>
      </c>
      <c r="B49" s="18" t="s">
        <v>446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447</v>
      </c>
      <c r="B50" s="18" t="s">
        <v>448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449</v>
      </c>
      <c r="B51" s="18" t="s">
        <v>450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451</v>
      </c>
      <c r="B52" s="18" t="s">
        <v>452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453</v>
      </c>
      <c r="B53" s="18" t="s">
        <v>454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455</v>
      </c>
      <c r="B54" s="18" t="s">
        <v>456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457</v>
      </c>
      <c r="B55" s="18" t="s">
        <v>458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459</v>
      </c>
      <c r="B56" s="18" t="s">
        <v>460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461</v>
      </c>
      <c r="B57" s="18" t="s">
        <v>462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463</v>
      </c>
      <c r="B58" s="18" t="s">
        <v>464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465</v>
      </c>
      <c r="B59" s="18" t="s">
        <v>466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467</v>
      </c>
      <c r="B60" s="18" t="s">
        <v>468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469</v>
      </c>
      <c r="B61" s="18" t="s">
        <v>470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471</v>
      </c>
      <c r="B62" s="18" t="s">
        <v>472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473</v>
      </c>
      <c r="B63" s="18" t="s">
        <v>474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475</v>
      </c>
      <c r="B64" s="18" t="s">
        <v>476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477</v>
      </c>
      <c r="B65" s="18" t="s">
        <v>478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479</v>
      </c>
      <c r="B66" s="18" t="s">
        <v>480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481</v>
      </c>
      <c r="B67" s="18" t="s">
        <v>482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483</v>
      </c>
      <c r="B68" s="18" t="s">
        <v>484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79" t="s">
        <v>282</v>
      </c>
      <c r="B69" s="79"/>
      <c r="C69" s="50" t="n">
        <f aca="false">SUM(C5:C68)</f>
        <v>1023</v>
      </c>
      <c r="D69" s="50" t="n">
        <f aca="false">SUM(D5:D68)</f>
        <v>15</v>
      </c>
      <c r="E69" s="50" t="n">
        <f aca="false">SUM(E5:E68)</f>
        <v>4</v>
      </c>
      <c r="F69" s="50" t="n">
        <f aca="false">SUM(F5:F68)</f>
        <v>0</v>
      </c>
      <c r="G69" s="50" t="n">
        <f aca="false">SUM(G5:G68)</f>
        <v>0</v>
      </c>
      <c r="H69" s="50" t="n">
        <f aca="false">SUM(H5:H68)</f>
        <v>1</v>
      </c>
      <c r="I69" s="50" t="n">
        <f aca="false">SUM(I5:I68)</f>
        <v>86</v>
      </c>
      <c r="J69" s="50" t="n">
        <f aca="false">SUM(J5:J68)</f>
        <v>7</v>
      </c>
      <c r="K69" s="50" t="n">
        <f aca="false">SUM(K5:K68)</f>
        <v>62</v>
      </c>
      <c r="L69" s="50" t="n">
        <f aca="false">SUM(L5:L68)</f>
        <v>0</v>
      </c>
      <c r="M69" s="50" t="n">
        <f aca="false">SUM(M5:M68)</f>
        <v>0</v>
      </c>
      <c r="N69" s="50" t="n">
        <f aca="false">SUM(N5:N68)</f>
        <v>53</v>
      </c>
      <c r="O69" s="50" t="n">
        <f aca="false">SUM(O5:O68)</f>
        <v>104</v>
      </c>
      <c r="P69" s="50" t="n">
        <f aca="false">SUM(P5:P68)</f>
        <v>14</v>
      </c>
      <c r="Q69" s="50" t="n">
        <f aca="false">SUM(Q5:Q68)</f>
        <v>53</v>
      </c>
      <c r="R69" s="50" t="n">
        <f aca="false">SUM(R5:R68)</f>
        <v>15</v>
      </c>
      <c r="S69" s="50" t="n">
        <f aca="false">SUM(S5:S68)</f>
        <v>0</v>
      </c>
      <c r="T69" s="50" t="n">
        <f aca="false">SUM(T5:T68)</f>
        <v>0</v>
      </c>
      <c r="U69" s="50" t="n">
        <f aca="false">SUM(U5:U68)</f>
        <v>207</v>
      </c>
      <c r="V69" s="50" t="n">
        <f aca="false">SUM(V5:V68)</f>
        <v>209</v>
      </c>
      <c r="W69" s="50" t="n">
        <f aca="false">SUM(W5:W68)</f>
        <v>7</v>
      </c>
      <c r="X69" s="50" t="n">
        <f aca="false">SUM(X5:X68)</f>
        <v>12</v>
      </c>
      <c r="Y69" s="50" t="n">
        <f aca="false">SUM(Y5:Y68)</f>
        <v>3</v>
      </c>
      <c r="Z69" s="50" t="n">
        <f aca="false">SUM(Z5:Z68)</f>
        <v>0</v>
      </c>
      <c r="AA69" s="50" t="n">
        <f aca="false">SUM(AA5:AA68)</f>
        <v>0</v>
      </c>
      <c r="AB69" s="50" t="n">
        <f aca="false">SUM(AB5:AB68)</f>
        <v>44</v>
      </c>
      <c r="AC69" s="50" t="n">
        <f aca="false">SUM(AC5:AC68)</f>
        <v>112</v>
      </c>
      <c r="AD69" s="50" t="n">
        <f aca="false">SUM(AD5:AD68)</f>
        <v>0</v>
      </c>
      <c r="AE69" s="50" t="n">
        <f aca="false">SUM(AE5:AE68)</f>
        <v>0</v>
      </c>
      <c r="AF69" s="50" t="n">
        <f aca="false">SUM(AF5:AF68)</f>
        <v>15</v>
      </c>
      <c r="AG69" s="50" t="n">
        <f aca="false">SUM(AG5:AG68)</f>
        <v>0</v>
      </c>
      <c r="AH69" s="50" t="n">
        <f aca="false">SUM(AH5:AH68)</f>
        <v>0</v>
      </c>
    </row>
  </sheetData>
  <mergeCells count="1">
    <mergeCell ref="A69:B6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2:AH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AB6" activeCellId="0" sqref="AB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690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customFormat="false" ht="15.75" hidden="false" customHeight="false" outlineLevel="0" collapsed="false">
      <c r="A4" s="77" t="s">
        <v>675</v>
      </c>
      <c r="B4" s="78"/>
      <c r="C4" s="1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="19" customFormat="true" ht="15.75" hidden="false" customHeight="false" outlineLevel="0" collapsed="false">
      <c r="A5" s="30" t="s">
        <v>372</v>
      </c>
      <c r="B5" s="18" t="s">
        <v>373</v>
      </c>
      <c r="C5" s="18" t="n">
        <f aca="false">SUM(D5:AH5)</f>
        <v>18</v>
      </c>
      <c r="D5" s="18" t="n">
        <v>2</v>
      </c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 t="n">
        <v>2</v>
      </c>
      <c r="W5" s="18"/>
      <c r="X5" s="18"/>
      <c r="Y5" s="18"/>
      <c r="Z5" s="18"/>
      <c r="AA5" s="18"/>
      <c r="AB5" s="18" t="n">
        <v>14</v>
      </c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374</v>
      </c>
      <c r="B6" s="18" t="s">
        <v>375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377</v>
      </c>
      <c r="B7" s="18" t="s">
        <v>378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379</v>
      </c>
      <c r="B8" s="18" t="s">
        <v>380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381</v>
      </c>
      <c r="B9" s="18" t="s">
        <v>382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383</v>
      </c>
      <c r="B10" s="18" t="s">
        <v>384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385</v>
      </c>
      <c r="B11" s="18" t="s">
        <v>386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387</v>
      </c>
      <c r="B12" s="18" t="s">
        <v>388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389</v>
      </c>
      <c r="B13" s="18" t="s">
        <v>390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391</v>
      </c>
      <c r="B14" s="18" t="s">
        <v>392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393</v>
      </c>
      <c r="B15" s="18" t="s">
        <v>394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395</v>
      </c>
      <c r="B16" s="18" t="s">
        <v>396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397</v>
      </c>
      <c r="B17" s="18" t="s">
        <v>398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399</v>
      </c>
      <c r="B18" s="18" t="s">
        <v>400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401</v>
      </c>
      <c r="B19" s="18" t="s">
        <v>402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403</v>
      </c>
      <c r="B20" s="18" t="s">
        <v>404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405</v>
      </c>
      <c r="B21" s="18" t="s">
        <v>406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407</v>
      </c>
      <c r="B22" s="18" t="s">
        <v>408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409</v>
      </c>
      <c r="B23" s="18" t="s">
        <v>410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411</v>
      </c>
      <c r="B24" s="18" t="s">
        <v>412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413</v>
      </c>
      <c r="B25" s="18" t="s">
        <v>414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415</v>
      </c>
      <c r="B26" s="18" t="s">
        <v>416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417</v>
      </c>
      <c r="B27" s="18" t="s">
        <v>418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425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490</v>
      </c>
      <c r="B29" s="18" t="s">
        <v>491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655</v>
      </c>
      <c r="B31" s="18" t="s">
        <v>523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691</v>
      </c>
      <c r="B32" s="18" t="s">
        <v>677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427</v>
      </c>
      <c r="B33" s="18" t="s">
        <v>428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429</v>
      </c>
      <c r="B34" s="18" t="s">
        <v>430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431</v>
      </c>
      <c r="B35" s="18" t="s">
        <v>432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433</v>
      </c>
      <c r="B36" s="18" t="s">
        <v>434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435</v>
      </c>
      <c r="B37" s="18" t="s">
        <v>436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437</v>
      </c>
      <c r="B38" s="18" t="s">
        <v>438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439</v>
      </c>
      <c r="B39" s="18" t="s">
        <v>440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441</v>
      </c>
      <c r="B40" s="18" t="s">
        <v>442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443</v>
      </c>
      <c r="B41" s="18" t="s">
        <v>444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445</v>
      </c>
      <c r="B42" s="18" t="s">
        <v>446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447</v>
      </c>
      <c r="B43" s="18" t="s">
        <v>448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449</v>
      </c>
      <c r="B44" s="18" t="s">
        <v>450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451</v>
      </c>
      <c r="B45" s="18" t="s">
        <v>452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453</v>
      </c>
      <c r="B46" s="18" t="s">
        <v>454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455</v>
      </c>
      <c r="B47" s="18" t="s">
        <v>456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457</v>
      </c>
      <c r="B48" s="18" t="s">
        <v>458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459</v>
      </c>
      <c r="B49" s="18" t="s">
        <v>460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461</v>
      </c>
      <c r="B50" s="18" t="s">
        <v>462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463</v>
      </c>
      <c r="B51" s="18" t="s">
        <v>464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465</v>
      </c>
      <c r="B52" s="18" t="s">
        <v>466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467</v>
      </c>
      <c r="B53" s="18" t="s">
        <v>468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469</v>
      </c>
      <c r="B54" s="18" t="s">
        <v>470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471</v>
      </c>
      <c r="B55" s="18" t="s">
        <v>472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473</v>
      </c>
      <c r="B56" s="18" t="s">
        <v>474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475</v>
      </c>
      <c r="B57" s="18" t="s">
        <v>476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477</v>
      </c>
      <c r="B58" s="18" t="s">
        <v>478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479</v>
      </c>
      <c r="B59" s="18" t="s">
        <v>480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481</v>
      </c>
      <c r="B60" s="18" t="s">
        <v>482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483</v>
      </c>
      <c r="B61" s="18" t="s">
        <v>484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79" t="s">
        <v>282</v>
      </c>
      <c r="B62" s="79"/>
      <c r="C62" s="50" t="n">
        <f aca="false">SUM(C5:C61)</f>
        <v>18</v>
      </c>
      <c r="D62" s="50" t="n">
        <f aca="false">SUM(D5:D61)</f>
        <v>2</v>
      </c>
      <c r="E62" s="50" t="n">
        <f aca="false">SUM(E5:E61)</f>
        <v>0</v>
      </c>
      <c r="F62" s="50" t="n">
        <f aca="false">SUM(F5:F61)</f>
        <v>0</v>
      </c>
      <c r="G62" s="50" t="n">
        <f aca="false">SUM(G5:G61)</f>
        <v>0</v>
      </c>
      <c r="H62" s="50" t="n">
        <f aca="false">SUM(H5:H61)</f>
        <v>0</v>
      </c>
      <c r="I62" s="50" t="n">
        <f aca="false">SUM(I5:I61)</f>
        <v>0</v>
      </c>
      <c r="J62" s="50" t="n">
        <f aca="false">SUM(J5:J61)</f>
        <v>0</v>
      </c>
      <c r="K62" s="50" t="n">
        <f aca="false">SUM(K5:K61)</f>
        <v>0</v>
      </c>
      <c r="L62" s="50" t="n">
        <f aca="false">SUM(L5:L61)</f>
        <v>0</v>
      </c>
      <c r="M62" s="50" t="n">
        <f aca="false">SUM(M5:M61)</f>
        <v>0</v>
      </c>
      <c r="N62" s="50" t="n">
        <f aca="false">SUM(N5:N61)</f>
        <v>0</v>
      </c>
      <c r="O62" s="50" t="n">
        <f aca="false">SUM(O5:O61)</f>
        <v>0</v>
      </c>
      <c r="P62" s="50" t="n">
        <f aca="false">SUM(P5:P61)</f>
        <v>0</v>
      </c>
      <c r="Q62" s="50" t="n">
        <f aca="false">SUM(Q5:Q61)</f>
        <v>0</v>
      </c>
      <c r="R62" s="50" t="n">
        <f aca="false">SUM(R5:R61)</f>
        <v>0</v>
      </c>
      <c r="S62" s="50" t="n">
        <f aca="false">SUM(S5:S61)</f>
        <v>0</v>
      </c>
      <c r="T62" s="50" t="n">
        <f aca="false">SUM(T5:T61)</f>
        <v>0</v>
      </c>
      <c r="U62" s="50" t="n">
        <f aca="false">SUM(U5:U61)</f>
        <v>0</v>
      </c>
      <c r="V62" s="50" t="n">
        <f aca="false">SUM(V5:V61)</f>
        <v>2</v>
      </c>
      <c r="W62" s="50" t="n">
        <f aca="false">SUM(W5:W61)</f>
        <v>0</v>
      </c>
      <c r="X62" s="50" t="n">
        <f aca="false">SUM(X5:X61)</f>
        <v>0</v>
      </c>
      <c r="Y62" s="50" t="n">
        <f aca="false">SUM(Y5:Y61)</f>
        <v>0</v>
      </c>
      <c r="Z62" s="50" t="n">
        <f aca="false">SUM(Z5:Z61)</f>
        <v>0</v>
      </c>
      <c r="AA62" s="50" t="n">
        <f aca="false">SUM(AA5:AA61)</f>
        <v>0</v>
      </c>
      <c r="AB62" s="50" t="n">
        <f aca="false">SUM(AB5:AB61)</f>
        <v>14</v>
      </c>
      <c r="AC62" s="50" t="n">
        <f aca="false">SUM(AC5:AC61)</f>
        <v>0</v>
      </c>
      <c r="AD62" s="50" t="n">
        <f aca="false">SUM(AD5:AD61)</f>
        <v>0</v>
      </c>
      <c r="AE62" s="50" t="n">
        <f aca="false">SUM(AE5:AE61)</f>
        <v>0</v>
      </c>
      <c r="AF62" s="50" t="n">
        <f aca="false">SUM(AF5:AF61)</f>
        <v>0</v>
      </c>
      <c r="AG62" s="50" t="n">
        <f aca="false">SUM(AG5:AG61)</f>
        <v>0</v>
      </c>
      <c r="AH62" s="50" t="n">
        <f aca="false">SUM(AH5:AH61)</f>
        <v>0</v>
      </c>
    </row>
  </sheetData>
  <mergeCells count="1">
    <mergeCell ref="A62:B6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2:A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Y39" activePane="bottomRight" state="frozen"/>
      <selection pane="topLeft" activeCell="A1" activeCellId="0" sqref="A1"/>
      <selection pane="topRight" activeCell="Y1" activeCellId="0" sqref="Y1"/>
      <selection pane="bottomLeft" activeCell="A39" activeCellId="0" sqref="A39"/>
      <selection pane="bottomRight" activeCell="AC39" activeCellId="0" sqref="AC39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692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customFormat="false" ht="15.75" hidden="false" customHeight="false" outlineLevel="0" collapsed="false">
      <c r="A4" s="77" t="s">
        <v>675</v>
      </c>
      <c r="B4" s="78"/>
      <c r="C4" s="1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="19" customFormat="true" ht="15.75" hidden="false" customHeight="false" outlineLevel="0" collapsed="false">
      <c r="A5" s="30" t="s">
        <v>372</v>
      </c>
      <c r="B5" s="18" t="s">
        <v>373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374</v>
      </c>
      <c r="B6" s="18" t="s">
        <v>375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377</v>
      </c>
      <c r="B7" s="18" t="s">
        <v>378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379</v>
      </c>
      <c r="B8" s="18" t="s">
        <v>380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381</v>
      </c>
      <c r="B9" s="18" t="s">
        <v>382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383</v>
      </c>
      <c r="B10" s="18" t="s">
        <v>384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385</v>
      </c>
      <c r="B11" s="18" t="s">
        <v>386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387</v>
      </c>
      <c r="B12" s="18" t="s">
        <v>388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389</v>
      </c>
      <c r="B13" s="18" t="s">
        <v>390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391</v>
      </c>
      <c r="B14" s="18" t="s">
        <v>392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393</v>
      </c>
      <c r="B15" s="18" t="s">
        <v>394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395</v>
      </c>
      <c r="B16" s="18" t="s">
        <v>396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397</v>
      </c>
      <c r="B17" s="18" t="s">
        <v>398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399</v>
      </c>
      <c r="B18" s="18" t="s">
        <v>400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401</v>
      </c>
      <c r="B19" s="18" t="s">
        <v>402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403</v>
      </c>
      <c r="B20" s="18" t="s">
        <v>404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405</v>
      </c>
      <c r="B21" s="18" t="s">
        <v>406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407</v>
      </c>
      <c r="B22" s="18" t="s">
        <v>408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409</v>
      </c>
      <c r="B23" s="18" t="s">
        <v>410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411</v>
      </c>
      <c r="B24" s="18" t="s">
        <v>412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413</v>
      </c>
      <c r="B25" s="18" t="s">
        <v>414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415</v>
      </c>
      <c r="B26" s="18" t="s">
        <v>416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417</v>
      </c>
      <c r="B27" s="18" t="s">
        <v>418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425</v>
      </c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655</v>
      </c>
      <c r="B31" s="18" t="s">
        <v>523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691</v>
      </c>
      <c r="B32" s="18" t="s">
        <v>677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693</v>
      </c>
      <c r="B33" s="18"/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433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1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 t="n">
        <v>1</v>
      </c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79" t="s">
        <v>282</v>
      </c>
      <c r="B63" s="79"/>
      <c r="C63" s="50" t="n">
        <f aca="false">SUM(C5:C62)</f>
        <v>1</v>
      </c>
      <c r="D63" s="50" t="n">
        <f aca="false">SUM(D5:D62)</f>
        <v>0</v>
      </c>
      <c r="E63" s="50" t="n">
        <f aca="false">SUM(E5:E62)</f>
        <v>0</v>
      </c>
      <c r="F63" s="50" t="n">
        <f aca="false">SUM(F5:F62)</f>
        <v>0</v>
      </c>
      <c r="G63" s="50" t="n">
        <f aca="false">SUM(G5:G62)</f>
        <v>0</v>
      </c>
      <c r="H63" s="50" t="n">
        <f aca="false">SUM(H5:H62)</f>
        <v>0</v>
      </c>
      <c r="I63" s="50" t="n">
        <f aca="false">SUM(I5:I62)</f>
        <v>0</v>
      </c>
      <c r="J63" s="50" t="n">
        <f aca="false">SUM(J5:J62)</f>
        <v>0</v>
      </c>
      <c r="K63" s="50" t="n">
        <f aca="false">SUM(K5:K62)</f>
        <v>0</v>
      </c>
      <c r="L63" s="50" t="n">
        <f aca="false">SUM(L5:L62)</f>
        <v>0</v>
      </c>
      <c r="M63" s="50" t="n">
        <f aca="false">SUM(M5:M62)</f>
        <v>0</v>
      </c>
      <c r="N63" s="50" t="n">
        <f aca="false">SUM(N5:N62)</f>
        <v>0</v>
      </c>
      <c r="O63" s="50" t="n">
        <f aca="false">SUM(O5:O62)</f>
        <v>0</v>
      </c>
      <c r="P63" s="50" t="n">
        <f aca="false">SUM(P5:P62)</f>
        <v>0</v>
      </c>
      <c r="Q63" s="50" t="n">
        <f aca="false">SUM(Q5:Q62)</f>
        <v>0</v>
      </c>
      <c r="R63" s="50" t="n">
        <f aca="false">SUM(R5:R62)</f>
        <v>0</v>
      </c>
      <c r="S63" s="50" t="n">
        <f aca="false">SUM(S5:S62)</f>
        <v>0</v>
      </c>
      <c r="T63" s="50" t="n">
        <f aca="false">SUM(T5:T62)</f>
        <v>0</v>
      </c>
      <c r="U63" s="50" t="n">
        <f aca="false">SUM(U5:U62)</f>
        <v>0</v>
      </c>
      <c r="V63" s="50" t="n">
        <f aca="false">SUM(V5:V62)</f>
        <v>0</v>
      </c>
      <c r="W63" s="50" t="n">
        <f aca="false">SUM(W5:W62)</f>
        <v>0</v>
      </c>
      <c r="X63" s="50" t="n">
        <f aca="false">SUM(X5:X62)</f>
        <v>0</v>
      </c>
      <c r="Y63" s="50" t="n">
        <f aca="false">SUM(Y5:Y62)</f>
        <v>0</v>
      </c>
      <c r="Z63" s="50" t="n">
        <f aca="false">SUM(Z5:Z62)</f>
        <v>0</v>
      </c>
      <c r="AA63" s="50" t="n">
        <f aca="false">SUM(AA5:AA62)</f>
        <v>0</v>
      </c>
      <c r="AB63" s="50" t="n">
        <f aca="false">SUM(AB5:AB62)</f>
        <v>0</v>
      </c>
      <c r="AC63" s="50" t="n">
        <f aca="false">SUM(AC5:AC62)</f>
        <v>1</v>
      </c>
      <c r="AD63" s="50" t="n">
        <f aca="false">SUM(AD5:AD62)</f>
        <v>0</v>
      </c>
      <c r="AE63" s="50" t="n">
        <f aca="false">SUM(AE5:AE62)</f>
        <v>0</v>
      </c>
      <c r="AF63" s="50" t="n">
        <f aca="false">SUM(AF5:AF62)</f>
        <v>0</v>
      </c>
      <c r="AG63" s="50" t="n">
        <f aca="false">SUM(AG5:AG62)</f>
        <v>0</v>
      </c>
      <c r="AH63" s="50" t="n">
        <f aca="false">SUM(AH5:AH62)</f>
        <v>0</v>
      </c>
    </row>
  </sheetData>
  <mergeCells count="1">
    <mergeCell ref="A63:B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AC5" activeCellId="0" sqref="AC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493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209</v>
      </c>
      <c r="D4" s="18" t="n">
        <v>3</v>
      </c>
      <c r="E4" s="18" t="n">
        <v>3</v>
      </c>
      <c r="F4" s="18"/>
      <c r="G4" s="18"/>
      <c r="H4" s="18" t="n">
        <v>1</v>
      </c>
      <c r="I4" s="18"/>
      <c r="J4" s="18" t="n">
        <v>40</v>
      </c>
      <c r="K4" s="18" t="n">
        <v>11</v>
      </c>
      <c r="L4" s="18"/>
      <c r="M4" s="18"/>
      <c r="N4" s="18" t="n">
        <v>2</v>
      </c>
      <c r="O4" s="18"/>
      <c r="P4" s="18"/>
      <c r="Q4" s="18" t="n">
        <v>82</v>
      </c>
      <c r="R4" s="18" t="n">
        <v>24</v>
      </c>
      <c r="S4" s="18"/>
      <c r="T4" s="18"/>
      <c r="U4" s="18"/>
      <c r="V4" s="18" t="n">
        <v>2</v>
      </c>
      <c r="W4" s="18" t="n">
        <v>4</v>
      </c>
      <c r="X4" s="18"/>
      <c r="Y4" s="18" t="n">
        <v>36</v>
      </c>
      <c r="Z4" s="18"/>
      <c r="AA4" s="18"/>
      <c r="AB4" s="18"/>
      <c r="AC4" s="18" t="n">
        <v>1</v>
      </c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488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427</v>
      </c>
      <c r="B29" s="18" t="s">
        <v>428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429</v>
      </c>
      <c r="B30" s="18" t="s">
        <v>430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431</v>
      </c>
      <c r="B31" s="18" t="s">
        <v>432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433</v>
      </c>
      <c r="B32" s="18" t="s">
        <v>434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435</v>
      </c>
      <c r="B33" s="18" t="s">
        <v>436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437</v>
      </c>
      <c r="B34" s="18" t="s">
        <v>438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439</v>
      </c>
      <c r="B35" s="18" t="s">
        <v>440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441</v>
      </c>
      <c r="B36" s="18" t="s">
        <v>442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443</v>
      </c>
      <c r="B37" s="18" t="s">
        <v>444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445</v>
      </c>
      <c r="B38" s="18" t="s">
        <v>446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447</v>
      </c>
      <c r="B39" s="18" t="s">
        <v>448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449</v>
      </c>
      <c r="B40" s="18" t="s">
        <v>450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451</v>
      </c>
      <c r="B41" s="18" t="s">
        <v>452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453</v>
      </c>
      <c r="B42" s="18" t="s">
        <v>454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455</v>
      </c>
      <c r="B43" s="18" t="s">
        <v>456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457</v>
      </c>
      <c r="B44" s="18" t="s">
        <v>458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459</v>
      </c>
      <c r="B45" s="18" t="s">
        <v>460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461</v>
      </c>
      <c r="B46" s="18" t="s">
        <v>462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463</v>
      </c>
      <c r="B47" s="18" t="s">
        <v>464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465</v>
      </c>
      <c r="B48" s="18" t="s">
        <v>466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467</v>
      </c>
      <c r="B49" s="18" t="s">
        <v>468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469</v>
      </c>
      <c r="B50" s="18" t="s">
        <v>470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471</v>
      </c>
      <c r="B51" s="18" t="s">
        <v>472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473</v>
      </c>
      <c r="B52" s="18" t="s">
        <v>474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475</v>
      </c>
      <c r="B53" s="18" t="s">
        <v>476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477</v>
      </c>
      <c r="B54" s="18" t="s">
        <v>478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479</v>
      </c>
      <c r="B55" s="18" t="s">
        <v>480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481</v>
      </c>
      <c r="B56" s="18" t="s">
        <v>482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483</v>
      </c>
      <c r="B57" s="18" t="s">
        <v>484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79" t="s">
        <v>282</v>
      </c>
      <c r="B58" s="79"/>
      <c r="C58" s="50" t="n">
        <f aca="false">SUM(C4:C57)</f>
        <v>209</v>
      </c>
      <c r="D58" s="50" t="n">
        <f aca="false">SUM(D4:D57)</f>
        <v>3</v>
      </c>
      <c r="E58" s="50" t="n">
        <f aca="false">SUM(E4:E57)</f>
        <v>3</v>
      </c>
      <c r="F58" s="50" t="n">
        <f aca="false">SUM(F4:F57)</f>
        <v>0</v>
      </c>
      <c r="G58" s="50" t="n">
        <f aca="false">SUM(G4:G57)</f>
        <v>0</v>
      </c>
      <c r="H58" s="50" t="n">
        <f aca="false">SUM(H4:H57)</f>
        <v>1</v>
      </c>
      <c r="I58" s="50" t="n">
        <f aca="false">SUM(I4:I57)</f>
        <v>0</v>
      </c>
      <c r="J58" s="50" t="n">
        <f aca="false">SUM(J4:J57)</f>
        <v>40</v>
      </c>
      <c r="K58" s="50" t="n">
        <f aca="false">SUM(K4:K57)</f>
        <v>11</v>
      </c>
      <c r="L58" s="50" t="n">
        <f aca="false">SUM(L4:L57)</f>
        <v>0</v>
      </c>
      <c r="M58" s="50" t="n">
        <f aca="false">SUM(M4:M57)</f>
        <v>0</v>
      </c>
      <c r="N58" s="50" t="n">
        <f aca="false">SUM(N4:N57)</f>
        <v>2</v>
      </c>
      <c r="O58" s="50" t="n">
        <f aca="false">SUM(O4:O57)</f>
        <v>0</v>
      </c>
      <c r="P58" s="50" t="n">
        <f aca="false">SUM(P4:P57)</f>
        <v>0</v>
      </c>
      <c r="Q58" s="50" t="n">
        <f aca="false">SUM(Q4:Q57)</f>
        <v>82</v>
      </c>
      <c r="R58" s="50" t="n">
        <f aca="false">SUM(R4:R57)</f>
        <v>24</v>
      </c>
      <c r="S58" s="50" t="n">
        <f aca="false">SUM(S4:S57)</f>
        <v>0</v>
      </c>
      <c r="T58" s="50" t="n">
        <f aca="false">SUM(T4:T57)</f>
        <v>0</v>
      </c>
      <c r="U58" s="50" t="n">
        <f aca="false">SUM(U4:U57)</f>
        <v>0</v>
      </c>
      <c r="V58" s="50" t="n">
        <f aca="false">SUM(V4:V57)</f>
        <v>2</v>
      </c>
      <c r="W58" s="50" t="n">
        <f aca="false">SUM(W4:W57)</f>
        <v>4</v>
      </c>
      <c r="X58" s="50" t="n">
        <f aca="false">SUM(X4:X57)</f>
        <v>0</v>
      </c>
      <c r="Y58" s="50" t="n">
        <f aca="false">SUM(Y4:Y57)</f>
        <v>36</v>
      </c>
      <c r="Z58" s="50" t="n">
        <f aca="false">SUM(Z4:Z57)</f>
        <v>0</v>
      </c>
      <c r="AA58" s="50" t="n">
        <f aca="false">SUM(AA4:AA57)</f>
        <v>0</v>
      </c>
      <c r="AB58" s="50" t="n">
        <f aca="false">SUM(AB4:AB57)</f>
        <v>0</v>
      </c>
      <c r="AC58" s="50" t="n">
        <f aca="false">SUM(AC4:AC57)</f>
        <v>1</v>
      </c>
      <c r="AD58" s="50" t="n">
        <f aca="false">SUM(AD4:AD57)</f>
        <v>0</v>
      </c>
      <c r="AE58" s="50" t="n">
        <f aca="false">SUM(AE4:AE57)</f>
        <v>0</v>
      </c>
      <c r="AF58" s="50" t="n">
        <f aca="false">SUM(AF4:AF57)</f>
        <v>0</v>
      </c>
      <c r="AG58" s="50" t="n">
        <f aca="false">SUM(AG4:AG57)</f>
        <v>0</v>
      </c>
      <c r="AH58" s="50" t="n">
        <f aca="false">SUM(AH4:AH57)</f>
        <v>0</v>
      </c>
    </row>
  </sheetData>
  <mergeCells count="1">
    <mergeCell ref="A58:B5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2:AH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S4" activePane="bottomRight" state="frozen"/>
      <selection pane="topLeft" activeCell="A1" activeCellId="0" sqref="A1"/>
      <selection pane="topRight" activeCell="S1" activeCellId="0" sqref="S1"/>
      <selection pane="bottomLeft" activeCell="A4" activeCellId="0" sqref="A4"/>
      <selection pane="bottomRight" activeCell="AC6" activeCellId="0" sqref="AC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694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customFormat="false" ht="15.75" hidden="false" customHeight="false" outlineLevel="0" collapsed="false">
      <c r="A4" s="77" t="s">
        <v>675</v>
      </c>
      <c r="B4" s="78"/>
      <c r="C4" s="1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="19" customFormat="true" ht="15.75" hidden="false" customHeight="false" outlineLevel="0" collapsed="false">
      <c r="A5" s="30" t="s">
        <v>372</v>
      </c>
      <c r="B5" s="18" t="s">
        <v>373</v>
      </c>
      <c r="C5" s="18" t="n">
        <f aca="false">SUM(D5:AH5)</f>
        <v>336</v>
      </c>
      <c r="D5" s="18" t="n">
        <v>29</v>
      </c>
      <c r="E5" s="18" t="n">
        <v>3</v>
      </c>
      <c r="F5" s="18"/>
      <c r="G5" s="18"/>
      <c r="H5" s="18"/>
      <c r="I5" s="18" t="n">
        <v>30</v>
      </c>
      <c r="J5" s="18" t="n">
        <v>35</v>
      </c>
      <c r="K5" s="18" t="n">
        <v>3</v>
      </c>
      <c r="L5" s="18"/>
      <c r="M5" s="18"/>
      <c r="N5" s="18" t="n">
        <v>5</v>
      </c>
      <c r="O5" s="18" t="n">
        <v>11</v>
      </c>
      <c r="P5" s="18"/>
      <c r="Q5" s="18" t="n">
        <f aca="false">28+20</f>
        <v>48</v>
      </c>
      <c r="R5" s="18"/>
      <c r="S5" s="18"/>
      <c r="T5" s="18"/>
      <c r="U5" s="18" t="n">
        <f aca="false">6+17</f>
        <v>23</v>
      </c>
      <c r="V5" s="18" t="n">
        <v>2</v>
      </c>
      <c r="W5" s="18" t="n">
        <f aca="false">35+7+9</f>
        <v>51</v>
      </c>
      <c r="X5" s="18"/>
      <c r="Y5" s="18"/>
      <c r="Z5" s="18"/>
      <c r="AA5" s="18"/>
      <c r="AB5" s="18" t="n">
        <v>4</v>
      </c>
      <c r="AC5" s="18" t="n">
        <f aca="false">26+9+57</f>
        <v>92</v>
      </c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374</v>
      </c>
      <c r="B6" s="18" t="s">
        <v>375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377</v>
      </c>
      <c r="B7" s="18" t="s">
        <v>378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379</v>
      </c>
      <c r="B8" s="18" t="s">
        <v>380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381</v>
      </c>
      <c r="B9" s="18" t="s">
        <v>382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383</v>
      </c>
      <c r="B10" s="18" t="s">
        <v>384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385</v>
      </c>
      <c r="B11" s="18" t="s">
        <v>386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387</v>
      </c>
      <c r="B12" s="18" t="s">
        <v>388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389</v>
      </c>
      <c r="B13" s="18" t="s">
        <v>390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391</v>
      </c>
      <c r="B14" s="18" t="s">
        <v>392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393</v>
      </c>
      <c r="B15" s="18" t="s">
        <v>394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395</v>
      </c>
      <c r="B16" s="18" t="s">
        <v>396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397</v>
      </c>
      <c r="B17" s="18" t="s">
        <v>398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399</v>
      </c>
      <c r="B18" s="18" t="s">
        <v>400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401</v>
      </c>
      <c r="B19" s="18" t="s">
        <v>402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403</v>
      </c>
      <c r="B20" s="18" t="s">
        <v>404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405</v>
      </c>
      <c r="B21" s="18" t="s">
        <v>406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407</v>
      </c>
      <c r="B22" s="18" t="s">
        <v>408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409</v>
      </c>
      <c r="B23" s="18" t="s">
        <v>410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411</v>
      </c>
      <c r="B24" s="18" t="s">
        <v>412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413</v>
      </c>
      <c r="B25" s="18" t="s">
        <v>414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415</v>
      </c>
      <c r="B26" s="18" t="s">
        <v>416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417</v>
      </c>
      <c r="B27" s="18" t="s">
        <v>418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546</v>
      </c>
      <c r="B30" s="18" t="s">
        <v>547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425</v>
      </c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503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n">
        <v>0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655</v>
      </c>
      <c r="B34" s="18" t="s">
        <v>523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691</v>
      </c>
      <c r="B35" s="18" t="s">
        <v>677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427</v>
      </c>
      <c r="B36" s="18" t="s">
        <v>428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429</v>
      </c>
      <c r="B37" s="18" t="s">
        <v>430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431</v>
      </c>
      <c r="B38" s="18" t="s">
        <v>432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433</v>
      </c>
      <c r="B39" s="18" t="s">
        <v>434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435</v>
      </c>
      <c r="B40" s="18" t="s">
        <v>436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437</v>
      </c>
      <c r="B41" s="18" t="s">
        <v>438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439</v>
      </c>
      <c r="B42" s="18" t="s">
        <v>440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441</v>
      </c>
      <c r="B43" s="18" t="s">
        <v>442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443</v>
      </c>
      <c r="B44" s="18" t="s">
        <v>444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445</v>
      </c>
      <c r="B45" s="18" t="s">
        <v>446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447</v>
      </c>
      <c r="B46" s="18" t="s">
        <v>448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449</v>
      </c>
      <c r="B47" s="18" t="s">
        <v>450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451</v>
      </c>
      <c r="B48" s="18" t="s">
        <v>452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453</v>
      </c>
      <c r="B49" s="18" t="s">
        <v>454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455</v>
      </c>
      <c r="B50" s="18" t="s">
        <v>456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457</v>
      </c>
      <c r="B51" s="18" t="s">
        <v>458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459</v>
      </c>
      <c r="B52" s="18" t="s">
        <v>460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461</v>
      </c>
      <c r="B53" s="18" t="s">
        <v>462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463</v>
      </c>
      <c r="B54" s="18" t="s">
        <v>464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465</v>
      </c>
      <c r="B55" s="18" t="s">
        <v>466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467</v>
      </c>
      <c r="B56" s="18" t="s">
        <v>468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469</v>
      </c>
      <c r="B57" s="18" t="s">
        <v>470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471</v>
      </c>
      <c r="B58" s="18" t="s">
        <v>472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473</v>
      </c>
      <c r="B59" s="18" t="s">
        <v>474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475</v>
      </c>
      <c r="B60" s="18" t="s">
        <v>476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477</v>
      </c>
      <c r="B61" s="18" t="s">
        <v>478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479</v>
      </c>
      <c r="B62" s="18" t="s">
        <v>480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481</v>
      </c>
      <c r="B63" s="18" t="s">
        <v>482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483</v>
      </c>
      <c r="B64" s="18" t="s">
        <v>484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79" t="s">
        <v>282</v>
      </c>
      <c r="B65" s="79"/>
      <c r="C65" s="50" t="n">
        <f aca="false">SUM(C5:C64)</f>
        <v>336</v>
      </c>
      <c r="D65" s="50" t="n">
        <f aca="false">SUM(D5:D64)</f>
        <v>29</v>
      </c>
      <c r="E65" s="50" t="n">
        <f aca="false">SUM(E5:E64)</f>
        <v>3</v>
      </c>
      <c r="F65" s="50" t="n">
        <f aca="false">SUM(F5:F64)</f>
        <v>0</v>
      </c>
      <c r="G65" s="50" t="n">
        <f aca="false">SUM(G5:G64)</f>
        <v>0</v>
      </c>
      <c r="H65" s="50" t="n">
        <f aca="false">SUM(H5:H64)</f>
        <v>0</v>
      </c>
      <c r="I65" s="50" t="n">
        <f aca="false">SUM(I5:I64)</f>
        <v>30</v>
      </c>
      <c r="J65" s="50" t="n">
        <f aca="false">SUM(J5:J64)</f>
        <v>35</v>
      </c>
      <c r="K65" s="50" t="n">
        <f aca="false">SUM(K5:K64)</f>
        <v>3</v>
      </c>
      <c r="L65" s="50" t="n">
        <f aca="false">SUM(L5:L64)</f>
        <v>0</v>
      </c>
      <c r="M65" s="50" t="n">
        <f aca="false">SUM(M5:M64)</f>
        <v>0</v>
      </c>
      <c r="N65" s="50" t="n">
        <f aca="false">SUM(N5:N64)</f>
        <v>5</v>
      </c>
      <c r="O65" s="50" t="n">
        <f aca="false">SUM(O5:O64)</f>
        <v>11</v>
      </c>
      <c r="P65" s="50" t="n">
        <f aca="false">SUM(P5:P64)</f>
        <v>0</v>
      </c>
      <c r="Q65" s="50" t="n">
        <f aca="false">SUM(Q5:Q64)</f>
        <v>48</v>
      </c>
      <c r="R65" s="50" t="n">
        <f aca="false">SUM(R5:R64)</f>
        <v>0</v>
      </c>
      <c r="S65" s="50" t="n">
        <f aca="false">SUM(S5:S64)</f>
        <v>0</v>
      </c>
      <c r="T65" s="50" t="n">
        <f aca="false">SUM(T5:T64)</f>
        <v>0</v>
      </c>
      <c r="U65" s="50" t="n">
        <f aca="false">SUM(U5:U64)</f>
        <v>23</v>
      </c>
      <c r="V65" s="50" t="n">
        <f aca="false">SUM(V5:V64)</f>
        <v>2</v>
      </c>
      <c r="W65" s="50" t="n">
        <f aca="false">SUM(W5:W64)</f>
        <v>51</v>
      </c>
      <c r="X65" s="50" t="n">
        <f aca="false">SUM(X5:X64)</f>
        <v>0</v>
      </c>
      <c r="Y65" s="50" t="n">
        <f aca="false">SUM(Y5:Y64)</f>
        <v>0</v>
      </c>
      <c r="Z65" s="50" t="n">
        <f aca="false">SUM(Z5:Z64)</f>
        <v>0</v>
      </c>
      <c r="AA65" s="50" t="n">
        <f aca="false">SUM(AA5:AA64)</f>
        <v>0</v>
      </c>
      <c r="AB65" s="50" t="n">
        <f aca="false">SUM(AB5:AB64)</f>
        <v>4</v>
      </c>
      <c r="AC65" s="50" t="n">
        <f aca="false">SUM(AC5:AC64)</f>
        <v>92</v>
      </c>
      <c r="AD65" s="50" t="n">
        <f aca="false">SUM(AD5:AD64)</f>
        <v>0</v>
      </c>
      <c r="AE65" s="50" t="n">
        <f aca="false">SUM(AE5:AE64)</f>
        <v>0</v>
      </c>
      <c r="AF65" s="50" t="n">
        <f aca="false">SUM(AF5:AF64)</f>
        <v>0</v>
      </c>
      <c r="AG65" s="50" t="n">
        <f aca="false">SUM(AG5:AG64)</f>
        <v>0</v>
      </c>
      <c r="AH65" s="50" t="n">
        <f aca="false">SUM(AH5:AH64)</f>
        <v>0</v>
      </c>
    </row>
  </sheetData>
  <mergeCells count="1">
    <mergeCell ref="A65:B6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FF00"/>
    <pageSetUpPr fitToPage="false"/>
  </sheetPr>
  <dimension ref="A2:AH6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W4" activePane="bottomRight" state="frozen"/>
      <selection pane="topLeft" activeCell="A1" activeCellId="0" sqref="A1"/>
      <selection pane="topRight" activeCell="W1" activeCellId="0" sqref="W1"/>
      <selection pane="bottomLeft" activeCell="A4" activeCellId="0" sqref="A4"/>
      <selection pane="bottomRight" activeCell="AC5" activeCellId="0" sqref="AC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695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customFormat="false" ht="15.75" hidden="false" customHeight="false" outlineLevel="0" collapsed="false">
      <c r="A4" s="77" t="s">
        <v>675</v>
      </c>
      <c r="B4" s="78"/>
      <c r="C4" s="1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="19" customFormat="true" ht="15.75" hidden="false" customHeight="false" outlineLevel="0" collapsed="false">
      <c r="A5" s="30" t="s">
        <v>372</v>
      </c>
      <c r="B5" s="18" t="s">
        <v>373</v>
      </c>
      <c r="C5" s="18" t="n">
        <f aca="false">SUM(D5:AH5)</f>
        <v>7</v>
      </c>
      <c r="D5" s="18"/>
      <c r="E5" s="18" t="n">
        <v>1</v>
      </c>
      <c r="F5" s="18"/>
      <c r="G5" s="18"/>
      <c r="H5" s="18"/>
      <c r="I5" s="18" t="n">
        <v>1</v>
      </c>
      <c r="J5" s="18"/>
      <c r="K5" s="18"/>
      <c r="L5" s="18"/>
      <c r="M5" s="18"/>
      <c r="N5" s="18" t="n">
        <v>1</v>
      </c>
      <c r="O5" s="18"/>
      <c r="P5" s="18"/>
      <c r="Q5" s="18"/>
      <c r="R5" s="18"/>
      <c r="S5" s="18"/>
      <c r="T5" s="18"/>
      <c r="U5" s="18" t="n">
        <v>1</v>
      </c>
      <c r="V5" s="18"/>
      <c r="W5" s="18"/>
      <c r="X5" s="18"/>
      <c r="Y5" s="18"/>
      <c r="Z5" s="18"/>
      <c r="AA5" s="18"/>
      <c r="AB5" s="18"/>
      <c r="AC5" s="18" t="n">
        <v>3</v>
      </c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374</v>
      </c>
      <c r="B6" s="18" t="s">
        <v>375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377</v>
      </c>
      <c r="B7" s="18" t="s">
        <v>378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379</v>
      </c>
      <c r="B8" s="18" t="s">
        <v>380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381</v>
      </c>
      <c r="B9" s="18" t="s">
        <v>382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383</v>
      </c>
      <c r="B10" s="18" t="s">
        <v>384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385</v>
      </c>
      <c r="B11" s="18" t="s">
        <v>386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387</v>
      </c>
      <c r="B12" s="18" t="s">
        <v>388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389</v>
      </c>
      <c r="B13" s="18" t="s">
        <v>390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391</v>
      </c>
      <c r="B14" s="18" t="s">
        <v>392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393</v>
      </c>
      <c r="B15" s="18" t="s">
        <v>394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395</v>
      </c>
      <c r="B16" s="18" t="s">
        <v>396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397</v>
      </c>
      <c r="B17" s="18" t="s">
        <v>398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399</v>
      </c>
      <c r="B18" s="18" t="s">
        <v>400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401</v>
      </c>
      <c r="B19" s="18" t="s">
        <v>402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403</v>
      </c>
      <c r="B20" s="18" t="s">
        <v>404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405</v>
      </c>
      <c r="B21" s="18" t="s">
        <v>406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407</v>
      </c>
      <c r="B22" s="18" t="s">
        <v>408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409</v>
      </c>
      <c r="B23" s="18" t="s">
        <v>410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411</v>
      </c>
      <c r="B24" s="18" t="s">
        <v>412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413</v>
      </c>
      <c r="B25" s="18" t="s">
        <v>414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415</v>
      </c>
      <c r="B26" s="18" t="s">
        <v>416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417</v>
      </c>
      <c r="B27" s="18" t="s">
        <v>418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546</v>
      </c>
      <c r="B31" s="18" t="s">
        <v>547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425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503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655</v>
      </c>
      <c r="B34" s="18" t="s">
        <v>523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691</v>
      </c>
      <c r="B35" s="18" t="s">
        <v>677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427</v>
      </c>
      <c r="B36" s="18" t="s">
        <v>428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429</v>
      </c>
      <c r="B37" s="18" t="s">
        <v>430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431</v>
      </c>
      <c r="B38" s="18" t="s">
        <v>432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433</v>
      </c>
      <c r="B39" s="18" t="s">
        <v>434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435</v>
      </c>
      <c r="B40" s="18" t="s">
        <v>436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437</v>
      </c>
      <c r="B41" s="18" t="s">
        <v>438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439</v>
      </c>
      <c r="B42" s="18" t="s">
        <v>440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441</v>
      </c>
      <c r="B43" s="18" t="s">
        <v>442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443</v>
      </c>
      <c r="B44" s="18" t="s">
        <v>444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445</v>
      </c>
      <c r="B45" s="18" t="s">
        <v>446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447</v>
      </c>
      <c r="B46" s="18" t="s">
        <v>448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449</v>
      </c>
      <c r="B47" s="18" t="s">
        <v>450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451</v>
      </c>
      <c r="B48" s="18" t="s">
        <v>452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453</v>
      </c>
      <c r="B49" s="18" t="s">
        <v>454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455</v>
      </c>
      <c r="B50" s="18" t="s">
        <v>456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457</v>
      </c>
      <c r="B51" s="18" t="s">
        <v>458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459</v>
      </c>
      <c r="B52" s="18" t="s">
        <v>460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461</v>
      </c>
      <c r="B53" s="18" t="s">
        <v>462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463</v>
      </c>
      <c r="B54" s="18" t="s">
        <v>464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465</v>
      </c>
      <c r="B55" s="18" t="s">
        <v>466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467</v>
      </c>
      <c r="B56" s="18" t="s">
        <v>468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469</v>
      </c>
      <c r="B57" s="18" t="s">
        <v>470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471</v>
      </c>
      <c r="B58" s="18" t="s">
        <v>472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473</v>
      </c>
      <c r="B59" s="18" t="s">
        <v>474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475</v>
      </c>
      <c r="B60" s="18" t="s">
        <v>476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477</v>
      </c>
      <c r="B61" s="18" t="s">
        <v>478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479</v>
      </c>
      <c r="B62" s="18" t="s">
        <v>480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481</v>
      </c>
      <c r="B63" s="18" t="s">
        <v>482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483</v>
      </c>
      <c r="B64" s="18" t="s">
        <v>484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79" t="s">
        <v>282</v>
      </c>
      <c r="B65" s="79"/>
      <c r="C65" s="50" t="n">
        <f aca="false">SUM(C5:C64)</f>
        <v>7</v>
      </c>
      <c r="D65" s="50" t="n">
        <f aca="false">SUM(D5:D64)</f>
        <v>0</v>
      </c>
      <c r="E65" s="50" t="n">
        <f aca="false">SUM(E5:E64)</f>
        <v>1</v>
      </c>
      <c r="F65" s="50" t="n">
        <f aca="false">SUM(F5:F64)</f>
        <v>0</v>
      </c>
      <c r="G65" s="50" t="n">
        <f aca="false">SUM(G5:G64)</f>
        <v>0</v>
      </c>
      <c r="H65" s="50" t="n">
        <f aca="false">SUM(H5:H64)</f>
        <v>0</v>
      </c>
      <c r="I65" s="50" t="n">
        <f aca="false">SUM(I5:I64)</f>
        <v>1</v>
      </c>
      <c r="J65" s="50" t="n">
        <f aca="false">SUM(J5:J64)</f>
        <v>0</v>
      </c>
      <c r="K65" s="50" t="n">
        <f aca="false">SUM(K5:K64)</f>
        <v>0</v>
      </c>
      <c r="L65" s="50" t="n">
        <f aca="false">SUM(L5:L64)</f>
        <v>0</v>
      </c>
      <c r="M65" s="50" t="n">
        <f aca="false">SUM(M5:M64)</f>
        <v>0</v>
      </c>
      <c r="N65" s="50" t="n">
        <f aca="false">SUM(N5:N64)</f>
        <v>1</v>
      </c>
      <c r="O65" s="50" t="n">
        <f aca="false">SUM(O5:O64)</f>
        <v>0</v>
      </c>
      <c r="P65" s="50" t="n">
        <f aca="false">SUM(P5:P64)</f>
        <v>0</v>
      </c>
      <c r="Q65" s="50" t="n">
        <f aca="false">SUM(Q5:Q64)</f>
        <v>0</v>
      </c>
      <c r="R65" s="50" t="n">
        <f aca="false">SUM(R5:R64)</f>
        <v>0</v>
      </c>
      <c r="S65" s="50" t="n">
        <f aca="false">SUM(S5:S64)</f>
        <v>0</v>
      </c>
      <c r="T65" s="50" t="n">
        <f aca="false">SUM(T5:T64)</f>
        <v>0</v>
      </c>
      <c r="U65" s="50" t="n">
        <f aca="false">SUM(U5:U64)</f>
        <v>1</v>
      </c>
      <c r="V65" s="50" t="n">
        <f aca="false">SUM(V5:V64)</f>
        <v>0</v>
      </c>
      <c r="W65" s="50" t="n">
        <f aca="false">SUM(W5:W64)</f>
        <v>0</v>
      </c>
      <c r="X65" s="50" t="n">
        <f aca="false">SUM(X5:X64)</f>
        <v>0</v>
      </c>
      <c r="Y65" s="50" t="n">
        <f aca="false">SUM(Y5:Y64)</f>
        <v>0</v>
      </c>
      <c r="Z65" s="50" t="n">
        <f aca="false">SUM(Z5:Z64)</f>
        <v>0</v>
      </c>
      <c r="AA65" s="50" t="n">
        <f aca="false">SUM(AA5:AA64)</f>
        <v>0</v>
      </c>
      <c r="AB65" s="50" t="n">
        <f aca="false">SUM(AB5:AB64)</f>
        <v>0</v>
      </c>
      <c r="AC65" s="50" t="n">
        <f aca="false">SUM(AC5:AC64)</f>
        <v>3</v>
      </c>
      <c r="AD65" s="50" t="n">
        <f aca="false">SUM(AD5:AD64)</f>
        <v>0</v>
      </c>
      <c r="AE65" s="50" t="n">
        <f aca="false">SUM(AE5:AE64)</f>
        <v>0</v>
      </c>
      <c r="AF65" s="50" t="n">
        <f aca="false">SUM(AF5:AF64)</f>
        <v>0</v>
      </c>
      <c r="AG65" s="50" t="n">
        <f aca="false">SUM(AG5:AG64)</f>
        <v>0</v>
      </c>
      <c r="AH65" s="50" t="n">
        <f aca="false">SUM(AH5:AH64)</f>
        <v>0</v>
      </c>
    </row>
  </sheetData>
  <mergeCells count="1">
    <mergeCell ref="A65:B65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V4" activePane="bottomRight" state="frozen"/>
      <selection pane="topLeft" activeCell="A1" activeCellId="0" sqref="A1"/>
      <selection pane="topRight" activeCell="V1" activeCellId="0" sqref="V1"/>
      <selection pane="bottomLeft" activeCell="A4" activeCellId="0" sqref="A4"/>
      <selection pane="bottomRight" activeCell="AF6" activeCellId="0" sqref="AF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696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customFormat="false" ht="15.75" hidden="false" customHeight="false" outlineLevel="0" collapsed="false">
      <c r="A4" s="77" t="s">
        <v>675</v>
      </c>
      <c r="B4" s="78"/>
      <c r="C4" s="18" t="n">
        <f aca="false">SUM(D4:AH4)</f>
        <v>0</v>
      </c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</row>
    <row r="5" s="19" customFormat="true" ht="15.75" hidden="false" customHeight="false" outlineLevel="0" collapsed="false">
      <c r="A5" s="30" t="s">
        <v>372</v>
      </c>
      <c r="B5" s="18" t="s">
        <v>373</v>
      </c>
      <c r="C5" s="18" t="n">
        <f aca="false">SUM(D5:AH5)</f>
        <v>801</v>
      </c>
      <c r="D5" s="18" t="n">
        <f aca="false">9+6</f>
        <v>15</v>
      </c>
      <c r="E5" s="18" t="n">
        <f aca="false">45+28</f>
        <v>73</v>
      </c>
      <c r="F5" s="18"/>
      <c r="G5" s="18"/>
      <c r="H5" s="18"/>
      <c r="I5" s="18" t="n">
        <f aca="false">10+7+4+23</f>
        <v>44</v>
      </c>
      <c r="J5" s="18" t="n">
        <f aca="false">26+4+31+18+31</f>
        <v>110</v>
      </c>
      <c r="K5" s="18" t="n">
        <v>18</v>
      </c>
      <c r="L5" s="18"/>
      <c r="M5" s="18"/>
      <c r="N5" s="18" t="n">
        <v>20</v>
      </c>
      <c r="O5" s="18" t="n">
        <v>76</v>
      </c>
      <c r="P5" s="18"/>
      <c r="Q5" s="18" t="n">
        <f aca="false">25+21</f>
        <v>46</v>
      </c>
      <c r="R5" s="18" t="n">
        <v>1</v>
      </c>
      <c r="S5" s="18"/>
      <c r="T5" s="18"/>
      <c r="U5" s="18" t="n">
        <f aca="false">14+13+46+2+51+1+4</f>
        <v>131</v>
      </c>
      <c r="V5" s="18" t="n">
        <v>42</v>
      </c>
      <c r="W5" s="18" t="n">
        <f aca="false">12+2+23</f>
        <v>37</v>
      </c>
      <c r="X5" s="18"/>
      <c r="Y5" s="18" t="n">
        <f aca="false">35+3</f>
        <v>38</v>
      </c>
      <c r="Z5" s="18"/>
      <c r="AA5" s="18"/>
      <c r="AB5" s="18" t="n">
        <v>68</v>
      </c>
      <c r="AC5" s="18" t="n">
        <v>41</v>
      </c>
      <c r="AD5" s="18"/>
      <c r="AE5" s="18"/>
      <c r="AF5" s="18" t="n">
        <f aca="false">31+10</f>
        <v>41</v>
      </c>
      <c r="AG5" s="18"/>
      <c r="AH5" s="18"/>
    </row>
    <row r="6" s="19" customFormat="true" ht="15.75" hidden="false" customHeight="false" outlineLevel="0" collapsed="false">
      <c r="A6" s="30"/>
      <c r="B6" s="18" t="s">
        <v>689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374</v>
      </c>
      <c r="B7" s="18" t="s">
        <v>375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377</v>
      </c>
      <c r="B8" s="18" t="s">
        <v>378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379</v>
      </c>
      <c r="B9" s="18" t="s">
        <v>380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381</v>
      </c>
      <c r="B10" s="18" t="s">
        <v>382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383</v>
      </c>
      <c r="B11" s="18" t="s">
        <v>384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385</v>
      </c>
      <c r="B12" s="18" t="s">
        <v>386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387</v>
      </c>
      <c r="B13" s="18" t="s">
        <v>388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389</v>
      </c>
      <c r="B14" s="18" t="s">
        <v>390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391</v>
      </c>
      <c r="B15" s="18" t="s">
        <v>392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393</v>
      </c>
      <c r="B16" s="18" t="s">
        <v>394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395</v>
      </c>
      <c r="B17" s="18" t="s">
        <v>396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397</v>
      </c>
      <c r="B18" s="18" t="s">
        <v>398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399</v>
      </c>
      <c r="B19" s="18" t="s">
        <v>400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401</v>
      </c>
      <c r="B20" s="18" t="s">
        <v>402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403</v>
      </c>
      <c r="B21" s="18" t="s">
        <v>404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405</v>
      </c>
      <c r="B22" s="18" t="s">
        <v>406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407</v>
      </c>
      <c r="B23" s="18" t="s">
        <v>408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409</v>
      </c>
      <c r="B24" s="18" t="s">
        <v>410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411</v>
      </c>
      <c r="B25" s="18" t="s">
        <v>412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413</v>
      </c>
      <c r="B26" s="18" t="s">
        <v>414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415</v>
      </c>
      <c r="B27" s="18" t="s">
        <v>416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417</v>
      </c>
      <c r="B28" s="18" t="s">
        <v>418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490</v>
      </c>
      <c r="B29" s="18" t="s">
        <v>491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422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419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546</v>
      </c>
      <c r="B32" s="18" t="s">
        <v>547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425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503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655</v>
      </c>
      <c r="B35" s="18" t="s">
        <v>523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691</v>
      </c>
      <c r="B36" s="18" t="s">
        <v>677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427</v>
      </c>
      <c r="B37" s="18" t="s">
        <v>428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429</v>
      </c>
      <c r="B38" s="18" t="s">
        <v>430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431</v>
      </c>
      <c r="B39" s="18" t="s">
        <v>432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433</v>
      </c>
      <c r="B40" s="18" t="s">
        <v>434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435</v>
      </c>
      <c r="B41" s="18" t="s">
        <v>436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437</v>
      </c>
      <c r="B42" s="18" t="s">
        <v>438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439</v>
      </c>
      <c r="B43" s="18" t="s">
        <v>440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441</v>
      </c>
      <c r="B44" s="18" t="s">
        <v>442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443</v>
      </c>
      <c r="B45" s="18" t="s">
        <v>444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445</v>
      </c>
      <c r="B46" s="18" t="s">
        <v>446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447</v>
      </c>
      <c r="B47" s="18" t="s">
        <v>448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449</v>
      </c>
      <c r="B48" s="18" t="s">
        <v>450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451</v>
      </c>
      <c r="B49" s="18" t="s">
        <v>452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453</v>
      </c>
      <c r="B50" s="18" t="s">
        <v>454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455</v>
      </c>
      <c r="B51" s="18" t="s">
        <v>456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457</v>
      </c>
      <c r="B52" s="18" t="s">
        <v>458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459</v>
      </c>
      <c r="B53" s="18" t="s">
        <v>460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461</v>
      </c>
      <c r="B54" s="18" t="s">
        <v>462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463</v>
      </c>
      <c r="B55" s="18" t="s">
        <v>464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465</v>
      </c>
      <c r="B56" s="18" t="s">
        <v>466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467</v>
      </c>
      <c r="B57" s="18" t="s">
        <v>468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469</v>
      </c>
      <c r="B58" s="18" t="s">
        <v>470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471</v>
      </c>
      <c r="B59" s="18" t="s">
        <v>472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473</v>
      </c>
      <c r="B60" s="18" t="s">
        <v>474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475</v>
      </c>
      <c r="B61" s="18" t="s">
        <v>476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477</v>
      </c>
      <c r="B62" s="18" t="s">
        <v>478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479</v>
      </c>
      <c r="B63" s="18" t="s">
        <v>480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481</v>
      </c>
      <c r="B64" s="18" t="s">
        <v>482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483</v>
      </c>
      <c r="B65" s="18" t="s">
        <v>484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79" t="s">
        <v>282</v>
      </c>
      <c r="B66" s="79"/>
      <c r="C66" s="50" t="n">
        <f aca="false">SUM(C5:C65)</f>
        <v>801</v>
      </c>
      <c r="D66" s="50" t="n">
        <f aca="false">SUM(D5:D65)</f>
        <v>15</v>
      </c>
      <c r="E66" s="50" t="n">
        <f aca="false">SUM(E5:E65)</f>
        <v>73</v>
      </c>
      <c r="F66" s="50" t="n">
        <f aca="false">SUM(F5:F65)</f>
        <v>0</v>
      </c>
      <c r="G66" s="50" t="n">
        <f aca="false">SUM(G5:G65)</f>
        <v>0</v>
      </c>
      <c r="H66" s="50" t="n">
        <f aca="false">SUM(H5:H65)</f>
        <v>0</v>
      </c>
      <c r="I66" s="50" t="n">
        <f aca="false">SUM(I5:I65)</f>
        <v>44</v>
      </c>
      <c r="J66" s="50" t="n">
        <f aca="false">SUM(J5:J65)</f>
        <v>110</v>
      </c>
      <c r="K66" s="50" t="n">
        <f aca="false">SUM(K5:K65)</f>
        <v>18</v>
      </c>
      <c r="L66" s="50" t="n">
        <f aca="false">SUM(L5:L65)</f>
        <v>0</v>
      </c>
      <c r="M66" s="50" t="n">
        <f aca="false">SUM(M5:M65)</f>
        <v>0</v>
      </c>
      <c r="N66" s="50" t="n">
        <f aca="false">SUM(N5:N65)</f>
        <v>20</v>
      </c>
      <c r="O66" s="50" t="n">
        <f aca="false">SUM(O5:O65)</f>
        <v>76</v>
      </c>
      <c r="P66" s="50" t="n">
        <f aca="false">SUM(P5:P65)</f>
        <v>0</v>
      </c>
      <c r="Q66" s="50" t="n">
        <f aca="false">SUM(Q5:Q65)</f>
        <v>46</v>
      </c>
      <c r="R66" s="50" t="n">
        <f aca="false">SUM(R5:R65)</f>
        <v>1</v>
      </c>
      <c r="S66" s="50" t="n">
        <f aca="false">SUM(S5:S65)</f>
        <v>0</v>
      </c>
      <c r="T66" s="50" t="n">
        <f aca="false">SUM(T5:T65)</f>
        <v>0</v>
      </c>
      <c r="U66" s="50" t="n">
        <f aca="false">SUM(U5:U65)</f>
        <v>131</v>
      </c>
      <c r="V66" s="50" t="n">
        <f aca="false">SUM(V5:V65)</f>
        <v>42</v>
      </c>
      <c r="W66" s="50" t="n">
        <f aca="false">SUM(W5:W65)</f>
        <v>37</v>
      </c>
      <c r="X66" s="50" t="n">
        <f aca="false">SUM(X5:X65)</f>
        <v>0</v>
      </c>
      <c r="Y66" s="50" t="n">
        <f aca="false">SUM(Y5:Y65)</f>
        <v>38</v>
      </c>
      <c r="Z66" s="50" t="n">
        <f aca="false">SUM(Z5:Z65)</f>
        <v>0</v>
      </c>
      <c r="AA66" s="50" t="n">
        <f aca="false">SUM(AA5:AA65)</f>
        <v>0</v>
      </c>
      <c r="AB66" s="50" t="n">
        <f aca="false">SUM(AB5:AB65)</f>
        <v>68</v>
      </c>
      <c r="AC66" s="50" t="n">
        <f aca="false">SUM(AC5:AC65)</f>
        <v>41</v>
      </c>
      <c r="AD66" s="50" t="n">
        <f aca="false">SUM(AD5:AD65)</f>
        <v>0</v>
      </c>
      <c r="AE66" s="50" t="n">
        <f aca="false">SUM(AE5:AE65)</f>
        <v>0</v>
      </c>
      <c r="AF66" s="50" t="n">
        <f aca="false">SUM(AF5:AF65)</f>
        <v>41</v>
      </c>
      <c r="AG66" s="50" t="n">
        <f aca="false">SUM(AG5:AG65)</f>
        <v>0</v>
      </c>
      <c r="AH66" s="50" t="n">
        <f aca="false">SUM(AH5:AH65)</f>
        <v>0</v>
      </c>
    </row>
  </sheetData>
  <mergeCells count="1">
    <mergeCell ref="A66:B6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P4" activePane="bottomRight" state="frozen"/>
      <selection pane="topLeft" activeCell="A1" activeCellId="0" sqref="A1"/>
      <selection pane="topRight" activeCell="P1" activeCellId="0" sqref="P1"/>
      <selection pane="bottomLeft" activeCell="A4" activeCellId="0" sqref="A4"/>
      <selection pane="bottomRight" activeCell="V4" activeCellId="0" sqref="V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697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 t="n">
        <v>1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698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594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699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433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79" t="s">
        <v>282</v>
      </c>
      <c r="B63" s="79"/>
      <c r="C63" s="50" t="n">
        <f aca="false">SUM(C4:C62)</f>
        <v>1</v>
      </c>
      <c r="D63" s="50" t="n">
        <f aca="false">SUM(D4:D62)</f>
        <v>0</v>
      </c>
      <c r="E63" s="50" t="n">
        <f aca="false">SUM(E4:E62)</f>
        <v>0</v>
      </c>
      <c r="F63" s="50" t="n">
        <f aca="false">SUM(F4:F62)</f>
        <v>0</v>
      </c>
      <c r="G63" s="50" t="n">
        <f aca="false">SUM(G4:G62)</f>
        <v>0</v>
      </c>
      <c r="H63" s="50" t="n">
        <f aca="false">SUM(H4:H62)</f>
        <v>0</v>
      </c>
      <c r="I63" s="50" t="n">
        <f aca="false">SUM(I4:I62)</f>
        <v>0</v>
      </c>
      <c r="J63" s="50" t="n">
        <f aca="false">SUM(J4:J62)</f>
        <v>0</v>
      </c>
      <c r="K63" s="50" t="n">
        <f aca="false">SUM(K4:K62)</f>
        <v>0</v>
      </c>
      <c r="L63" s="50" t="n">
        <f aca="false">SUM(L4:L62)</f>
        <v>0</v>
      </c>
      <c r="M63" s="50" t="n">
        <f aca="false">SUM(M4:M62)</f>
        <v>0</v>
      </c>
      <c r="N63" s="50" t="n">
        <f aca="false">SUM(N4:N62)</f>
        <v>0</v>
      </c>
      <c r="O63" s="50" t="n">
        <f aca="false">SUM(O4:O62)</f>
        <v>0</v>
      </c>
      <c r="P63" s="50" t="n">
        <f aca="false">SUM(P4:P62)</f>
        <v>0</v>
      </c>
      <c r="Q63" s="50" t="n">
        <f aca="false">SUM(Q4:Q62)</f>
        <v>0</v>
      </c>
      <c r="R63" s="50" t="n">
        <f aca="false">SUM(R4:R62)</f>
        <v>0</v>
      </c>
      <c r="S63" s="50" t="n">
        <f aca="false">SUM(S4:S62)</f>
        <v>0</v>
      </c>
      <c r="T63" s="50" t="n">
        <f aca="false">SUM(T4:T62)</f>
        <v>0</v>
      </c>
      <c r="U63" s="50" t="n">
        <f aca="false">SUM(U4:U62)</f>
        <v>0</v>
      </c>
      <c r="V63" s="50" t="n">
        <f aca="false">SUM(V4:V62)</f>
        <v>1</v>
      </c>
      <c r="W63" s="50" t="n">
        <f aca="false">SUM(W4:W62)</f>
        <v>0</v>
      </c>
      <c r="X63" s="50" t="n">
        <f aca="false">SUM(X4:X62)</f>
        <v>0</v>
      </c>
      <c r="Y63" s="50" t="n">
        <f aca="false">SUM(Y4:Y62)</f>
        <v>0</v>
      </c>
      <c r="Z63" s="50" t="n">
        <f aca="false">SUM(Z4:Z62)</f>
        <v>0</v>
      </c>
      <c r="AA63" s="50" t="n">
        <f aca="false">SUM(AA4:AA62)</f>
        <v>0</v>
      </c>
      <c r="AB63" s="50" t="n">
        <f aca="false">SUM(AB4:AB62)</f>
        <v>0</v>
      </c>
      <c r="AC63" s="50" t="n">
        <f aca="false">SUM(AC4:AC62)</f>
        <v>0</v>
      </c>
      <c r="AD63" s="50" t="n">
        <f aca="false">SUM(AD4:AD62)</f>
        <v>0</v>
      </c>
      <c r="AE63" s="50" t="n">
        <f aca="false">SUM(AE4:AE62)</f>
        <v>0</v>
      </c>
      <c r="AF63" s="50" t="n">
        <f aca="false">SUM(AF4:AF62)</f>
        <v>0</v>
      </c>
      <c r="AG63" s="50" t="n">
        <f aca="false">SUM(AG4:AG62)</f>
        <v>0</v>
      </c>
      <c r="AH63" s="50" t="n">
        <f aca="false">SUM(AH4:AH62)</f>
        <v>0</v>
      </c>
    </row>
  </sheetData>
  <mergeCells count="1">
    <mergeCell ref="A63:B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AC4" activeCellId="0" sqref="AC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700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 t="n">
        <v>8</v>
      </c>
      <c r="R4" s="18"/>
      <c r="S4" s="18"/>
      <c r="T4" s="18"/>
      <c r="U4" s="18"/>
      <c r="V4" s="18"/>
      <c r="W4" s="18" t="n">
        <v>1</v>
      </c>
      <c r="X4" s="18"/>
      <c r="Y4" s="18"/>
      <c r="Z4" s="18"/>
      <c r="AA4" s="18"/>
      <c r="AB4" s="18"/>
      <c r="AC4" s="18" t="n">
        <v>2</v>
      </c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698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594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699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433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79" t="s">
        <v>282</v>
      </c>
      <c r="B63" s="79"/>
      <c r="C63" s="50" t="n">
        <f aca="false">SUM(C4:C62)</f>
        <v>11</v>
      </c>
      <c r="D63" s="50" t="n">
        <f aca="false">SUM(D4:D62)</f>
        <v>0</v>
      </c>
      <c r="E63" s="50" t="n">
        <f aca="false">SUM(E4:E62)</f>
        <v>0</v>
      </c>
      <c r="F63" s="50" t="n">
        <f aca="false">SUM(F4:F62)</f>
        <v>0</v>
      </c>
      <c r="G63" s="50" t="n">
        <f aca="false">SUM(G4:G62)</f>
        <v>0</v>
      </c>
      <c r="H63" s="50" t="n">
        <f aca="false">SUM(H4:H62)</f>
        <v>0</v>
      </c>
      <c r="I63" s="50" t="n">
        <f aca="false">SUM(I4:I62)</f>
        <v>0</v>
      </c>
      <c r="J63" s="50" t="n">
        <f aca="false">SUM(J4:J62)</f>
        <v>0</v>
      </c>
      <c r="K63" s="50" t="n">
        <f aca="false">SUM(K4:K62)</f>
        <v>0</v>
      </c>
      <c r="L63" s="50" t="n">
        <f aca="false">SUM(L4:L62)</f>
        <v>0</v>
      </c>
      <c r="M63" s="50" t="n">
        <f aca="false">SUM(M4:M62)</f>
        <v>0</v>
      </c>
      <c r="N63" s="50" t="n">
        <f aca="false">SUM(N4:N62)</f>
        <v>0</v>
      </c>
      <c r="O63" s="50" t="n">
        <f aca="false">SUM(O4:O62)</f>
        <v>0</v>
      </c>
      <c r="P63" s="50" t="n">
        <f aca="false">SUM(P4:P62)</f>
        <v>0</v>
      </c>
      <c r="Q63" s="50" t="n">
        <f aca="false">SUM(Q4:Q62)</f>
        <v>8</v>
      </c>
      <c r="R63" s="50" t="n">
        <f aca="false">SUM(R4:R62)</f>
        <v>0</v>
      </c>
      <c r="S63" s="50" t="n">
        <f aca="false">SUM(S4:S62)</f>
        <v>0</v>
      </c>
      <c r="T63" s="50" t="n">
        <f aca="false">SUM(T4:T62)</f>
        <v>0</v>
      </c>
      <c r="U63" s="50" t="n">
        <f aca="false">SUM(U4:U62)</f>
        <v>0</v>
      </c>
      <c r="V63" s="50" t="n">
        <f aca="false">SUM(V4:V62)</f>
        <v>0</v>
      </c>
      <c r="W63" s="50" t="n">
        <f aca="false">SUM(W4:W62)</f>
        <v>1</v>
      </c>
      <c r="X63" s="50" t="n">
        <f aca="false">SUM(X4:X62)</f>
        <v>0</v>
      </c>
      <c r="Y63" s="50" t="n">
        <f aca="false">SUM(Y4:Y62)</f>
        <v>0</v>
      </c>
      <c r="Z63" s="50" t="n">
        <f aca="false">SUM(Z4:Z62)</f>
        <v>0</v>
      </c>
      <c r="AA63" s="50" t="n">
        <f aca="false">SUM(AA4:AA62)</f>
        <v>0</v>
      </c>
      <c r="AB63" s="50" t="n">
        <f aca="false">SUM(AB4:AB62)</f>
        <v>0</v>
      </c>
      <c r="AC63" s="50" t="n">
        <f aca="false">SUM(AC4:AC62)</f>
        <v>2</v>
      </c>
      <c r="AD63" s="50" t="n">
        <f aca="false">SUM(AD4:AD62)</f>
        <v>0</v>
      </c>
      <c r="AE63" s="50" t="n">
        <f aca="false">SUM(AE4:AE62)</f>
        <v>0</v>
      </c>
      <c r="AF63" s="50" t="n">
        <f aca="false">SUM(AF4:AF62)</f>
        <v>0</v>
      </c>
      <c r="AG63" s="50" t="n">
        <f aca="false">SUM(AG4:AG62)</f>
        <v>0</v>
      </c>
      <c r="AH63" s="50" t="n">
        <f aca="false">SUM(AH4:AH62)</f>
        <v>0</v>
      </c>
    </row>
  </sheetData>
  <mergeCells count="1">
    <mergeCell ref="A63:B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P4" activePane="bottomRight" state="frozen"/>
      <selection pane="topLeft" activeCell="A1" activeCellId="0" sqref="A1"/>
      <selection pane="topRight" activeCell="P1" activeCellId="0" sqref="P1"/>
      <selection pane="bottomLeft" activeCell="A4" activeCellId="0" sqref="A4"/>
      <selection pane="bottomRight" activeCell="X5" activeCellId="0" sqref="X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701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14</v>
      </c>
      <c r="D4" s="18"/>
      <c r="E4" s="18"/>
      <c r="F4" s="18"/>
      <c r="G4" s="18"/>
      <c r="H4" s="18" t="n">
        <v>2</v>
      </c>
      <c r="I4" s="18"/>
      <c r="J4" s="18"/>
      <c r="K4" s="18" t="n">
        <v>1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 t="n">
        <v>10</v>
      </c>
      <c r="X4" s="18" t="n">
        <v>1</v>
      </c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698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594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699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550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551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79" t="s">
        <v>282</v>
      </c>
      <c r="B63" s="79"/>
      <c r="C63" s="50" t="n">
        <f aca="false">SUM(C4:C62)</f>
        <v>14</v>
      </c>
      <c r="D63" s="50" t="n">
        <f aca="false">SUM(D4:D62)</f>
        <v>0</v>
      </c>
      <c r="E63" s="50" t="n">
        <f aca="false">SUM(E4:E62)</f>
        <v>0</v>
      </c>
      <c r="F63" s="50" t="n">
        <f aca="false">SUM(F4:F62)</f>
        <v>0</v>
      </c>
      <c r="G63" s="50" t="n">
        <f aca="false">SUM(G4:G62)</f>
        <v>0</v>
      </c>
      <c r="H63" s="50" t="n">
        <f aca="false">SUM(H4:H62)</f>
        <v>2</v>
      </c>
      <c r="I63" s="50" t="n">
        <f aca="false">SUM(I4:I62)</f>
        <v>0</v>
      </c>
      <c r="J63" s="50" t="n">
        <f aca="false">SUM(J4:J62)</f>
        <v>0</v>
      </c>
      <c r="K63" s="50" t="n">
        <f aca="false">SUM(K4:K62)</f>
        <v>1</v>
      </c>
      <c r="L63" s="50" t="n">
        <f aca="false">SUM(L4:L62)</f>
        <v>0</v>
      </c>
      <c r="M63" s="50" t="n">
        <f aca="false">SUM(M4:M62)</f>
        <v>0</v>
      </c>
      <c r="N63" s="50" t="n">
        <f aca="false">SUM(N4:N62)</f>
        <v>0</v>
      </c>
      <c r="O63" s="50" t="n">
        <f aca="false">SUM(O4:O62)</f>
        <v>0</v>
      </c>
      <c r="P63" s="50" t="n">
        <f aca="false">SUM(P4:P62)</f>
        <v>0</v>
      </c>
      <c r="Q63" s="50" t="n">
        <f aca="false">SUM(Q4:Q62)</f>
        <v>0</v>
      </c>
      <c r="R63" s="50" t="n">
        <f aca="false">SUM(R4:R62)</f>
        <v>0</v>
      </c>
      <c r="S63" s="50" t="n">
        <f aca="false">SUM(S4:S62)</f>
        <v>0</v>
      </c>
      <c r="T63" s="50" t="n">
        <f aca="false">SUM(T4:T62)</f>
        <v>0</v>
      </c>
      <c r="U63" s="50" t="n">
        <f aca="false">SUM(U4:U62)</f>
        <v>0</v>
      </c>
      <c r="V63" s="50" t="n">
        <f aca="false">SUM(V4:V62)</f>
        <v>0</v>
      </c>
      <c r="W63" s="50" t="n">
        <f aca="false">SUM(W4:W62)</f>
        <v>10</v>
      </c>
      <c r="X63" s="50" t="n">
        <f aca="false">SUM(X4:X62)</f>
        <v>1</v>
      </c>
      <c r="Y63" s="50" t="n">
        <f aca="false">SUM(Y4:Y62)</f>
        <v>0</v>
      </c>
      <c r="Z63" s="50" t="n">
        <f aca="false">SUM(Z4:Z62)</f>
        <v>0</v>
      </c>
      <c r="AA63" s="50" t="n">
        <f aca="false">SUM(AA4:AA62)</f>
        <v>0</v>
      </c>
      <c r="AB63" s="50" t="n">
        <f aca="false">SUM(AB4:AB62)</f>
        <v>0</v>
      </c>
      <c r="AC63" s="50" t="n">
        <f aca="false">SUM(AC4:AC62)</f>
        <v>0</v>
      </c>
      <c r="AD63" s="50" t="n">
        <f aca="false">SUM(AD4:AD62)</f>
        <v>0</v>
      </c>
      <c r="AE63" s="50" t="n">
        <f aca="false">SUM(AE4:AE62)</f>
        <v>0</v>
      </c>
      <c r="AF63" s="50" t="n">
        <f aca="false">SUM(AF4:AF62)</f>
        <v>0</v>
      </c>
      <c r="AG63" s="50" t="n">
        <f aca="false">SUM(AG4:AG62)</f>
        <v>0</v>
      </c>
      <c r="AH63" s="50" t="n">
        <f aca="false">SUM(AH4:AH62)</f>
        <v>0</v>
      </c>
    </row>
  </sheetData>
  <mergeCells count="1">
    <mergeCell ref="A63:B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Q4" activePane="bottomRight" state="frozen"/>
      <selection pane="topLeft" activeCell="A1" activeCellId="0" sqref="A1"/>
      <selection pane="topRight" activeCell="Q1" activeCellId="0" sqref="Q1"/>
      <selection pane="bottomLeft" activeCell="A4" activeCellId="0" sqref="A4"/>
      <selection pane="bottomRight" activeCell="AC5" activeCellId="0" sqref="AC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702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18</v>
      </c>
      <c r="D4" s="18"/>
      <c r="E4" s="18"/>
      <c r="F4" s="18"/>
      <c r="G4" s="18"/>
      <c r="H4" s="18" t="n">
        <v>6</v>
      </c>
      <c r="I4" s="18"/>
      <c r="J4" s="18"/>
      <c r="K4" s="18"/>
      <c r="L4" s="18"/>
      <c r="M4" s="18"/>
      <c r="N4" s="18"/>
      <c r="O4" s="18"/>
      <c r="P4" s="18"/>
      <c r="Q4" s="18" t="n">
        <v>5</v>
      </c>
      <c r="R4" s="18"/>
      <c r="S4" s="18"/>
      <c r="T4" s="18"/>
      <c r="U4" s="18"/>
      <c r="V4" s="18" t="n">
        <v>4</v>
      </c>
      <c r="W4" s="18"/>
      <c r="X4" s="18"/>
      <c r="Y4" s="18"/>
      <c r="Z4" s="18"/>
      <c r="AA4" s="18"/>
      <c r="AB4" s="18"/>
      <c r="AC4" s="18" t="n">
        <v>3</v>
      </c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698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594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699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433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79" t="s">
        <v>282</v>
      </c>
      <c r="B63" s="79"/>
      <c r="C63" s="50" t="n">
        <f aca="false">SUM(C4:C62)</f>
        <v>18</v>
      </c>
      <c r="D63" s="50" t="n">
        <f aca="false">SUM(D4:D62)</f>
        <v>0</v>
      </c>
      <c r="E63" s="50" t="n">
        <f aca="false">SUM(E4:E62)</f>
        <v>0</v>
      </c>
      <c r="F63" s="50" t="n">
        <f aca="false">SUM(F4:F62)</f>
        <v>0</v>
      </c>
      <c r="G63" s="50" t="n">
        <f aca="false">SUM(G4:G62)</f>
        <v>0</v>
      </c>
      <c r="H63" s="50" t="n">
        <f aca="false">SUM(H4:H62)</f>
        <v>6</v>
      </c>
      <c r="I63" s="50" t="n">
        <f aca="false">SUM(I4:I62)</f>
        <v>0</v>
      </c>
      <c r="J63" s="50" t="n">
        <f aca="false">SUM(J4:J62)</f>
        <v>0</v>
      </c>
      <c r="K63" s="50" t="n">
        <f aca="false">SUM(K4:K62)</f>
        <v>0</v>
      </c>
      <c r="L63" s="50" t="n">
        <f aca="false">SUM(L4:L62)</f>
        <v>0</v>
      </c>
      <c r="M63" s="50" t="n">
        <f aca="false">SUM(M4:M62)</f>
        <v>0</v>
      </c>
      <c r="N63" s="50" t="n">
        <f aca="false">SUM(N4:N62)</f>
        <v>0</v>
      </c>
      <c r="O63" s="50" t="n">
        <f aca="false">SUM(O4:O62)</f>
        <v>0</v>
      </c>
      <c r="P63" s="50" t="n">
        <f aca="false">SUM(P4:P62)</f>
        <v>0</v>
      </c>
      <c r="Q63" s="50" t="n">
        <f aca="false">SUM(Q4:Q62)</f>
        <v>5</v>
      </c>
      <c r="R63" s="50" t="n">
        <f aca="false">SUM(R4:R62)</f>
        <v>0</v>
      </c>
      <c r="S63" s="50" t="n">
        <f aca="false">SUM(S4:S62)</f>
        <v>0</v>
      </c>
      <c r="T63" s="50" t="n">
        <f aca="false">SUM(T4:T62)</f>
        <v>0</v>
      </c>
      <c r="U63" s="50" t="n">
        <f aca="false">SUM(U4:U62)</f>
        <v>0</v>
      </c>
      <c r="V63" s="50" t="n">
        <f aca="false">SUM(V4:V62)</f>
        <v>4</v>
      </c>
      <c r="W63" s="50" t="n">
        <f aca="false">SUM(W4:W62)</f>
        <v>0</v>
      </c>
      <c r="X63" s="50" t="n">
        <f aca="false">SUM(X4:X62)</f>
        <v>0</v>
      </c>
      <c r="Y63" s="50" t="n">
        <f aca="false">SUM(Y4:Y62)</f>
        <v>0</v>
      </c>
      <c r="Z63" s="50" t="n">
        <f aca="false">SUM(Z4:Z62)</f>
        <v>0</v>
      </c>
      <c r="AA63" s="50" t="n">
        <f aca="false">SUM(AA4:AA62)</f>
        <v>0</v>
      </c>
      <c r="AB63" s="50" t="n">
        <f aca="false">SUM(AB4:AB62)</f>
        <v>0</v>
      </c>
      <c r="AC63" s="50" t="n">
        <f aca="false">SUM(AC4:AC62)</f>
        <v>3</v>
      </c>
      <c r="AD63" s="50" t="n">
        <f aca="false">SUM(AD4:AD62)</f>
        <v>0</v>
      </c>
      <c r="AE63" s="50" t="n">
        <f aca="false">SUM(AE4:AE62)</f>
        <v>0</v>
      </c>
      <c r="AF63" s="50" t="n">
        <f aca="false">SUM(AF4:AF62)</f>
        <v>0</v>
      </c>
      <c r="AG63" s="50" t="n">
        <f aca="false">SUM(AG4:AG62)</f>
        <v>0</v>
      </c>
      <c r="AH63" s="50" t="n">
        <f aca="false">SUM(AH4:AH62)</f>
        <v>0</v>
      </c>
    </row>
  </sheetData>
  <mergeCells count="1">
    <mergeCell ref="A63:B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6" activePane="bottomRight" state="frozen"/>
      <selection pane="topLeft" activeCell="A1" activeCellId="0" sqref="A1"/>
      <selection pane="topRight" activeCell="D1" activeCellId="0" sqref="D1"/>
      <selection pane="bottomLeft" activeCell="A46" activeCellId="0" sqref="A46"/>
      <selection pane="bottomRight" activeCell="S4" activeCellId="0" sqref="S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703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698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594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699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433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79" t="s">
        <v>282</v>
      </c>
      <c r="B63" s="79"/>
      <c r="C63" s="50" t="n">
        <f aca="false">SUM(C4:C62)</f>
        <v>0</v>
      </c>
      <c r="D63" s="50" t="n">
        <f aca="false">SUM(D4:D62)</f>
        <v>0</v>
      </c>
      <c r="E63" s="50" t="n">
        <f aca="false">SUM(E4:E62)</f>
        <v>0</v>
      </c>
      <c r="F63" s="50" t="n">
        <f aca="false">SUM(F4:F62)</f>
        <v>0</v>
      </c>
      <c r="G63" s="50" t="n">
        <f aca="false">SUM(G4:G62)</f>
        <v>0</v>
      </c>
      <c r="H63" s="50" t="n">
        <f aca="false">SUM(H4:H62)</f>
        <v>0</v>
      </c>
      <c r="I63" s="50" t="n">
        <f aca="false">SUM(I4:I62)</f>
        <v>0</v>
      </c>
      <c r="J63" s="50" t="n">
        <f aca="false">SUM(J4:J62)</f>
        <v>0</v>
      </c>
      <c r="K63" s="50" t="n">
        <f aca="false">SUM(K4:K62)</f>
        <v>0</v>
      </c>
      <c r="L63" s="50" t="n">
        <f aca="false">SUM(L4:L62)</f>
        <v>0</v>
      </c>
      <c r="M63" s="50" t="n">
        <f aca="false">SUM(M4:M62)</f>
        <v>0</v>
      </c>
      <c r="N63" s="50" t="n">
        <f aca="false">SUM(N4:N62)</f>
        <v>0</v>
      </c>
      <c r="O63" s="50" t="n">
        <f aca="false">SUM(O4:O62)</f>
        <v>0</v>
      </c>
      <c r="P63" s="50" t="n">
        <f aca="false">SUM(P4:P62)</f>
        <v>0</v>
      </c>
      <c r="Q63" s="50" t="n">
        <f aca="false">SUM(Q4:Q62)</f>
        <v>0</v>
      </c>
      <c r="R63" s="50" t="n">
        <f aca="false">SUM(R4:R62)</f>
        <v>0</v>
      </c>
      <c r="S63" s="50" t="n">
        <f aca="false">SUM(S4:S62)</f>
        <v>0</v>
      </c>
      <c r="T63" s="50" t="n">
        <f aca="false">SUM(T4:T62)</f>
        <v>0</v>
      </c>
      <c r="U63" s="50" t="n">
        <f aca="false">SUM(U4:U62)</f>
        <v>0</v>
      </c>
      <c r="V63" s="50" t="n">
        <f aca="false">SUM(V4:V62)</f>
        <v>0</v>
      </c>
      <c r="W63" s="50" t="n">
        <f aca="false">SUM(W4:W62)</f>
        <v>0</v>
      </c>
      <c r="X63" s="50" t="n">
        <f aca="false">SUM(X4:X62)</f>
        <v>0</v>
      </c>
      <c r="Y63" s="50" t="n">
        <f aca="false">SUM(Y4:Y62)</f>
        <v>0</v>
      </c>
      <c r="Z63" s="50" t="n">
        <f aca="false">SUM(Z4:Z62)</f>
        <v>0</v>
      </c>
      <c r="AA63" s="50" t="n">
        <f aca="false">SUM(AA4:AA62)</f>
        <v>0</v>
      </c>
      <c r="AB63" s="50" t="n">
        <f aca="false">SUM(AB4:AB62)</f>
        <v>0</v>
      </c>
      <c r="AC63" s="50" t="n">
        <f aca="false">SUM(AC4:AC62)</f>
        <v>0</v>
      </c>
      <c r="AD63" s="50" t="n">
        <f aca="false">SUM(AD4:AD62)</f>
        <v>0</v>
      </c>
      <c r="AE63" s="50" t="n">
        <f aca="false">SUM(AE4:AE62)</f>
        <v>0</v>
      </c>
      <c r="AF63" s="50" t="n">
        <f aca="false">SUM(AF4:AF62)</f>
        <v>0</v>
      </c>
      <c r="AG63" s="50" t="n">
        <f aca="false">SUM(AG4:AG62)</f>
        <v>0</v>
      </c>
      <c r="AH63" s="50" t="n">
        <f aca="false">SUM(AH4:AH62)</f>
        <v>0</v>
      </c>
    </row>
  </sheetData>
  <mergeCells count="1">
    <mergeCell ref="A63:B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704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57</v>
      </c>
      <c r="D4" s="18"/>
      <c r="E4" s="18"/>
      <c r="F4" s="18"/>
      <c r="G4" s="18"/>
      <c r="H4" s="18" t="n">
        <v>2</v>
      </c>
      <c r="I4" s="18" t="n">
        <v>1</v>
      </c>
      <c r="J4" s="18"/>
      <c r="K4" s="18" t="n">
        <v>3</v>
      </c>
      <c r="L4" s="18"/>
      <c r="M4" s="18"/>
      <c r="N4" s="18"/>
      <c r="O4" s="18"/>
      <c r="P4" s="18"/>
      <c r="Q4" s="18" t="n">
        <v>11</v>
      </c>
      <c r="R4" s="18"/>
      <c r="S4" s="18"/>
      <c r="T4" s="18"/>
      <c r="U4" s="18"/>
      <c r="V4" s="18" t="n">
        <v>18</v>
      </c>
      <c r="W4" s="18" t="n">
        <v>4</v>
      </c>
      <c r="X4" s="18" t="n">
        <v>3</v>
      </c>
      <c r="Y4" s="18" t="n">
        <v>10</v>
      </c>
      <c r="Z4" s="18"/>
      <c r="AA4" s="18"/>
      <c r="AB4" s="18"/>
      <c r="AC4" s="18"/>
      <c r="AD4" s="18"/>
      <c r="AE4" s="18" t="n">
        <v>5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422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421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698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563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503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433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79" t="s">
        <v>282</v>
      </c>
      <c r="B63" s="79"/>
      <c r="C63" s="50" t="n">
        <f aca="false">SUM(C4:C62)</f>
        <v>57</v>
      </c>
      <c r="D63" s="50" t="n">
        <f aca="false">SUM(D4:D62)</f>
        <v>0</v>
      </c>
      <c r="E63" s="50" t="n">
        <f aca="false">SUM(E4:E62)</f>
        <v>0</v>
      </c>
      <c r="F63" s="50" t="n">
        <f aca="false">SUM(F4:F62)</f>
        <v>0</v>
      </c>
      <c r="G63" s="50" t="n">
        <f aca="false">SUM(G4:G62)</f>
        <v>0</v>
      </c>
      <c r="H63" s="50" t="n">
        <f aca="false">SUM(H4:H62)</f>
        <v>2</v>
      </c>
      <c r="I63" s="50" t="n">
        <f aca="false">SUM(I4:I62)</f>
        <v>1</v>
      </c>
      <c r="J63" s="50" t="n">
        <f aca="false">SUM(J4:J62)</f>
        <v>0</v>
      </c>
      <c r="K63" s="50" t="n">
        <f aca="false">SUM(K4:K62)</f>
        <v>3</v>
      </c>
      <c r="L63" s="50" t="n">
        <f aca="false">SUM(L4:L62)</f>
        <v>0</v>
      </c>
      <c r="M63" s="50" t="n">
        <f aca="false">SUM(M4:M62)</f>
        <v>0</v>
      </c>
      <c r="N63" s="50" t="n">
        <f aca="false">SUM(N4:N62)</f>
        <v>0</v>
      </c>
      <c r="O63" s="50" t="n">
        <f aca="false">SUM(O4:O62)</f>
        <v>0</v>
      </c>
      <c r="P63" s="50" t="n">
        <f aca="false">SUM(P4:P62)</f>
        <v>0</v>
      </c>
      <c r="Q63" s="50" t="n">
        <f aca="false">SUM(Q4:Q62)</f>
        <v>11</v>
      </c>
      <c r="R63" s="50" t="n">
        <f aca="false">SUM(R4:R62)</f>
        <v>0</v>
      </c>
      <c r="S63" s="50" t="n">
        <f aca="false">SUM(S4:S62)</f>
        <v>0</v>
      </c>
      <c r="T63" s="50" t="n">
        <f aca="false">SUM(T4:T62)</f>
        <v>0</v>
      </c>
      <c r="U63" s="50" t="n">
        <f aca="false">SUM(U4:U62)</f>
        <v>0</v>
      </c>
      <c r="V63" s="50" t="n">
        <f aca="false">SUM(V4:V62)</f>
        <v>18</v>
      </c>
      <c r="W63" s="50" t="n">
        <f aca="false">SUM(W4:W62)</f>
        <v>4</v>
      </c>
      <c r="X63" s="50" t="n">
        <f aca="false">SUM(X4:X62)</f>
        <v>3</v>
      </c>
      <c r="Y63" s="50" t="n">
        <f aca="false">SUM(Y4:Y62)</f>
        <v>10</v>
      </c>
      <c r="Z63" s="50" t="n">
        <f aca="false">SUM(Z4:Z62)</f>
        <v>0</v>
      </c>
      <c r="AA63" s="50" t="n">
        <f aca="false">SUM(AA4:AA62)</f>
        <v>0</v>
      </c>
      <c r="AB63" s="50" t="n">
        <f aca="false">SUM(AB4:AB62)</f>
        <v>0</v>
      </c>
      <c r="AC63" s="50" t="n">
        <f aca="false">SUM(AC4:AC62)</f>
        <v>0</v>
      </c>
      <c r="AD63" s="50" t="n">
        <f aca="false">SUM(AD4:AD62)</f>
        <v>0</v>
      </c>
      <c r="AE63" s="50" t="n">
        <f aca="false">SUM(AE4:AE62)</f>
        <v>5</v>
      </c>
      <c r="AF63" s="50" t="n">
        <f aca="false">SUM(AF4:AF62)</f>
        <v>0</v>
      </c>
      <c r="AG63" s="50" t="n">
        <f aca="false">SUM(AG4:AG62)</f>
        <v>0</v>
      </c>
      <c r="AH63" s="50" t="n">
        <f aca="false">SUM(AH4:AH62)</f>
        <v>0</v>
      </c>
    </row>
  </sheetData>
  <mergeCells count="1">
    <mergeCell ref="A63:B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AE4" activeCellId="0" sqref="AE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705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60</v>
      </c>
      <c r="D4" s="18" t="n">
        <v>7</v>
      </c>
      <c r="E4" s="18"/>
      <c r="F4" s="18"/>
      <c r="G4" s="18"/>
      <c r="H4" s="18" t="n">
        <v>2</v>
      </c>
      <c r="I4" s="18" t="n">
        <v>2</v>
      </c>
      <c r="J4" s="18"/>
      <c r="K4" s="18"/>
      <c r="L4" s="18"/>
      <c r="M4" s="18"/>
      <c r="N4" s="18"/>
      <c r="O4" s="18"/>
      <c r="P4" s="18"/>
      <c r="Q4" s="18" t="n">
        <v>8</v>
      </c>
      <c r="R4" s="18"/>
      <c r="S4" s="18"/>
      <c r="T4" s="18"/>
      <c r="U4" s="18"/>
      <c r="V4" s="18" t="n">
        <v>17</v>
      </c>
      <c r="W4" s="18" t="n">
        <v>13</v>
      </c>
      <c r="X4" s="18"/>
      <c r="Y4" s="18"/>
      <c r="Z4" s="18"/>
      <c r="AA4" s="18"/>
      <c r="AB4" s="18"/>
      <c r="AC4" s="18"/>
      <c r="AD4" s="18"/>
      <c r="AE4" s="18" t="n">
        <v>11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376</v>
      </c>
      <c r="B6" s="18"/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377</v>
      </c>
      <c r="B7" s="18" t="s">
        <v>378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379</v>
      </c>
      <c r="B8" s="18" t="s">
        <v>380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381</v>
      </c>
      <c r="B9" s="18" t="s">
        <v>382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383</v>
      </c>
      <c r="B10" s="18" t="s">
        <v>384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385</v>
      </c>
      <c r="B11" s="18" t="s">
        <v>386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387</v>
      </c>
      <c r="B12" s="18" t="s">
        <v>388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389</v>
      </c>
      <c r="B13" s="18" t="s">
        <v>390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391</v>
      </c>
      <c r="B14" s="18" t="s">
        <v>392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393</v>
      </c>
      <c r="B15" s="18" t="s">
        <v>394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395</v>
      </c>
      <c r="B16" s="18" t="s">
        <v>396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397</v>
      </c>
      <c r="B17" s="18" t="s">
        <v>398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399</v>
      </c>
      <c r="B18" s="18" t="s">
        <v>400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401</v>
      </c>
      <c r="B19" s="18" t="s">
        <v>402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403</v>
      </c>
      <c r="B20" s="18" t="s">
        <v>404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405</v>
      </c>
      <c r="B21" s="18" t="s">
        <v>406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407</v>
      </c>
      <c r="B22" s="18" t="s">
        <v>408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409</v>
      </c>
      <c r="B23" s="18" t="s">
        <v>410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411</v>
      </c>
      <c r="B24" s="18" t="s">
        <v>412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413</v>
      </c>
      <c r="B25" s="18" t="s">
        <v>414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415</v>
      </c>
      <c r="B26" s="18" t="s">
        <v>416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417</v>
      </c>
      <c r="B27" s="18" t="s">
        <v>418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698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422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421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491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594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/>
      <c r="B34" s="18" t="s">
        <v>699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/>
      <c r="B35" s="18" t="s">
        <v>706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707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546</v>
      </c>
      <c r="B37" s="18" t="s">
        <v>547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708</v>
      </c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709</v>
      </c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427</v>
      </c>
      <c r="B40" s="18" t="s">
        <v>428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429</v>
      </c>
      <c r="B41" s="18" t="s">
        <v>430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431</v>
      </c>
      <c r="B42" s="18" t="s">
        <v>432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433</v>
      </c>
      <c r="B43" s="18" t="s">
        <v>434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435</v>
      </c>
      <c r="B44" s="18" t="s">
        <v>436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437</v>
      </c>
      <c r="B45" s="18" t="s">
        <v>438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439</v>
      </c>
      <c r="B46" s="18" t="s">
        <v>440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441</v>
      </c>
      <c r="B47" s="18" t="s">
        <v>442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443</v>
      </c>
      <c r="B48" s="18" t="s">
        <v>444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445</v>
      </c>
      <c r="B49" s="18" t="s">
        <v>446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447</v>
      </c>
      <c r="B50" s="18" t="s">
        <v>448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449</v>
      </c>
      <c r="B51" s="18" t="s">
        <v>450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451</v>
      </c>
      <c r="B52" s="18" t="s">
        <v>452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453</v>
      </c>
      <c r="B53" s="18" t="s">
        <v>454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455</v>
      </c>
      <c r="B54" s="18" t="s">
        <v>456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457</v>
      </c>
      <c r="B55" s="18" t="s">
        <v>458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459</v>
      </c>
      <c r="B56" s="18" t="s">
        <v>460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461</v>
      </c>
      <c r="B57" s="18" t="s">
        <v>462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463</v>
      </c>
      <c r="B58" s="18" t="s">
        <v>464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465</v>
      </c>
      <c r="B59" s="18" t="s">
        <v>466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467</v>
      </c>
      <c r="B60" s="18" t="s">
        <v>468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469</v>
      </c>
      <c r="B61" s="18" t="s">
        <v>470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471</v>
      </c>
      <c r="B62" s="18" t="s">
        <v>472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473</v>
      </c>
      <c r="B63" s="18" t="s">
        <v>474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475</v>
      </c>
      <c r="B64" s="18" t="s">
        <v>476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477</v>
      </c>
      <c r="B65" s="18" t="s">
        <v>478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479</v>
      </c>
      <c r="B66" s="18" t="s">
        <v>480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481</v>
      </c>
      <c r="B67" s="18" t="s">
        <v>482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483</v>
      </c>
      <c r="B68" s="18" t="s">
        <v>484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79" t="s">
        <v>282</v>
      </c>
      <c r="B69" s="79"/>
      <c r="C69" s="50" t="n">
        <f aca="false">SUM(C4:C68)</f>
        <v>60</v>
      </c>
      <c r="D69" s="50" t="n">
        <f aca="false">SUM(D4:D68)</f>
        <v>7</v>
      </c>
      <c r="E69" s="50" t="n">
        <f aca="false">SUM(E4:E68)</f>
        <v>0</v>
      </c>
      <c r="F69" s="50" t="n">
        <f aca="false">SUM(F4:F68)</f>
        <v>0</v>
      </c>
      <c r="G69" s="50" t="n">
        <f aca="false">SUM(G4:G68)</f>
        <v>0</v>
      </c>
      <c r="H69" s="50" t="n">
        <f aca="false">SUM(H4:H68)</f>
        <v>2</v>
      </c>
      <c r="I69" s="50" t="n">
        <f aca="false">SUM(I4:I68)</f>
        <v>2</v>
      </c>
      <c r="J69" s="50" t="n">
        <f aca="false">SUM(J4:J68)</f>
        <v>0</v>
      </c>
      <c r="K69" s="50" t="n">
        <f aca="false">SUM(K4:K68)</f>
        <v>0</v>
      </c>
      <c r="L69" s="50" t="n">
        <f aca="false">SUM(L4:L68)</f>
        <v>0</v>
      </c>
      <c r="M69" s="50" t="n">
        <f aca="false">SUM(M4:M68)</f>
        <v>0</v>
      </c>
      <c r="N69" s="50" t="n">
        <f aca="false">SUM(N4:N68)</f>
        <v>0</v>
      </c>
      <c r="O69" s="50" t="n">
        <f aca="false">SUM(O4:O68)</f>
        <v>0</v>
      </c>
      <c r="P69" s="50" t="n">
        <f aca="false">SUM(P4:P68)</f>
        <v>0</v>
      </c>
      <c r="Q69" s="50" t="n">
        <f aca="false">SUM(Q4:Q68)</f>
        <v>8</v>
      </c>
      <c r="R69" s="50" t="n">
        <f aca="false">SUM(R4:R68)</f>
        <v>0</v>
      </c>
      <c r="S69" s="50" t="n">
        <f aca="false">SUM(S4:S68)</f>
        <v>0</v>
      </c>
      <c r="T69" s="50" t="n">
        <f aca="false">SUM(T4:T68)</f>
        <v>0</v>
      </c>
      <c r="U69" s="50" t="n">
        <f aca="false">SUM(U4:U68)</f>
        <v>0</v>
      </c>
      <c r="V69" s="50" t="n">
        <f aca="false">SUM(V4:V68)</f>
        <v>17</v>
      </c>
      <c r="W69" s="50" t="n">
        <f aca="false">SUM(W4:W68)</f>
        <v>13</v>
      </c>
      <c r="X69" s="50" t="n">
        <f aca="false">SUM(X4:X68)</f>
        <v>0</v>
      </c>
      <c r="Y69" s="50" t="n">
        <f aca="false">SUM(Y4:Y68)</f>
        <v>0</v>
      </c>
      <c r="Z69" s="50" t="n">
        <f aca="false">SUM(Z4:Z68)</f>
        <v>0</v>
      </c>
      <c r="AA69" s="50" t="n">
        <f aca="false">SUM(AA4:AA68)</f>
        <v>0</v>
      </c>
      <c r="AB69" s="50" t="n">
        <f aca="false">SUM(AB4:AB68)</f>
        <v>0</v>
      </c>
      <c r="AC69" s="50" t="n">
        <f aca="false">SUM(AC4:AC68)</f>
        <v>0</v>
      </c>
      <c r="AD69" s="50" t="n">
        <f aca="false">SUM(AD4:AD68)</f>
        <v>0</v>
      </c>
      <c r="AE69" s="50" t="n">
        <f aca="false">SUM(AE4:AE68)</f>
        <v>11</v>
      </c>
      <c r="AF69" s="50" t="n">
        <f aca="false">SUM(AF4:AF68)</f>
        <v>0</v>
      </c>
      <c r="AG69" s="50" t="n">
        <f aca="false">SUM(AG4:AG68)</f>
        <v>0</v>
      </c>
      <c r="AH69" s="50" t="n">
        <f aca="false">SUM(AH4:AH68)</f>
        <v>0</v>
      </c>
    </row>
  </sheetData>
  <mergeCells count="1">
    <mergeCell ref="A69:B6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2:AH5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494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217</v>
      </c>
      <c r="D4" s="18"/>
      <c r="E4" s="18"/>
      <c r="F4" s="18"/>
      <c r="G4" s="18"/>
      <c r="H4" s="18" t="n">
        <v>3</v>
      </c>
      <c r="I4" s="18"/>
      <c r="J4" s="18"/>
      <c r="K4" s="18"/>
      <c r="L4" s="18"/>
      <c r="M4" s="18"/>
      <c r="N4" s="18"/>
      <c r="O4" s="18" t="n">
        <v>5</v>
      </c>
      <c r="P4" s="18"/>
      <c r="Q4" s="18"/>
      <c r="R4" s="18"/>
      <c r="S4" s="18"/>
      <c r="T4" s="18"/>
      <c r="U4" s="18" t="n">
        <v>65</v>
      </c>
      <c r="V4" s="18" t="n">
        <v>52</v>
      </c>
      <c r="W4" s="18" t="n">
        <v>22</v>
      </c>
      <c r="X4" s="18" t="n">
        <v>14</v>
      </c>
      <c r="Y4" s="18" t="n">
        <v>3</v>
      </c>
      <c r="Z4" s="18"/>
      <c r="AA4" s="18"/>
      <c r="AB4" s="18" t="n">
        <v>1</v>
      </c>
      <c r="AC4" s="18" t="n">
        <v>22</v>
      </c>
      <c r="AD4" s="18" t="n">
        <v>14</v>
      </c>
      <c r="AE4" s="18" t="n">
        <v>16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488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427</v>
      </c>
      <c r="B30" s="18" t="s">
        <v>428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429</v>
      </c>
      <c r="B31" s="18" t="s">
        <v>430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431</v>
      </c>
      <c r="B32" s="18" t="s">
        <v>432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433</v>
      </c>
      <c r="B33" s="18" t="s">
        <v>434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435</v>
      </c>
      <c r="B34" s="18" t="s">
        <v>436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437</v>
      </c>
      <c r="B35" s="18" t="s">
        <v>438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439</v>
      </c>
      <c r="B36" s="18" t="s">
        <v>440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441</v>
      </c>
      <c r="B37" s="18" t="s">
        <v>442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443</v>
      </c>
      <c r="B38" s="18" t="s">
        <v>444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445</v>
      </c>
      <c r="B39" s="18" t="s">
        <v>446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447</v>
      </c>
      <c r="B40" s="18" t="s">
        <v>448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449</v>
      </c>
      <c r="B41" s="18" t="s">
        <v>450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451</v>
      </c>
      <c r="B42" s="18" t="s">
        <v>452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453</v>
      </c>
      <c r="B43" s="18" t="s">
        <v>454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455</v>
      </c>
      <c r="B44" s="18" t="s">
        <v>456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457</v>
      </c>
      <c r="B45" s="18" t="s">
        <v>458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459</v>
      </c>
      <c r="B46" s="18" t="s">
        <v>460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461</v>
      </c>
      <c r="B47" s="18" t="s">
        <v>462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463</v>
      </c>
      <c r="B48" s="18" t="s">
        <v>464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465</v>
      </c>
      <c r="B49" s="18" t="s">
        <v>466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467</v>
      </c>
      <c r="B50" s="18" t="s">
        <v>468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469</v>
      </c>
      <c r="B51" s="18" t="s">
        <v>470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471</v>
      </c>
      <c r="B52" s="18" t="s">
        <v>472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473</v>
      </c>
      <c r="B53" s="18" t="s">
        <v>474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475</v>
      </c>
      <c r="B54" s="18" t="s">
        <v>476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477</v>
      </c>
      <c r="B55" s="18" t="s">
        <v>478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479</v>
      </c>
      <c r="B56" s="18" t="s">
        <v>480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481</v>
      </c>
      <c r="B57" s="18" t="s">
        <v>482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483</v>
      </c>
      <c r="B58" s="18" t="s">
        <v>484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79" t="s">
        <v>282</v>
      </c>
      <c r="B59" s="79"/>
      <c r="C59" s="50" t="n">
        <f aca="false">SUM(C4:C58)</f>
        <v>217</v>
      </c>
      <c r="D59" s="50" t="n">
        <f aca="false">SUM(D4:D58)</f>
        <v>0</v>
      </c>
      <c r="E59" s="50" t="n">
        <f aca="false">SUM(E4:E58)</f>
        <v>0</v>
      </c>
      <c r="F59" s="50" t="n">
        <f aca="false">SUM(F4:F58)</f>
        <v>0</v>
      </c>
      <c r="G59" s="50" t="n">
        <f aca="false">SUM(G4:G58)</f>
        <v>0</v>
      </c>
      <c r="H59" s="50" t="n">
        <f aca="false">SUM(H4:H58)</f>
        <v>3</v>
      </c>
      <c r="I59" s="50" t="n">
        <f aca="false">SUM(I4:I58)</f>
        <v>0</v>
      </c>
      <c r="J59" s="50" t="n">
        <f aca="false">SUM(J4:J58)</f>
        <v>0</v>
      </c>
      <c r="K59" s="50" t="n">
        <f aca="false">SUM(K4:K58)</f>
        <v>0</v>
      </c>
      <c r="L59" s="50" t="n">
        <f aca="false">SUM(L4:L58)</f>
        <v>0</v>
      </c>
      <c r="M59" s="50" t="n">
        <f aca="false">SUM(M4:M58)</f>
        <v>0</v>
      </c>
      <c r="N59" s="50" t="n">
        <f aca="false">SUM(N4:N58)</f>
        <v>0</v>
      </c>
      <c r="O59" s="50" t="n">
        <f aca="false">SUM(O4:O58)</f>
        <v>5</v>
      </c>
      <c r="P59" s="50" t="n">
        <f aca="false">SUM(P4:P58)</f>
        <v>0</v>
      </c>
      <c r="Q59" s="50" t="n">
        <f aca="false">SUM(Q4:Q58)</f>
        <v>0</v>
      </c>
      <c r="R59" s="50" t="n">
        <f aca="false">SUM(R4:R58)</f>
        <v>0</v>
      </c>
      <c r="S59" s="50" t="n">
        <f aca="false">SUM(S4:S58)</f>
        <v>0</v>
      </c>
      <c r="T59" s="50" t="n">
        <f aca="false">SUM(T4:T58)</f>
        <v>0</v>
      </c>
      <c r="U59" s="50" t="n">
        <f aca="false">SUM(U4:U58)</f>
        <v>65</v>
      </c>
      <c r="V59" s="50" t="n">
        <f aca="false">SUM(V4:V58)</f>
        <v>52</v>
      </c>
      <c r="W59" s="50" t="n">
        <f aca="false">SUM(W4:W58)</f>
        <v>22</v>
      </c>
      <c r="X59" s="50" t="n">
        <f aca="false">SUM(X4:X58)</f>
        <v>14</v>
      </c>
      <c r="Y59" s="50" t="n">
        <f aca="false">SUM(Y4:Y58)</f>
        <v>3</v>
      </c>
      <c r="Z59" s="50" t="n">
        <f aca="false">SUM(Z4:Z58)</f>
        <v>0</v>
      </c>
      <c r="AA59" s="50" t="n">
        <f aca="false">SUM(AA4:AA58)</f>
        <v>0</v>
      </c>
      <c r="AB59" s="50" t="n">
        <f aca="false">SUM(AB4:AB58)</f>
        <v>1</v>
      </c>
      <c r="AC59" s="50" t="n">
        <f aca="false">SUM(AC4:AC58)</f>
        <v>22</v>
      </c>
      <c r="AD59" s="50" t="n">
        <f aca="false">SUM(AD4:AD58)</f>
        <v>14</v>
      </c>
      <c r="AE59" s="50" t="n">
        <f aca="false">SUM(AE4:AE58)</f>
        <v>16</v>
      </c>
      <c r="AF59" s="50" t="n">
        <f aca="false">SUM(AF4:AF58)</f>
        <v>0</v>
      </c>
      <c r="AG59" s="50" t="n">
        <f aca="false">SUM(AG4:AG58)</f>
        <v>0</v>
      </c>
      <c r="AH59" s="50" t="n">
        <f aca="false">SUM(AH4:AH58)</f>
        <v>0</v>
      </c>
    </row>
  </sheetData>
  <mergeCells count="1">
    <mergeCell ref="A59:B59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W4" activePane="bottomRight" state="frozen"/>
      <selection pane="topLeft" activeCell="A1" activeCellId="0" sqref="A1"/>
      <selection pane="topRight" activeCell="W1" activeCellId="0" sqref="W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710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50</v>
      </c>
      <c r="D4" s="18" t="n">
        <v>6</v>
      </c>
      <c r="E4" s="18"/>
      <c r="F4" s="18"/>
      <c r="G4" s="18"/>
      <c r="H4" s="18" t="n">
        <v>25</v>
      </c>
      <c r="I4" s="18" t="n">
        <v>4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 t="n">
        <v>3</v>
      </c>
      <c r="W4" s="18"/>
      <c r="X4" s="18"/>
      <c r="Y4" s="18" t="n">
        <v>1</v>
      </c>
      <c r="Z4" s="18"/>
      <c r="AA4" s="18"/>
      <c r="AB4" s="18" t="n">
        <v>8</v>
      </c>
      <c r="AC4" s="18"/>
      <c r="AD4" s="18"/>
      <c r="AE4" s="18" t="n">
        <v>3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698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594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699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/>
      <c r="B34" s="18" t="s">
        <v>563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546</v>
      </c>
      <c r="B35" s="18" t="s">
        <v>547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505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708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427</v>
      </c>
      <c r="B38" s="18" t="s">
        <v>428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429</v>
      </c>
      <c r="B39" s="18" t="s">
        <v>430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431</v>
      </c>
      <c r="B40" s="18" t="s">
        <v>432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433</v>
      </c>
      <c r="B41" s="18" t="s">
        <v>434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435</v>
      </c>
      <c r="B42" s="18" t="s">
        <v>436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437</v>
      </c>
      <c r="B43" s="18" t="s">
        <v>438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439</v>
      </c>
      <c r="B44" s="18" t="s">
        <v>440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441</v>
      </c>
      <c r="B45" s="18" t="s">
        <v>442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443</v>
      </c>
      <c r="B46" s="18" t="s">
        <v>444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445</v>
      </c>
      <c r="B47" s="18" t="s">
        <v>446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447</v>
      </c>
      <c r="B48" s="18" t="s">
        <v>448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449</v>
      </c>
      <c r="B49" s="18" t="s">
        <v>450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451</v>
      </c>
      <c r="B50" s="18" t="s">
        <v>452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453</v>
      </c>
      <c r="B51" s="18" t="s">
        <v>454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455</v>
      </c>
      <c r="B52" s="18" t="s">
        <v>456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457</v>
      </c>
      <c r="B53" s="18" t="s">
        <v>458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459</v>
      </c>
      <c r="B54" s="18" t="s">
        <v>460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461</v>
      </c>
      <c r="B55" s="18" t="s">
        <v>462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463</v>
      </c>
      <c r="B56" s="18" t="s">
        <v>464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465</v>
      </c>
      <c r="B57" s="18" t="s">
        <v>466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467</v>
      </c>
      <c r="B58" s="18" t="s">
        <v>468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469</v>
      </c>
      <c r="B59" s="18" t="s">
        <v>470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471</v>
      </c>
      <c r="B60" s="18" t="s">
        <v>472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473</v>
      </c>
      <c r="B61" s="18" t="s">
        <v>474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475</v>
      </c>
      <c r="B62" s="18" t="s">
        <v>476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477</v>
      </c>
      <c r="B63" s="18" t="s">
        <v>478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479</v>
      </c>
      <c r="B64" s="18" t="s">
        <v>480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481</v>
      </c>
      <c r="B65" s="18" t="s">
        <v>482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483</v>
      </c>
      <c r="B66" s="18" t="s">
        <v>484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79" t="s">
        <v>282</v>
      </c>
      <c r="B67" s="79"/>
      <c r="C67" s="50" t="n">
        <f aca="false">SUM(C4:C66)</f>
        <v>50</v>
      </c>
      <c r="D67" s="50" t="n">
        <f aca="false">SUM(D4:D66)</f>
        <v>6</v>
      </c>
      <c r="E67" s="50" t="n">
        <f aca="false">SUM(E4:E66)</f>
        <v>0</v>
      </c>
      <c r="F67" s="50" t="n">
        <f aca="false">SUM(F4:F66)</f>
        <v>0</v>
      </c>
      <c r="G67" s="50" t="n">
        <f aca="false">SUM(G4:G66)</f>
        <v>0</v>
      </c>
      <c r="H67" s="50" t="n">
        <f aca="false">SUM(H4:H66)</f>
        <v>25</v>
      </c>
      <c r="I67" s="50" t="n">
        <f aca="false">SUM(I4:I66)</f>
        <v>4</v>
      </c>
      <c r="J67" s="50" t="n">
        <f aca="false">SUM(J4:J66)</f>
        <v>0</v>
      </c>
      <c r="K67" s="50" t="n">
        <f aca="false">SUM(K4:K66)</f>
        <v>0</v>
      </c>
      <c r="L67" s="50" t="n">
        <f aca="false">SUM(L4:L66)</f>
        <v>0</v>
      </c>
      <c r="M67" s="50" t="n">
        <f aca="false">SUM(M4:M66)</f>
        <v>0</v>
      </c>
      <c r="N67" s="50" t="n">
        <f aca="false">SUM(N4:N66)</f>
        <v>0</v>
      </c>
      <c r="O67" s="50" t="n">
        <f aca="false">SUM(O4:O66)</f>
        <v>0</v>
      </c>
      <c r="P67" s="50" t="n">
        <f aca="false">SUM(P4:P66)</f>
        <v>0</v>
      </c>
      <c r="Q67" s="50" t="n">
        <f aca="false">SUM(Q4:Q66)</f>
        <v>0</v>
      </c>
      <c r="R67" s="50" t="n">
        <f aca="false">SUM(R4:R66)</f>
        <v>0</v>
      </c>
      <c r="S67" s="50" t="n">
        <f aca="false">SUM(S4:S66)</f>
        <v>0</v>
      </c>
      <c r="T67" s="50" t="n">
        <f aca="false">SUM(T4:T66)</f>
        <v>0</v>
      </c>
      <c r="U67" s="50" t="n">
        <f aca="false">SUM(U4:U66)</f>
        <v>0</v>
      </c>
      <c r="V67" s="50" t="n">
        <f aca="false">SUM(V4:V66)</f>
        <v>3</v>
      </c>
      <c r="W67" s="50" t="n">
        <f aca="false">SUM(W4:W66)</f>
        <v>0</v>
      </c>
      <c r="X67" s="50" t="n">
        <f aca="false">SUM(X4:X66)</f>
        <v>0</v>
      </c>
      <c r="Y67" s="50" t="n">
        <f aca="false">SUM(Y4:Y66)</f>
        <v>1</v>
      </c>
      <c r="Z67" s="50" t="n">
        <f aca="false">SUM(Z4:Z66)</f>
        <v>0</v>
      </c>
      <c r="AA67" s="50" t="n">
        <f aca="false">SUM(AA4:AA66)</f>
        <v>0</v>
      </c>
      <c r="AB67" s="50" t="n">
        <f aca="false">SUM(AB4:AB66)</f>
        <v>8</v>
      </c>
      <c r="AC67" s="50" t="n">
        <f aca="false">SUM(AC4:AC66)</f>
        <v>0</v>
      </c>
      <c r="AD67" s="50" t="n">
        <f aca="false">SUM(AD4:AD66)</f>
        <v>0</v>
      </c>
      <c r="AE67" s="50" t="n">
        <f aca="false">SUM(AE4:AE66)</f>
        <v>3</v>
      </c>
      <c r="AF67" s="50" t="n">
        <f aca="false">SUM(AF4:AF66)</f>
        <v>0</v>
      </c>
      <c r="AG67" s="50" t="n">
        <f aca="false">SUM(AG4:AG66)</f>
        <v>0</v>
      </c>
      <c r="AH67" s="50" t="n">
        <f aca="false">SUM(AH4:AH66)</f>
        <v>0</v>
      </c>
    </row>
  </sheetData>
  <mergeCells count="1">
    <mergeCell ref="A67:B67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V4" activePane="bottomRight" state="frozen"/>
      <selection pane="topLeft" activeCell="A1" activeCellId="0" sqref="A1"/>
      <selection pane="topRight" activeCell="V1" activeCellId="0" sqref="V1"/>
      <selection pane="bottomLeft" activeCell="A4" activeCellId="0" sqref="A4"/>
      <selection pane="bottomRight" activeCell="AC4" activeCellId="0" sqref="AC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711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49</v>
      </c>
      <c r="D4" s="18" t="n">
        <v>28</v>
      </c>
      <c r="E4" s="18"/>
      <c r="F4" s="18"/>
      <c r="G4" s="18"/>
      <c r="H4" s="18" t="n">
        <v>16</v>
      </c>
      <c r="I4" s="18"/>
      <c r="J4" s="18"/>
      <c r="K4" s="18" t="n">
        <v>3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 t="n">
        <v>1</v>
      </c>
      <c r="W4" s="18"/>
      <c r="X4" s="18"/>
      <c r="Y4" s="18"/>
      <c r="Z4" s="18"/>
      <c r="AA4" s="18"/>
      <c r="AB4" s="18"/>
      <c r="AC4" s="18" t="n">
        <v>1</v>
      </c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712</v>
      </c>
      <c r="B6" s="18"/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377</v>
      </c>
      <c r="B7" s="18" t="s">
        <v>378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379</v>
      </c>
      <c r="B8" s="18" t="s">
        <v>380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381</v>
      </c>
      <c r="B9" s="18" t="s">
        <v>382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383</v>
      </c>
      <c r="B10" s="18" t="s">
        <v>384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385</v>
      </c>
      <c r="B11" s="18" t="s">
        <v>386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387</v>
      </c>
      <c r="B12" s="18" t="s">
        <v>388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389</v>
      </c>
      <c r="B13" s="18" t="s">
        <v>390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391</v>
      </c>
      <c r="B14" s="18" t="s">
        <v>392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393</v>
      </c>
      <c r="B15" s="18" t="s">
        <v>394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395</v>
      </c>
      <c r="B16" s="18" t="s">
        <v>396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397</v>
      </c>
      <c r="B17" s="18" t="s">
        <v>398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399</v>
      </c>
      <c r="B18" s="18" t="s">
        <v>400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401</v>
      </c>
      <c r="B19" s="18" t="s">
        <v>402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403</v>
      </c>
      <c r="B20" s="18" t="s">
        <v>404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405</v>
      </c>
      <c r="B21" s="18" t="s">
        <v>406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407</v>
      </c>
      <c r="B22" s="18" t="s">
        <v>408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409</v>
      </c>
      <c r="B23" s="18" t="s">
        <v>410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411</v>
      </c>
      <c r="B24" s="18" t="s">
        <v>412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413</v>
      </c>
      <c r="B25" s="18" t="s">
        <v>414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415</v>
      </c>
      <c r="B26" s="18" t="s">
        <v>416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417</v>
      </c>
      <c r="B27" s="18" t="s">
        <v>418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698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713</v>
      </c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424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594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433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79" t="s">
        <v>282</v>
      </c>
      <c r="B63" s="79"/>
      <c r="C63" s="50" t="n">
        <f aca="false">SUM(C4:C62)</f>
        <v>49</v>
      </c>
      <c r="D63" s="50" t="n">
        <f aca="false">SUM(D4:D62)</f>
        <v>28</v>
      </c>
      <c r="E63" s="50" t="n">
        <f aca="false">SUM(E4:E62)</f>
        <v>0</v>
      </c>
      <c r="F63" s="50" t="n">
        <f aca="false">SUM(F4:F62)</f>
        <v>0</v>
      </c>
      <c r="G63" s="50" t="n">
        <f aca="false">SUM(G4:G62)</f>
        <v>0</v>
      </c>
      <c r="H63" s="50" t="n">
        <f aca="false">SUM(H4:H62)</f>
        <v>16</v>
      </c>
      <c r="I63" s="50" t="n">
        <f aca="false">SUM(I4:I62)</f>
        <v>0</v>
      </c>
      <c r="J63" s="50" t="n">
        <f aca="false">SUM(J4:J62)</f>
        <v>0</v>
      </c>
      <c r="K63" s="50" t="n">
        <f aca="false">SUM(K4:K62)</f>
        <v>3</v>
      </c>
      <c r="L63" s="50" t="n">
        <f aca="false">SUM(L4:L62)</f>
        <v>0</v>
      </c>
      <c r="M63" s="50" t="n">
        <f aca="false">SUM(M4:M62)</f>
        <v>0</v>
      </c>
      <c r="N63" s="50" t="n">
        <f aca="false">SUM(N4:N62)</f>
        <v>0</v>
      </c>
      <c r="O63" s="50" t="n">
        <f aca="false">SUM(O4:O62)</f>
        <v>0</v>
      </c>
      <c r="P63" s="50" t="n">
        <f aca="false">SUM(P4:P62)</f>
        <v>0</v>
      </c>
      <c r="Q63" s="50" t="n">
        <f aca="false">SUM(Q4:Q62)</f>
        <v>0</v>
      </c>
      <c r="R63" s="50" t="n">
        <f aca="false">SUM(R4:R62)</f>
        <v>0</v>
      </c>
      <c r="S63" s="50" t="n">
        <f aca="false">SUM(S4:S62)</f>
        <v>0</v>
      </c>
      <c r="T63" s="50" t="n">
        <f aca="false">SUM(T4:T62)</f>
        <v>0</v>
      </c>
      <c r="U63" s="50" t="n">
        <f aca="false">SUM(U4:U62)</f>
        <v>0</v>
      </c>
      <c r="V63" s="50" t="n">
        <f aca="false">SUM(V4:V62)</f>
        <v>1</v>
      </c>
      <c r="W63" s="50" t="n">
        <f aca="false">SUM(W4:W62)</f>
        <v>0</v>
      </c>
      <c r="X63" s="50" t="n">
        <f aca="false">SUM(X4:X62)</f>
        <v>0</v>
      </c>
      <c r="Y63" s="50" t="n">
        <f aca="false">SUM(Y4:Y62)</f>
        <v>0</v>
      </c>
      <c r="Z63" s="50" t="n">
        <f aca="false">SUM(Z4:Z62)</f>
        <v>0</v>
      </c>
      <c r="AA63" s="50" t="n">
        <f aca="false">SUM(AA4:AA62)</f>
        <v>0</v>
      </c>
      <c r="AB63" s="50" t="n">
        <f aca="false">SUM(AB4:AB62)</f>
        <v>0</v>
      </c>
      <c r="AC63" s="50" t="n">
        <f aca="false">SUM(AC4:AC62)</f>
        <v>1</v>
      </c>
      <c r="AD63" s="50" t="n">
        <f aca="false">SUM(AD4:AD62)</f>
        <v>0</v>
      </c>
      <c r="AE63" s="50" t="n">
        <f aca="false">SUM(AE4:AE62)</f>
        <v>0</v>
      </c>
      <c r="AF63" s="50" t="n">
        <f aca="false">SUM(AF4:AF62)</f>
        <v>0</v>
      </c>
      <c r="AG63" s="50" t="n">
        <f aca="false">SUM(AG4:AG62)</f>
        <v>0</v>
      </c>
      <c r="AH63" s="50" t="n">
        <f aca="false">SUM(AH4:AH62)</f>
        <v>0</v>
      </c>
    </row>
  </sheetData>
  <mergeCells count="1">
    <mergeCell ref="A63:B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X4" activePane="bottomRight" state="frozen"/>
      <selection pane="topLeft" activeCell="A1" activeCellId="0" sqref="A1"/>
      <selection pane="topRight" activeCell="X1" activeCellId="0" sqref="X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714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29</v>
      </c>
      <c r="D4" s="18" t="n">
        <v>3</v>
      </c>
      <c r="E4" s="18"/>
      <c r="F4" s="18"/>
      <c r="G4" s="18"/>
      <c r="H4" s="18" t="n">
        <v>2</v>
      </c>
      <c r="I4" s="18"/>
      <c r="J4" s="18"/>
      <c r="K4" s="18" t="n">
        <v>6</v>
      </c>
      <c r="L4" s="18"/>
      <c r="M4" s="18"/>
      <c r="N4" s="18"/>
      <c r="O4" s="18" t="n">
        <v>1</v>
      </c>
      <c r="P4" s="18"/>
      <c r="Q4" s="18"/>
      <c r="R4" s="18"/>
      <c r="S4" s="18"/>
      <c r="T4" s="18"/>
      <c r="U4" s="18"/>
      <c r="V4" s="18" t="n">
        <v>2</v>
      </c>
      <c r="W4" s="18"/>
      <c r="X4" s="18" t="n">
        <v>1</v>
      </c>
      <c r="Y4" s="18" t="n">
        <v>3</v>
      </c>
      <c r="Z4" s="18"/>
      <c r="AA4" s="18"/>
      <c r="AB4" s="18"/>
      <c r="AC4" s="18" t="n">
        <v>5</v>
      </c>
      <c r="AD4" s="18"/>
      <c r="AE4" s="18" t="n">
        <v>6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376</v>
      </c>
      <c r="B6" s="18"/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377</v>
      </c>
      <c r="B7" s="18" t="s">
        <v>378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379</v>
      </c>
      <c r="B8" s="18" t="s">
        <v>380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381</v>
      </c>
      <c r="B9" s="18" t="s">
        <v>382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383</v>
      </c>
      <c r="B10" s="18" t="s">
        <v>384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385</v>
      </c>
      <c r="B11" s="18" t="s">
        <v>386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387</v>
      </c>
      <c r="B12" s="18" t="s">
        <v>388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389</v>
      </c>
      <c r="B13" s="18" t="s">
        <v>390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391</v>
      </c>
      <c r="B14" s="18" t="s">
        <v>392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393</v>
      </c>
      <c r="B15" s="18" t="s">
        <v>394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395</v>
      </c>
      <c r="B16" s="18" t="s">
        <v>396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397</v>
      </c>
      <c r="B17" s="18" t="s">
        <v>398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399</v>
      </c>
      <c r="B18" s="18" t="s">
        <v>400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401</v>
      </c>
      <c r="B19" s="18" t="s">
        <v>402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403</v>
      </c>
      <c r="B20" s="18" t="s">
        <v>404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405</v>
      </c>
      <c r="B21" s="18" t="s">
        <v>406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407</v>
      </c>
      <c r="B22" s="18" t="s">
        <v>408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409</v>
      </c>
      <c r="B23" s="18" t="s">
        <v>410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411</v>
      </c>
      <c r="B24" s="18" t="s">
        <v>412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413</v>
      </c>
      <c r="B25" s="18" t="s">
        <v>414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415</v>
      </c>
      <c r="B26" s="18" t="s">
        <v>416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417</v>
      </c>
      <c r="B27" s="18" t="s">
        <v>418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698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713</v>
      </c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594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424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427</v>
      </c>
      <c r="B34" s="18" t="s">
        <v>428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429</v>
      </c>
      <c r="B35" s="18" t="s">
        <v>430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431</v>
      </c>
      <c r="B36" s="18" t="s">
        <v>432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433</v>
      </c>
      <c r="B37" s="18" t="s">
        <v>434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435</v>
      </c>
      <c r="B38" s="18" t="s">
        <v>436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437</v>
      </c>
      <c r="B39" s="18" t="s">
        <v>438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439</v>
      </c>
      <c r="B40" s="18" t="s">
        <v>440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441</v>
      </c>
      <c r="B41" s="18" t="s">
        <v>442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443</v>
      </c>
      <c r="B42" s="18" t="s">
        <v>444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445</v>
      </c>
      <c r="B43" s="18" t="s">
        <v>446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447</v>
      </c>
      <c r="B44" s="18" t="s">
        <v>448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449</v>
      </c>
      <c r="B45" s="18" t="s">
        <v>450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451</v>
      </c>
      <c r="B46" s="18" t="s">
        <v>452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453</v>
      </c>
      <c r="B47" s="18" t="s">
        <v>454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455</v>
      </c>
      <c r="B48" s="18" t="s">
        <v>456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457</v>
      </c>
      <c r="B49" s="18" t="s">
        <v>458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459</v>
      </c>
      <c r="B50" s="18" t="s">
        <v>460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461</v>
      </c>
      <c r="B51" s="18" t="s">
        <v>462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463</v>
      </c>
      <c r="B52" s="18" t="s">
        <v>464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465</v>
      </c>
      <c r="B53" s="18" t="s">
        <v>466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467</v>
      </c>
      <c r="B54" s="18" t="s">
        <v>468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469</v>
      </c>
      <c r="B55" s="18" t="s">
        <v>470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471</v>
      </c>
      <c r="B56" s="18" t="s">
        <v>472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473</v>
      </c>
      <c r="B57" s="18" t="s">
        <v>474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475</v>
      </c>
      <c r="B58" s="18" t="s">
        <v>476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477</v>
      </c>
      <c r="B59" s="18" t="s">
        <v>478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479</v>
      </c>
      <c r="B60" s="18" t="s">
        <v>480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481</v>
      </c>
      <c r="B61" s="18" t="s">
        <v>482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483</v>
      </c>
      <c r="B62" s="18" t="s">
        <v>484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79" t="s">
        <v>282</v>
      </c>
      <c r="B63" s="79"/>
      <c r="C63" s="50" t="n">
        <f aca="false">SUM(C4:C62)</f>
        <v>29</v>
      </c>
      <c r="D63" s="50" t="n">
        <f aca="false">SUM(D4:D62)</f>
        <v>3</v>
      </c>
      <c r="E63" s="50" t="n">
        <f aca="false">SUM(E4:E62)</f>
        <v>0</v>
      </c>
      <c r="F63" s="50" t="n">
        <f aca="false">SUM(F4:F62)</f>
        <v>0</v>
      </c>
      <c r="G63" s="50" t="n">
        <f aca="false">SUM(G4:G62)</f>
        <v>0</v>
      </c>
      <c r="H63" s="50" t="n">
        <f aca="false">SUM(H4:H62)</f>
        <v>2</v>
      </c>
      <c r="I63" s="50" t="n">
        <f aca="false">SUM(I4:I62)</f>
        <v>0</v>
      </c>
      <c r="J63" s="50" t="n">
        <f aca="false">SUM(J4:J62)</f>
        <v>0</v>
      </c>
      <c r="K63" s="50" t="n">
        <f aca="false">SUM(K4:K62)</f>
        <v>6</v>
      </c>
      <c r="L63" s="50" t="n">
        <f aca="false">SUM(L4:L62)</f>
        <v>0</v>
      </c>
      <c r="M63" s="50" t="n">
        <f aca="false">SUM(M4:M62)</f>
        <v>0</v>
      </c>
      <c r="N63" s="50" t="n">
        <f aca="false">SUM(N4:N62)</f>
        <v>0</v>
      </c>
      <c r="O63" s="50" t="n">
        <f aca="false">SUM(O4:O62)</f>
        <v>1</v>
      </c>
      <c r="P63" s="50" t="n">
        <f aca="false">SUM(P4:P62)</f>
        <v>0</v>
      </c>
      <c r="Q63" s="50" t="n">
        <f aca="false">SUM(Q4:Q62)</f>
        <v>0</v>
      </c>
      <c r="R63" s="50" t="n">
        <f aca="false">SUM(R4:R62)</f>
        <v>0</v>
      </c>
      <c r="S63" s="50" t="n">
        <f aca="false">SUM(S4:S62)</f>
        <v>0</v>
      </c>
      <c r="T63" s="50" t="n">
        <f aca="false">SUM(T4:T62)</f>
        <v>0</v>
      </c>
      <c r="U63" s="50" t="n">
        <f aca="false">SUM(U4:U62)</f>
        <v>0</v>
      </c>
      <c r="V63" s="50" t="n">
        <f aca="false">SUM(V4:V62)</f>
        <v>2</v>
      </c>
      <c r="W63" s="50" t="n">
        <f aca="false">SUM(W4:W62)</f>
        <v>0</v>
      </c>
      <c r="X63" s="50" t="n">
        <f aca="false">SUM(X4:X62)</f>
        <v>1</v>
      </c>
      <c r="Y63" s="50" t="n">
        <f aca="false">SUM(Y4:Y62)</f>
        <v>3</v>
      </c>
      <c r="Z63" s="50" t="n">
        <f aca="false">SUM(Z4:Z62)</f>
        <v>0</v>
      </c>
      <c r="AA63" s="50" t="n">
        <f aca="false">SUM(AA4:AA62)</f>
        <v>0</v>
      </c>
      <c r="AB63" s="50" t="n">
        <f aca="false">SUM(AB4:AB62)</f>
        <v>0</v>
      </c>
      <c r="AC63" s="50" t="n">
        <f aca="false">SUM(AC4:AC62)</f>
        <v>5</v>
      </c>
      <c r="AD63" s="50" t="n">
        <f aca="false">SUM(AD4:AD62)</f>
        <v>0</v>
      </c>
      <c r="AE63" s="50" t="n">
        <f aca="false">SUM(AE4:AE62)</f>
        <v>6</v>
      </c>
      <c r="AF63" s="50" t="n">
        <f aca="false">SUM(AF4:AF62)</f>
        <v>0</v>
      </c>
      <c r="AG63" s="50" t="n">
        <f aca="false">SUM(AG4:AG62)</f>
        <v>0</v>
      </c>
      <c r="AH63" s="50" t="n">
        <f aca="false">SUM(AH4:AH62)</f>
        <v>0</v>
      </c>
    </row>
  </sheetData>
  <mergeCells count="1">
    <mergeCell ref="A63:B6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K4" activePane="bottomRight" state="frozen"/>
      <selection pane="topLeft" activeCell="A1" activeCellId="0" sqref="A1"/>
      <selection pane="topRight" activeCell="K1" activeCellId="0" sqref="K1"/>
      <selection pane="bottomLeft" activeCell="A4" activeCellId="0" sqref="A4"/>
      <selection pane="bottomRight" activeCell="K5" activeCellId="0" sqref="K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715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</v>
      </c>
      <c r="D4" s="18"/>
      <c r="E4" s="18"/>
      <c r="F4" s="18"/>
      <c r="G4" s="18"/>
      <c r="H4" s="18"/>
      <c r="I4" s="18"/>
      <c r="J4" s="18"/>
      <c r="K4" s="18" t="n">
        <v>1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698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490</v>
      </c>
      <c r="B29" s="18" t="s">
        <v>491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507</v>
      </c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422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427</v>
      </c>
      <c r="B32" s="18" t="s">
        <v>428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429</v>
      </c>
      <c r="B33" s="18" t="s">
        <v>430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431</v>
      </c>
      <c r="B34" s="18" t="s">
        <v>432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433</v>
      </c>
      <c r="B35" s="18" t="s">
        <v>434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435</v>
      </c>
      <c r="B36" s="18" t="s">
        <v>436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437</v>
      </c>
      <c r="B37" s="18" t="s">
        <v>438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439</v>
      </c>
      <c r="B38" s="18" t="s">
        <v>440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441</v>
      </c>
      <c r="B39" s="18" t="s">
        <v>442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443</v>
      </c>
      <c r="B40" s="18" t="s">
        <v>444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445</v>
      </c>
      <c r="B41" s="18" t="s">
        <v>446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447</v>
      </c>
      <c r="B42" s="18" t="s">
        <v>448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449</v>
      </c>
      <c r="B43" s="18" t="s">
        <v>450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451</v>
      </c>
      <c r="B44" s="18" t="s">
        <v>452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453</v>
      </c>
      <c r="B45" s="18" t="s">
        <v>454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455</v>
      </c>
      <c r="B46" s="18" t="s">
        <v>456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457</v>
      </c>
      <c r="B47" s="18" t="s">
        <v>458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459</v>
      </c>
      <c r="B48" s="18" t="s">
        <v>460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461</v>
      </c>
      <c r="B49" s="18" t="s">
        <v>462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463</v>
      </c>
      <c r="B50" s="18" t="s">
        <v>464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465</v>
      </c>
      <c r="B51" s="18" t="s">
        <v>466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467</v>
      </c>
      <c r="B52" s="18" t="s">
        <v>468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469</v>
      </c>
      <c r="B53" s="18" t="s">
        <v>470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471</v>
      </c>
      <c r="B54" s="18" t="s">
        <v>472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473</v>
      </c>
      <c r="B55" s="18" t="s">
        <v>474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475</v>
      </c>
      <c r="B56" s="18" t="s">
        <v>476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477</v>
      </c>
      <c r="B57" s="18" t="s">
        <v>478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479</v>
      </c>
      <c r="B58" s="18" t="s">
        <v>480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481</v>
      </c>
      <c r="B59" s="18" t="s">
        <v>482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483</v>
      </c>
      <c r="B60" s="18" t="s">
        <v>484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79" t="s">
        <v>282</v>
      </c>
      <c r="B61" s="79"/>
      <c r="C61" s="50" t="n">
        <f aca="false">SUM(C4:C60)</f>
        <v>1</v>
      </c>
      <c r="D61" s="50" t="n">
        <f aca="false">SUM(D4:D60)</f>
        <v>0</v>
      </c>
      <c r="E61" s="50" t="n">
        <f aca="false">SUM(E4:E60)</f>
        <v>0</v>
      </c>
      <c r="F61" s="50" t="n">
        <f aca="false">SUM(F4:F60)</f>
        <v>0</v>
      </c>
      <c r="G61" s="50" t="n">
        <f aca="false">SUM(G4:G60)</f>
        <v>0</v>
      </c>
      <c r="H61" s="50" t="n">
        <f aca="false">SUM(H4:H60)</f>
        <v>0</v>
      </c>
      <c r="I61" s="50" t="n">
        <f aca="false">SUM(I4:I60)</f>
        <v>0</v>
      </c>
      <c r="J61" s="50" t="n">
        <f aca="false">SUM(J4:J60)</f>
        <v>0</v>
      </c>
      <c r="K61" s="50" t="n">
        <f aca="false">SUM(K4:K60)</f>
        <v>1</v>
      </c>
      <c r="L61" s="50" t="n">
        <f aca="false">SUM(L4:L60)</f>
        <v>0</v>
      </c>
      <c r="M61" s="50" t="n">
        <f aca="false">SUM(M4:M60)</f>
        <v>0</v>
      </c>
      <c r="N61" s="50" t="n">
        <f aca="false">SUM(N4:N60)</f>
        <v>0</v>
      </c>
      <c r="O61" s="50" t="n">
        <f aca="false">SUM(O4:O60)</f>
        <v>0</v>
      </c>
      <c r="P61" s="50" t="n">
        <f aca="false">SUM(P4:P60)</f>
        <v>0</v>
      </c>
      <c r="Q61" s="50" t="n">
        <f aca="false">SUM(Q4:Q60)</f>
        <v>0</v>
      </c>
      <c r="R61" s="50" t="n">
        <f aca="false">SUM(R4:R60)</f>
        <v>0</v>
      </c>
      <c r="S61" s="50" t="n">
        <f aca="false">SUM(S4:S60)</f>
        <v>0</v>
      </c>
      <c r="T61" s="50" t="n">
        <f aca="false">SUM(T4:T60)</f>
        <v>0</v>
      </c>
      <c r="U61" s="50" t="n">
        <f aca="false">SUM(U4:U60)</f>
        <v>0</v>
      </c>
      <c r="V61" s="50" t="n">
        <f aca="false">SUM(V4:V60)</f>
        <v>0</v>
      </c>
      <c r="W61" s="50" t="n">
        <f aca="false">SUM(W4:W60)</f>
        <v>0</v>
      </c>
      <c r="X61" s="50" t="n">
        <f aca="false">SUM(X4:X60)</f>
        <v>0</v>
      </c>
      <c r="Y61" s="50" t="n">
        <f aca="false">SUM(Y4:Y60)</f>
        <v>0</v>
      </c>
      <c r="Z61" s="50" t="n">
        <f aca="false">SUM(Z4:Z60)</f>
        <v>0</v>
      </c>
      <c r="AA61" s="50" t="n">
        <f aca="false">SUM(AA4:AA60)</f>
        <v>0</v>
      </c>
      <c r="AB61" s="50" t="n">
        <f aca="false">SUM(AB4:AB60)</f>
        <v>0</v>
      </c>
      <c r="AC61" s="50" t="n">
        <f aca="false">SUM(AC4:AC60)</f>
        <v>0</v>
      </c>
      <c r="AD61" s="50" t="n">
        <f aca="false">SUM(AD4:AD60)</f>
        <v>0</v>
      </c>
      <c r="AE61" s="50" t="n">
        <f aca="false">SUM(AE4:AE60)</f>
        <v>0</v>
      </c>
      <c r="AF61" s="50" t="n">
        <f aca="false">SUM(AF4:AF60)</f>
        <v>0</v>
      </c>
      <c r="AG61" s="50" t="n">
        <f aca="false">SUM(AG4:AG60)</f>
        <v>0</v>
      </c>
      <c r="AH61" s="50" t="n">
        <f aca="false">SUM(AH4:AH60)</f>
        <v>0</v>
      </c>
    </row>
  </sheetData>
  <mergeCells count="1">
    <mergeCell ref="A61:B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AE6" activeCellId="0" sqref="AE6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716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29</v>
      </c>
      <c r="D4" s="18" t="n">
        <v>6</v>
      </c>
      <c r="E4" s="18"/>
      <c r="F4" s="18"/>
      <c r="G4" s="18"/>
      <c r="H4" s="18" t="n">
        <v>10</v>
      </c>
      <c r="I4" s="18"/>
      <c r="J4" s="18"/>
      <c r="K4" s="18" t="n">
        <v>5</v>
      </c>
      <c r="L4" s="18"/>
      <c r="M4" s="18"/>
      <c r="N4" s="18"/>
      <c r="O4" s="18" t="n">
        <v>1</v>
      </c>
      <c r="P4" s="18"/>
      <c r="Q4" s="18"/>
      <c r="R4" s="18"/>
      <c r="S4" s="18"/>
      <c r="T4" s="18"/>
      <c r="U4" s="18"/>
      <c r="V4" s="18" t="n">
        <v>2</v>
      </c>
      <c r="W4" s="18"/>
      <c r="X4" s="18"/>
      <c r="Y4" s="18"/>
      <c r="Z4" s="18"/>
      <c r="AA4" s="18"/>
      <c r="AB4" s="18"/>
      <c r="AC4" s="18" t="n">
        <v>3</v>
      </c>
      <c r="AD4" s="18"/>
      <c r="AE4" s="18" t="n">
        <v>2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491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698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507</v>
      </c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422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563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427</v>
      </c>
      <c r="B33" s="18" t="s">
        <v>428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429</v>
      </c>
      <c r="B34" s="18" t="s">
        <v>430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431</v>
      </c>
      <c r="B35" s="18" t="s">
        <v>432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433</v>
      </c>
      <c r="B36" s="18" t="s">
        <v>434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435</v>
      </c>
      <c r="B37" s="18" t="s">
        <v>436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437</v>
      </c>
      <c r="B38" s="18" t="s">
        <v>438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439</v>
      </c>
      <c r="B39" s="18" t="s">
        <v>440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441</v>
      </c>
      <c r="B40" s="18" t="s">
        <v>442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443</v>
      </c>
      <c r="B41" s="18" t="s">
        <v>444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445</v>
      </c>
      <c r="B42" s="18" t="s">
        <v>446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447</v>
      </c>
      <c r="B43" s="18" t="s">
        <v>448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449</v>
      </c>
      <c r="B44" s="18" t="s">
        <v>450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451</v>
      </c>
      <c r="B45" s="18" t="s">
        <v>452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453</v>
      </c>
      <c r="B46" s="18" t="s">
        <v>454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455</v>
      </c>
      <c r="B47" s="18" t="s">
        <v>456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457</v>
      </c>
      <c r="B48" s="18" t="s">
        <v>458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459</v>
      </c>
      <c r="B49" s="18" t="s">
        <v>460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461</v>
      </c>
      <c r="B50" s="18" t="s">
        <v>462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463</v>
      </c>
      <c r="B51" s="18" t="s">
        <v>464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465</v>
      </c>
      <c r="B52" s="18" t="s">
        <v>466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467</v>
      </c>
      <c r="B53" s="18" t="s">
        <v>468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469</v>
      </c>
      <c r="B54" s="18" t="s">
        <v>470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471</v>
      </c>
      <c r="B55" s="18" t="s">
        <v>472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473</v>
      </c>
      <c r="B56" s="18" t="s">
        <v>474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475</v>
      </c>
      <c r="B57" s="18" t="s">
        <v>476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477</v>
      </c>
      <c r="B58" s="18" t="s">
        <v>478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479</v>
      </c>
      <c r="B59" s="18" t="s">
        <v>480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481</v>
      </c>
      <c r="B60" s="18" t="s">
        <v>482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483</v>
      </c>
      <c r="B61" s="18" t="s">
        <v>484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79" t="s">
        <v>282</v>
      </c>
      <c r="B62" s="79"/>
      <c r="C62" s="50" t="n">
        <f aca="false">SUM(C4:C61)</f>
        <v>29</v>
      </c>
      <c r="D62" s="50" t="n">
        <f aca="false">SUM(D4:D61)</f>
        <v>6</v>
      </c>
      <c r="E62" s="50" t="n">
        <f aca="false">SUM(E4:E61)</f>
        <v>0</v>
      </c>
      <c r="F62" s="50" t="n">
        <f aca="false">SUM(F4:F61)</f>
        <v>0</v>
      </c>
      <c r="G62" s="50" t="n">
        <f aca="false">SUM(G4:G61)</f>
        <v>0</v>
      </c>
      <c r="H62" s="50" t="n">
        <f aca="false">SUM(H4:H61)</f>
        <v>10</v>
      </c>
      <c r="I62" s="50" t="n">
        <f aca="false">SUM(I4:I61)</f>
        <v>0</v>
      </c>
      <c r="J62" s="50" t="n">
        <f aca="false">SUM(J4:J61)</f>
        <v>0</v>
      </c>
      <c r="K62" s="50" t="n">
        <f aca="false">SUM(K4:K61)</f>
        <v>5</v>
      </c>
      <c r="L62" s="50" t="n">
        <f aca="false">SUM(L4:L61)</f>
        <v>0</v>
      </c>
      <c r="M62" s="50" t="n">
        <f aca="false">SUM(M4:M61)</f>
        <v>0</v>
      </c>
      <c r="N62" s="50" t="n">
        <f aca="false">SUM(N4:N61)</f>
        <v>0</v>
      </c>
      <c r="O62" s="50" t="n">
        <f aca="false">SUM(O4:O61)</f>
        <v>1</v>
      </c>
      <c r="P62" s="50" t="n">
        <f aca="false">SUM(P4:P61)</f>
        <v>0</v>
      </c>
      <c r="Q62" s="50" t="n">
        <f aca="false">SUM(Q4:Q61)</f>
        <v>0</v>
      </c>
      <c r="R62" s="50" t="n">
        <f aca="false">SUM(R4:R61)</f>
        <v>0</v>
      </c>
      <c r="S62" s="50" t="n">
        <f aca="false">SUM(S4:S61)</f>
        <v>0</v>
      </c>
      <c r="T62" s="50" t="n">
        <f aca="false">SUM(T4:T61)</f>
        <v>0</v>
      </c>
      <c r="U62" s="50" t="n">
        <f aca="false">SUM(U4:U61)</f>
        <v>0</v>
      </c>
      <c r="V62" s="50" t="n">
        <f aca="false">SUM(V4:V61)</f>
        <v>2</v>
      </c>
      <c r="W62" s="50" t="n">
        <f aca="false">SUM(W4:W61)</f>
        <v>0</v>
      </c>
      <c r="X62" s="50" t="n">
        <f aca="false">SUM(X4:X61)</f>
        <v>0</v>
      </c>
      <c r="Y62" s="50" t="n">
        <f aca="false">SUM(Y4:Y61)</f>
        <v>0</v>
      </c>
      <c r="Z62" s="50" t="n">
        <f aca="false">SUM(Z4:Z61)</f>
        <v>0</v>
      </c>
      <c r="AA62" s="50" t="n">
        <f aca="false">SUM(AA4:AA61)</f>
        <v>0</v>
      </c>
      <c r="AB62" s="50" t="n">
        <f aca="false">SUM(AB4:AB61)</f>
        <v>0</v>
      </c>
      <c r="AC62" s="50" t="n">
        <f aca="false">SUM(AC4:AC61)</f>
        <v>3</v>
      </c>
      <c r="AD62" s="50" t="n">
        <f aca="false">SUM(AD4:AD61)</f>
        <v>0</v>
      </c>
      <c r="AE62" s="50" t="n">
        <f aca="false">SUM(AE4:AE61)</f>
        <v>2</v>
      </c>
      <c r="AF62" s="50" t="n">
        <f aca="false">SUM(AF4:AF61)</f>
        <v>0</v>
      </c>
      <c r="AG62" s="50" t="n">
        <f aca="false">SUM(AG4:AG61)</f>
        <v>0</v>
      </c>
      <c r="AH62" s="50" t="n">
        <f aca="false">SUM(AH4:AH61)</f>
        <v>0</v>
      </c>
    </row>
  </sheetData>
  <mergeCells count="1">
    <mergeCell ref="A62:B6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717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28</v>
      </c>
      <c r="D4" s="18"/>
      <c r="E4" s="18"/>
      <c r="F4" s="18"/>
      <c r="G4" s="18"/>
      <c r="H4" s="18" t="n">
        <v>10</v>
      </c>
      <c r="I4" s="18"/>
      <c r="J4" s="18"/>
      <c r="K4" s="18" t="n">
        <v>2</v>
      </c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 t="n">
        <v>1</v>
      </c>
      <c r="Y4" s="18" t="n">
        <v>6</v>
      </c>
      <c r="Z4" s="18"/>
      <c r="AA4" s="18"/>
      <c r="AB4" s="18"/>
      <c r="AC4" s="18" t="n">
        <v>4</v>
      </c>
      <c r="AD4" s="18"/>
      <c r="AE4" s="18" t="n">
        <v>5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490</v>
      </c>
      <c r="B27" s="18" t="s">
        <v>491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698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507</v>
      </c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422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699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546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718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719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720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427</v>
      </c>
      <c r="B37" s="18" t="s">
        <v>428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429</v>
      </c>
      <c r="B38" s="18" t="s">
        <v>430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431</v>
      </c>
      <c r="B39" s="18" t="s">
        <v>432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433</v>
      </c>
      <c r="B40" s="18" t="s">
        <v>434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435</v>
      </c>
      <c r="B41" s="18" t="s">
        <v>436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437</v>
      </c>
      <c r="B42" s="18" t="s">
        <v>438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439</v>
      </c>
      <c r="B43" s="18" t="s">
        <v>440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441</v>
      </c>
      <c r="B44" s="18" t="s">
        <v>442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443</v>
      </c>
      <c r="B45" s="18" t="s">
        <v>444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445</v>
      </c>
      <c r="B46" s="18" t="s">
        <v>446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447</v>
      </c>
      <c r="B47" s="18" t="s">
        <v>448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449</v>
      </c>
      <c r="B48" s="18" t="s">
        <v>450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451</v>
      </c>
      <c r="B49" s="18" t="s">
        <v>452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453</v>
      </c>
      <c r="B50" s="18" t="s">
        <v>454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455</v>
      </c>
      <c r="B51" s="18" t="s">
        <v>456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457</v>
      </c>
      <c r="B52" s="18" t="s">
        <v>458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459</v>
      </c>
      <c r="B53" s="18" t="s">
        <v>460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461</v>
      </c>
      <c r="B54" s="18" t="s">
        <v>462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463</v>
      </c>
      <c r="B55" s="18" t="s">
        <v>464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465</v>
      </c>
      <c r="B56" s="18" t="s">
        <v>466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467</v>
      </c>
      <c r="B57" s="18" t="s">
        <v>468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469</v>
      </c>
      <c r="B58" s="18" t="s">
        <v>470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471</v>
      </c>
      <c r="B59" s="18" t="s">
        <v>472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473</v>
      </c>
      <c r="B60" s="18" t="s">
        <v>474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475</v>
      </c>
      <c r="B61" s="18" t="s">
        <v>476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477</v>
      </c>
      <c r="B62" s="18" t="s">
        <v>478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479</v>
      </c>
      <c r="B63" s="18" t="s">
        <v>480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481</v>
      </c>
      <c r="B64" s="18" t="s">
        <v>482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483</v>
      </c>
      <c r="B65" s="18" t="s">
        <v>484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79" t="s">
        <v>282</v>
      </c>
      <c r="B66" s="79"/>
      <c r="C66" s="50" t="n">
        <f aca="false">SUM(C4:C65)</f>
        <v>28</v>
      </c>
      <c r="D66" s="50" t="n">
        <f aca="false">SUM(D4:D65)</f>
        <v>0</v>
      </c>
      <c r="E66" s="50" t="n">
        <f aca="false">SUM(E4:E65)</f>
        <v>0</v>
      </c>
      <c r="F66" s="50" t="n">
        <f aca="false">SUM(F4:F65)</f>
        <v>0</v>
      </c>
      <c r="G66" s="50" t="n">
        <f aca="false">SUM(G4:G65)</f>
        <v>0</v>
      </c>
      <c r="H66" s="50" t="n">
        <f aca="false">SUM(H4:H65)</f>
        <v>10</v>
      </c>
      <c r="I66" s="50" t="n">
        <f aca="false">SUM(I4:I65)</f>
        <v>0</v>
      </c>
      <c r="J66" s="50" t="n">
        <f aca="false">SUM(J4:J65)</f>
        <v>0</v>
      </c>
      <c r="K66" s="50" t="n">
        <f aca="false">SUM(K4:K65)</f>
        <v>2</v>
      </c>
      <c r="L66" s="50" t="n">
        <f aca="false">SUM(L4:L65)</f>
        <v>0</v>
      </c>
      <c r="M66" s="50" t="n">
        <f aca="false">SUM(M4:M65)</f>
        <v>0</v>
      </c>
      <c r="N66" s="50" t="n">
        <f aca="false">SUM(N4:N65)</f>
        <v>0</v>
      </c>
      <c r="O66" s="50" t="n">
        <f aca="false">SUM(O4:O65)</f>
        <v>0</v>
      </c>
      <c r="P66" s="50" t="n">
        <f aca="false">SUM(P4:P65)</f>
        <v>0</v>
      </c>
      <c r="Q66" s="50" t="n">
        <f aca="false">SUM(Q4:Q65)</f>
        <v>0</v>
      </c>
      <c r="R66" s="50" t="n">
        <f aca="false">SUM(R4:R65)</f>
        <v>0</v>
      </c>
      <c r="S66" s="50" t="n">
        <f aca="false">SUM(S4:S65)</f>
        <v>0</v>
      </c>
      <c r="T66" s="50" t="n">
        <f aca="false">SUM(T4:T65)</f>
        <v>0</v>
      </c>
      <c r="U66" s="50" t="n">
        <f aca="false">SUM(U4:U65)</f>
        <v>0</v>
      </c>
      <c r="V66" s="50" t="n">
        <f aca="false">SUM(V4:V65)</f>
        <v>0</v>
      </c>
      <c r="W66" s="50" t="n">
        <f aca="false">SUM(W4:W65)</f>
        <v>0</v>
      </c>
      <c r="X66" s="50" t="n">
        <f aca="false">SUM(X4:X65)</f>
        <v>1</v>
      </c>
      <c r="Y66" s="50" t="n">
        <f aca="false">SUM(Y4:Y65)</f>
        <v>6</v>
      </c>
      <c r="Z66" s="50" t="n">
        <f aca="false">SUM(Z4:Z65)</f>
        <v>0</v>
      </c>
      <c r="AA66" s="50" t="n">
        <f aca="false">SUM(AA4:AA65)</f>
        <v>0</v>
      </c>
      <c r="AB66" s="50" t="n">
        <f aca="false">SUM(AB4:AB65)</f>
        <v>0</v>
      </c>
      <c r="AC66" s="50" t="n">
        <f aca="false">SUM(AC4:AC65)</f>
        <v>4</v>
      </c>
      <c r="AD66" s="50" t="n">
        <f aca="false">SUM(AD4:AD65)</f>
        <v>0</v>
      </c>
      <c r="AE66" s="50" t="n">
        <f aca="false">SUM(AE4:AE65)</f>
        <v>5</v>
      </c>
      <c r="AF66" s="50" t="n">
        <f aca="false">SUM(AF4:AF65)</f>
        <v>0</v>
      </c>
      <c r="AG66" s="50" t="n">
        <f aca="false">SUM(AG4:AG65)</f>
        <v>0</v>
      </c>
      <c r="AH66" s="50" t="n">
        <f aca="false">SUM(AH4:AH65)</f>
        <v>0</v>
      </c>
    </row>
  </sheetData>
  <mergeCells count="1">
    <mergeCell ref="A66:B6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S4" activePane="bottomRight" state="frozen"/>
      <selection pane="topLeft" activeCell="A1" activeCellId="0" sqref="A1"/>
      <selection pane="topRight" activeCell="S1" activeCellId="0" sqref="S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721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58</v>
      </c>
      <c r="D4" s="18"/>
      <c r="E4" s="18"/>
      <c r="F4" s="18"/>
      <c r="G4" s="18"/>
      <c r="H4" s="18" t="n">
        <f aca="false">6+7</f>
        <v>13</v>
      </c>
      <c r="I4" s="18"/>
      <c r="J4" s="18"/>
      <c r="K4" s="18" t="n">
        <v>6</v>
      </c>
      <c r="L4" s="18"/>
      <c r="M4" s="18"/>
      <c r="N4" s="18"/>
      <c r="O4" s="18" t="n">
        <v>1</v>
      </c>
      <c r="P4" s="18"/>
      <c r="Q4" s="18" t="n">
        <v>2</v>
      </c>
      <c r="R4" s="18"/>
      <c r="S4" s="18"/>
      <c r="T4" s="18"/>
      <c r="U4" s="18"/>
      <c r="V4" s="18" t="n">
        <v>4</v>
      </c>
      <c r="W4" s="18" t="n">
        <v>23</v>
      </c>
      <c r="X4" s="18"/>
      <c r="Y4" s="18" t="n">
        <v>5</v>
      </c>
      <c r="Z4" s="18"/>
      <c r="AA4" s="18"/>
      <c r="AB4" s="18" t="n">
        <v>1</v>
      </c>
      <c r="AC4" s="18"/>
      <c r="AD4" s="18"/>
      <c r="AE4" s="18" t="n">
        <v>3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490</v>
      </c>
      <c r="B27" s="18" t="s">
        <v>491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698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507</v>
      </c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422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699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546</v>
      </c>
      <c r="B33" s="18" t="s">
        <v>547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718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719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720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427</v>
      </c>
      <c r="B37" s="18" t="s">
        <v>428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429</v>
      </c>
      <c r="B38" s="18" t="s">
        <v>430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431</v>
      </c>
      <c r="B39" s="18" t="s">
        <v>432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433</v>
      </c>
      <c r="B40" s="18" t="s">
        <v>434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435</v>
      </c>
      <c r="B41" s="18" t="s">
        <v>436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437</v>
      </c>
      <c r="B42" s="18" t="s">
        <v>438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439</v>
      </c>
      <c r="B43" s="18" t="s">
        <v>440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441</v>
      </c>
      <c r="B44" s="18" t="s">
        <v>442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443</v>
      </c>
      <c r="B45" s="18" t="s">
        <v>444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445</v>
      </c>
      <c r="B46" s="18" t="s">
        <v>446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447</v>
      </c>
      <c r="B47" s="18" t="s">
        <v>448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449</v>
      </c>
      <c r="B48" s="18" t="s">
        <v>450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451</v>
      </c>
      <c r="B49" s="18" t="s">
        <v>452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453</v>
      </c>
      <c r="B50" s="18" t="s">
        <v>454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455</v>
      </c>
      <c r="B51" s="18" t="s">
        <v>456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457</v>
      </c>
      <c r="B52" s="18" t="s">
        <v>458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459</v>
      </c>
      <c r="B53" s="18" t="s">
        <v>460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461</v>
      </c>
      <c r="B54" s="18" t="s">
        <v>462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463</v>
      </c>
      <c r="B55" s="18" t="s">
        <v>464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465</v>
      </c>
      <c r="B56" s="18" t="s">
        <v>466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467</v>
      </c>
      <c r="B57" s="18" t="s">
        <v>468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469</v>
      </c>
      <c r="B58" s="18" t="s">
        <v>470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471</v>
      </c>
      <c r="B59" s="18" t="s">
        <v>472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473</v>
      </c>
      <c r="B60" s="18" t="s">
        <v>474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475</v>
      </c>
      <c r="B61" s="18" t="s">
        <v>476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477</v>
      </c>
      <c r="B62" s="18" t="s">
        <v>478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479</v>
      </c>
      <c r="B63" s="18" t="s">
        <v>480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481</v>
      </c>
      <c r="B64" s="18" t="s">
        <v>482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483</v>
      </c>
      <c r="B65" s="18" t="s">
        <v>484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79" t="s">
        <v>282</v>
      </c>
      <c r="B66" s="79"/>
      <c r="C66" s="50" t="n">
        <f aca="false">SUM(C4:C65)</f>
        <v>58</v>
      </c>
      <c r="D66" s="50" t="n">
        <f aca="false">SUM(D4:D65)</f>
        <v>0</v>
      </c>
      <c r="E66" s="50" t="n">
        <f aca="false">SUM(E4:E65)</f>
        <v>0</v>
      </c>
      <c r="F66" s="50" t="n">
        <f aca="false">SUM(F4:F65)</f>
        <v>0</v>
      </c>
      <c r="G66" s="50" t="n">
        <f aca="false">SUM(G4:G65)</f>
        <v>0</v>
      </c>
      <c r="H66" s="50" t="n">
        <f aca="false">SUM(H4:H65)</f>
        <v>13</v>
      </c>
      <c r="I66" s="50" t="n">
        <f aca="false">SUM(I4:I65)</f>
        <v>0</v>
      </c>
      <c r="J66" s="50" t="n">
        <f aca="false">SUM(J4:J65)</f>
        <v>0</v>
      </c>
      <c r="K66" s="50" t="n">
        <f aca="false">SUM(K4:K65)</f>
        <v>6</v>
      </c>
      <c r="L66" s="50" t="n">
        <f aca="false">SUM(L4:L65)</f>
        <v>0</v>
      </c>
      <c r="M66" s="50" t="n">
        <f aca="false">SUM(M4:M65)</f>
        <v>0</v>
      </c>
      <c r="N66" s="50" t="n">
        <f aca="false">SUM(N4:N65)</f>
        <v>0</v>
      </c>
      <c r="O66" s="50" t="n">
        <f aca="false">SUM(O4:O65)</f>
        <v>1</v>
      </c>
      <c r="P66" s="50" t="n">
        <f aca="false">SUM(P4:P65)</f>
        <v>0</v>
      </c>
      <c r="Q66" s="50" t="n">
        <f aca="false">SUM(Q4:Q65)</f>
        <v>2</v>
      </c>
      <c r="R66" s="50" t="n">
        <f aca="false">SUM(R4:R65)</f>
        <v>0</v>
      </c>
      <c r="S66" s="50" t="n">
        <f aca="false">SUM(S4:S65)</f>
        <v>0</v>
      </c>
      <c r="T66" s="50" t="n">
        <f aca="false">SUM(T4:T65)</f>
        <v>0</v>
      </c>
      <c r="U66" s="50" t="n">
        <f aca="false">SUM(U4:U65)</f>
        <v>0</v>
      </c>
      <c r="V66" s="50" t="n">
        <f aca="false">SUM(V4:V65)</f>
        <v>4</v>
      </c>
      <c r="W66" s="50" t="n">
        <f aca="false">SUM(W4:W65)</f>
        <v>23</v>
      </c>
      <c r="X66" s="50" t="n">
        <f aca="false">SUM(X4:X65)</f>
        <v>0</v>
      </c>
      <c r="Y66" s="50" t="n">
        <f aca="false">SUM(Y4:Y65)</f>
        <v>5</v>
      </c>
      <c r="Z66" s="50" t="n">
        <f aca="false">SUM(Z4:Z65)</f>
        <v>0</v>
      </c>
      <c r="AA66" s="50" t="n">
        <f aca="false">SUM(AA4:AA65)</f>
        <v>0</v>
      </c>
      <c r="AB66" s="50" t="n">
        <f aca="false">SUM(AB4:AB65)</f>
        <v>1</v>
      </c>
      <c r="AC66" s="50" t="n">
        <f aca="false">SUM(AC4:AC65)</f>
        <v>0</v>
      </c>
      <c r="AD66" s="50" t="n">
        <f aca="false">SUM(AD4:AD65)</f>
        <v>0</v>
      </c>
      <c r="AE66" s="50" t="n">
        <f aca="false">SUM(AE4:AE65)</f>
        <v>3</v>
      </c>
      <c r="AF66" s="50" t="n">
        <f aca="false">SUM(AF4:AF65)</f>
        <v>0</v>
      </c>
      <c r="AG66" s="50" t="n">
        <f aca="false">SUM(AG4:AG65)</f>
        <v>0</v>
      </c>
      <c r="AH66" s="50" t="n">
        <f aca="false">SUM(AH4:AH65)</f>
        <v>0</v>
      </c>
    </row>
  </sheetData>
  <mergeCells count="1">
    <mergeCell ref="A66:B6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W4" activePane="bottomRight" state="frozen"/>
      <selection pane="topLeft" activeCell="A1" activeCellId="0" sqref="A1"/>
      <selection pane="topRight" activeCell="W1" activeCellId="0" sqref="W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722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214</v>
      </c>
      <c r="D4" s="18" t="n">
        <v>1</v>
      </c>
      <c r="E4" s="18"/>
      <c r="F4" s="18"/>
      <c r="G4" s="18"/>
      <c r="H4" s="18" t="n">
        <f aca="false">4+3</f>
        <v>7</v>
      </c>
      <c r="I4" s="18" t="n">
        <v>5</v>
      </c>
      <c r="J4" s="18"/>
      <c r="K4" s="18" t="n">
        <v>35</v>
      </c>
      <c r="L4" s="18"/>
      <c r="M4" s="18"/>
      <c r="N4" s="18"/>
      <c r="O4" s="18" t="n">
        <v>44</v>
      </c>
      <c r="P4" s="18"/>
      <c r="Q4" s="18"/>
      <c r="R4" s="18"/>
      <c r="S4" s="18"/>
      <c r="T4" s="18"/>
      <c r="U4" s="18"/>
      <c r="V4" s="18" t="n">
        <v>33</v>
      </c>
      <c r="W4" s="18"/>
      <c r="X4" s="18" t="n">
        <v>4</v>
      </c>
      <c r="Y4" s="18" t="n">
        <v>35</v>
      </c>
      <c r="Z4" s="18"/>
      <c r="AA4" s="18"/>
      <c r="AB4" s="18"/>
      <c r="AC4" s="18"/>
      <c r="AD4" s="18"/>
      <c r="AE4" s="18" t="n">
        <f aca="false">49+1</f>
        <v>50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549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424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698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421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422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699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546</v>
      </c>
      <c r="B34" s="18" t="s">
        <v>547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620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503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718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719</v>
      </c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720</v>
      </c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723</v>
      </c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724</v>
      </c>
      <c r="B41" s="18"/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427</v>
      </c>
      <c r="B42" s="18" t="s">
        <v>428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429</v>
      </c>
      <c r="B43" s="18" t="s">
        <v>430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431</v>
      </c>
      <c r="B44" s="18" t="s">
        <v>432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550</v>
      </c>
      <c r="B45" s="18" t="s">
        <v>434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435</v>
      </c>
      <c r="B46" s="18" t="s">
        <v>436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437</v>
      </c>
      <c r="B47" s="18" t="s">
        <v>438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439</v>
      </c>
      <c r="B48" s="18" t="s">
        <v>440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551</v>
      </c>
      <c r="B49" s="18" t="s">
        <v>442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443</v>
      </c>
      <c r="B50" s="18" t="s">
        <v>444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445</v>
      </c>
      <c r="B51" s="18" t="s">
        <v>446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447</v>
      </c>
      <c r="B52" s="18" t="s">
        <v>448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449</v>
      </c>
      <c r="B53" s="18" t="s">
        <v>450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451</v>
      </c>
      <c r="B54" s="18" t="s">
        <v>452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453</v>
      </c>
      <c r="B55" s="18" t="s">
        <v>454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455</v>
      </c>
      <c r="B56" s="18" t="s">
        <v>456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457</v>
      </c>
      <c r="B57" s="18" t="s">
        <v>458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459</v>
      </c>
      <c r="B58" s="18" t="s">
        <v>460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461</v>
      </c>
      <c r="B59" s="18" t="s">
        <v>462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463</v>
      </c>
      <c r="B60" s="18" t="s">
        <v>464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465</v>
      </c>
      <c r="B61" s="18" t="s">
        <v>466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467</v>
      </c>
      <c r="B62" s="18" t="s">
        <v>468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469</v>
      </c>
      <c r="B63" s="18" t="s">
        <v>470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471</v>
      </c>
      <c r="B64" s="18" t="s">
        <v>472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473</v>
      </c>
      <c r="B65" s="18" t="s">
        <v>474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475</v>
      </c>
      <c r="B66" s="18" t="s">
        <v>476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477</v>
      </c>
      <c r="B67" s="18" t="s">
        <v>478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479</v>
      </c>
      <c r="B68" s="18" t="s">
        <v>480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30" t="s">
        <v>481</v>
      </c>
      <c r="B69" s="18" t="s">
        <v>482</v>
      </c>
      <c r="C69" s="18" t="n">
        <f aca="false">SUM(D69:AH69)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="19" customFormat="true" ht="15.75" hidden="false" customHeight="false" outlineLevel="0" collapsed="false">
      <c r="A70" s="30" t="s">
        <v>483</v>
      </c>
      <c r="B70" s="18" t="s">
        <v>484</v>
      </c>
      <c r="C70" s="18" t="n">
        <f aca="false">SUM(D70:AH70)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="19" customFormat="true" ht="15.75" hidden="false" customHeight="false" outlineLevel="0" collapsed="false">
      <c r="A71" s="79" t="s">
        <v>282</v>
      </c>
      <c r="B71" s="79"/>
      <c r="C71" s="50" t="n">
        <f aca="false">SUM(C4:C70)</f>
        <v>214</v>
      </c>
      <c r="D71" s="50" t="n">
        <f aca="false">SUM(D4:D70)</f>
        <v>1</v>
      </c>
      <c r="E71" s="50" t="n">
        <f aca="false">SUM(E4:E70)</f>
        <v>0</v>
      </c>
      <c r="F71" s="50" t="n">
        <f aca="false">SUM(F4:F70)</f>
        <v>0</v>
      </c>
      <c r="G71" s="50" t="n">
        <f aca="false">SUM(G4:G70)</f>
        <v>0</v>
      </c>
      <c r="H71" s="50" t="n">
        <f aca="false">SUM(H4:H70)</f>
        <v>7</v>
      </c>
      <c r="I71" s="50" t="n">
        <f aca="false">SUM(I4:I70)</f>
        <v>5</v>
      </c>
      <c r="J71" s="50" t="n">
        <f aca="false">SUM(J4:J70)</f>
        <v>0</v>
      </c>
      <c r="K71" s="50" t="n">
        <f aca="false">SUM(K4:K70)</f>
        <v>35</v>
      </c>
      <c r="L71" s="50" t="n">
        <f aca="false">SUM(L4:L70)</f>
        <v>0</v>
      </c>
      <c r="M71" s="50" t="n">
        <f aca="false">SUM(M4:M70)</f>
        <v>0</v>
      </c>
      <c r="N71" s="50" t="n">
        <f aca="false">SUM(N4:N70)</f>
        <v>0</v>
      </c>
      <c r="O71" s="50" t="n">
        <f aca="false">SUM(O4:O70)</f>
        <v>44</v>
      </c>
      <c r="P71" s="50" t="n">
        <f aca="false">SUM(P4:P70)</f>
        <v>0</v>
      </c>
      <c r="Q71" s="50" t="n">
        <f aca="false">SUM(Q4:Q70)</f>
        <v>0</v>
      </c>
      <c r="R71" s="50" t="n">
        <f aca="false">SUM(R4:R70)</f>
        <v>0</v>
      </c>
      <c r="S71" s="50" t="n">
        <f aca="false">SUM(S4:S70)</f>
        <v>0</v>
      </c>
      <c r="T71" s="50" t="n">
        <f aca="false">SUM(T4:T70)</f>
        <v>0</v>
      </c>
      <c r="U71" s="50" t="n">
        <f aca="false">SUM(U4:U70)</f>
        <v>0</v>
      </c>
      <c r="V71" s="50" t="n">
        <f aca="false">SUM(V4:V70)</f>
        <v>33</v>
      </c>
      <c r="W71" s="50" t="n">
        <f aca="false">SUM(W4:W70)</f>
        <v>0</v>
      </c>
      <c r="X71" s="50" t="n">
        <f aca="false">SUM(X4:X70)</f>
        <v>4</v>
      </c>
      <c r="Y71" s="50" t="n">
        <f aca="false">SUM(Y4:Y70)</f>
        <v>35</v>
      </c>
      <c r="Z71" s="50" t="n">
        <f aca="false">SUM(Z4:Z70)</f>
        <v>0</v>
      </c>
      <c r="AA71" s="50" t="n">
        <f aca="false">SUM(AA4:AA70)</f>
        <v>0</v>
      </c>
      <c r="AB71" s="50" t="n">
        <f aca="false">SUM(AB4:AB70)</f>
        <v>0</v>
      </c>
      <c r="AC71" s="50" t="n">
        <f aca="false">SUM(AC4:AC70)</f>
        <v>0</v>
      </c>
      <c r="AD71" s="50" t="n">
        <f aca="false">SUM(AD4:AD70)</f>
        <v>0</v>
      </c>
      <c r="AE71" s="50" t="n">
        <f aca="false">SUM(AE4:AE70)</f>
        <v>50</v>
      </c>
      <c r="AF71" s="50" t="n">
        <f aca="false">SUM(AF4:AF70)</f>
        <v>0</v>
      </c>
      <c r="AG71" s="50" t="n">
        <f aca="false">SUM(AG4:AG70)</f>
        <v>0</v>
      </c>
      <c r="AH71" s="50" t="n">
        <f aca="false">SUM(AH4:AH70)</f>
        <v>0</v>
      </c>
    </row>
  </sheetData>
  <mergeCells count="1">
    <mergeCell ref="A71:B7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W4" activePane="bottomRight" state="frozen"/>
      <selection pane="topLeft" activeCell="A1" activeCellId="0" sqref="A1"/>
      <selection pane="topRight" activeCell="W1" activeCellId="0" sqref="W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725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28</v>
      </c>
      <c r="D4" s="18"/>
      <c r="E4" s="18"/>
      <c r="F4" s="18"/>
      <c r="G4" s="18"/>
      <c r="H4" s="18" t="n">
        <v>10</v>
      </c>
      <c r="I4" s="18"/>
      <c r="J4" s="18"/>
      <c r="K4" s="18" t="n">
        <v>2</v>
      </c>
      <c r="L4" s="18"/>
      <c r="M4" s="18"/>
      <c r="N4" s="18"/>
      <c r="O4" s="18" t="n">
        <v>11</v>
      </c>
      <c r="P4" s="18"/>
      <c r="Q4" s="18"/>
      <c r="R4" s="18"/>
      <c r="S4" s="18"/>
      <c r="T4" s="18"/>
      <c r="U4" s="18"/>
      <c r="V4" s="18" t="n">
        <v>3</v>
      </c>
      <c r="W4" s="18"/>
      <c r="X4" s="18" t="n">
        <v>1</v>
      </c>
      <c r="Y4" s="18"/>
      <c r="Z4" s="18"/>
      <c r="AA4" s="18"/>
      <c r="AB4" s="18"/>
      <c r="AC4" s="18"/>
      <c r="AD4" s="18"/>
      <c r="AE4" s="18" t="n">
        <v>1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376</v>
      </c>
      <c r="B6" s="18"/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377</v>
      </c>
      <c r="B7" s="18" t="s">
        <v>378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379</v>
      </c>
      <c r="B8" s="18" t="s">
        <v>380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381</v>
      </c>
      <c r="B9" s="18" t="s">
        <v>382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383</v>
      </c>
      <c r="B10" s="18" t="s">
        <v>384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385</v>
      </c>
      <c r="B11" s="18" t="s">
        <v>386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387</v>
      </c>
      <c r="B12" s="18" t="s">
        <v>388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389</v>
      </c>
      <c r="B13" s="18" t="s">
        <v>390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391</v>
      </c>
      <c r="B14" s="18" t="s">
        <v>392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393</v>
      </c>
      <c r="B15" s="18" t="s">
        <v>394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395</v>
      </c>
      <c r="B16" s="18" t="s">
        <v>396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397</v>
      </c>
      <c r="B17" s="18" t="s">
        <v>398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399</v>
      </c>
      <c r="B18" s="18" t="s">
        <v>400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401</v>
      </c>
      <c r="B19" s="18" t="s">
        <v>402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403</v>
      </c>
      <c r="B20" s="18" t="s">
        <v>404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405</v>
      </c>
      <c r="B21" s="18" t="s">
        <v>406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407</v>
      </c>
      <c r="B22" s="18" t="s">
        <v>408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409</v>
      </c>
      <c r="B23" s="18" t="s">
        <v>410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411</v>
      </c>
      <c r="B24" s="18" t="s">
        <v>412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413</v>
      </c>
      <c r="B25" s="18" t="s">
        <v>414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415</v>
      </c>
      <c r="B26" s="18" t="s">
        <v>416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417</v>
      </c>
      <c r="B27" s="18" t="s">
        <v>418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490</v>
      </c>
      <c r="B28" s="18" t="s">
        <v>491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/>
      <c r="B29" s="18" t="s">
        <v>698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/>
      <c r="B31" s="18" t="s">
        <v>421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/>
      <c r="B32" s="18" t="s">
        <v>422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/>
      <c r="B33" s="18" t="s">
        <v>699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425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546</v>
      </c>
      <c r="B35" s="18" t="s">
        <v>547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718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719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726</v>
      </c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727</v>
      </c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728</v>
      </c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427</v>
      </c>
      <c r="B41" s="18" t="s">
        <v>428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429</v>
      </c>
      <c r="B42" s="18" t="s">
        <v>430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431</v>
      </c>
      <c r="B43" s="18" t="s">
        <v>432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433</v>
      </c>
      <c r="B44" s="18" t="s">
        <v>434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435</v>
      </c>
      <c r="B45" s="18" t="s">
        <v>436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437</v>
      </c>
      <c r="B46" s="18" t="s">
        <v>438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439</v>
      </c>
      <c r="B47" s="18" t="s">
        <v>440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441</v>
      </c>
      <c r="B48" s="18" t="s">
        <v>442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443</v>
      </c>
      <c r="B49" s="18" t="s">
        <v>444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445</v>
      </c>
      <c r="B50" s="18" t="s">
        <v>446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447</v>
      </c>
      <c r="B51" s="18" t="s">
        <v>448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449</v>
      </c>
      <c r="B52" s="18" t="s">
        <v>450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451</v>
      </c>
      <c r="B53" s="18" t="s">
        <v>452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453</v>
      </c>
      <c r="B54" s="18" t="s">
        <v>454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455</v>
      </c>
      <c r="B55" s="18" t="s">
        <v>456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457</v>
      </c>
      <c r="B56" s="18" t="s">
        <v>458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459</v>
      </c>
      <c r="B57" s="18" t="s">
        <v>460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461</v>
      </c>
      <c r="B58" s="18" t="s">
        <v>462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463</v>
      </c>
      <c r="B59" s="18" t="s">
        <v>464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465</v>
      </c>
      <c r="B60" s="18" t="s">
        <v>466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467</v>
      </c>
      <c r="B61" s="18" t="s">
        <v>468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469</v>
      </c>
      <c r="B62" s="18" t="s">
        <v>470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471</v>
      </c>
      <c r="B63" s="18" t="s">
        <v>472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473</v>
      </c>
      <c r="B64" s="18" t="s">
        <v>474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475</v>
      </c>
      <c r="B65" s="18" t="s">
        <v>476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477</v>
      </c>
      <c r="B66" s="18" t="s">
        <v>478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479</v>
      </c>
      <c r="B67" s="18" t="s">
        <v>480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481</v>
      </c>
      <c r="B68" s="18" t="s">
        <v>482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30" t="s">
        <v>483</v>
      </c>
      <c r="B69" s="18" t="s">
        <v>484</v>
      </c>
      <c r="C69" s="18" t="n">
        <f aca="false">SUM(D69:AH69)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="19" customFormat="true" ht="15.75" hidden="false" customHeight="false" outlineLevel="0" collapsed="false">
      <c r="A70" s="79" t="s">
        <v>282</v>
      </c>
      <c r="B70" s="79"/>
      <c r="C70" s="50" t="n">
        <f aca="false">SUM(C4:C69)</f>
        <v>28</v>
      </c>
      <c r="D70" s="50" t="n">
        <f aca="false">SUM(D4:D69)</f>
        <v>0</v>
      </c>
      <c r="E70" s="50" t="n">
        <f aca="false">SUM(E4:E69)</f>
        <v>0</v>
      </c>
      <c r="F70" s="50" t="n">
        <f aca="false">SUM(F4:F69)</f>
        <v>0</v>
      </c>
      <c r="G70" s="50" t="n">
        <f aca="false">SUM(G4:G69)</f>
        <v>0</v>
      </c>
      <c r="H70" s="50" t="n">
        <f aca="false">SUM(H4:H69)</f>
        <v>10</v>
      </c>
      <c r="I70" s="50" t="n">
        <f aca="false">SUM(I4:I69)</f>
        <v>0</v>
      </c>
      <c r="J70" s="50" t="n">
        <f aca="false">SUM(J4:J69)</f>
        <v>0</v>
      </c>
      <c r="K70" s="50" t="n">
        <f aca="false">SUM(K4:K69)</f>
        <v>2</v>
      </c>
      <c r="L70" s="50" t="n">
        <f aca="false">SUM(L4:L69)</f>
        <v>0</v>
      </c>
      <c r="M70" s="50" t="n">
        <f aca="false">SUM(M4:M69)</f>
        <v>0</v>
      </c>
      <c r="N70" s="50" t="n">
        <f aca="false">SUM(N4:N69)</f>
        <v>0</v>
      </c>
      <c r="O70" s="50" t="n">
        <f aca="false">SUM(O4:O69)</f>
        <v>11</v>
      </c>
      <c r="P70" s="50" t="n">
        <f aca="false">SUM(P4:P69)</f>
        <v>0</v>
      </c>
      <c r="Q70" s="50" t="n">
        <f aca="false">SUM(Q4:Q69)</f>
        <v>0</v>
      </c>
      <c r="R70" s="50" t="n">
        <f aca="false">SUM(R4:R69)</f>
        <v>0</v>
      </c>
      <c r="S70" s="50" t="n">
        <f aca="false">SUM(S4:S69)</f>
        <v>0</v>
      </c>
      <c r="T70" s="50" t="n">
        <f aca="false">SUM(T4:T69)</f>
        <v>0</v>
      </c>
      <c r="U70" s="50" t="n">
        <f aca="false">SUM(U4:U69)</f>
        <v>0</v>
      </c>
      <c r="V70" s="50" t="n">
        <f aca="false">SUM(V4:V69)</f>
        <v>3</v>
      </c>
      <c r="W70" s="50" t="n">
        <f aca="false">SUM(W4:W69)</f>
        <v>0</v>
      </c>
      <c r="X70" s="50" t="n">
        <f aca="false">SUM(X4:X69)</f>
        <v>1</v>
      </c>
      <c r="Y70" s="50" t="n">
        <f aca="false">SUM(Y4:Y69)</f>
        <v>0</v>
      </c>
      <c r="Z70" s="50" t="n">
        <f aca="false">SUM(Z4:Z69)</f>
        <v>0</v>
      </c>
      <c r="AA70" s="50" t="n">
        <f aca="false">SUM(AA4:AA69)</f>
        <v>0</v>
      </c>
      <c r="AB70" s="50" t="n">
        <f aca="false">SUM(AB4:AB69)</f>
        <v>0</v>
      </c>
      <c r="AC70" s="50" t="n">
        <f aca="false">SUM(AC4:AC69)</f>
        <v>0</v>
      </c>
      <c r="AD70" s="50" t="n">
        <f aca="false">SUM(AD4:AD69)</f>
        <v>0</v>
      </c>
      <c r="AE70" s="50" t="n">
        <f aca="false">SUM(AE4:AE69)</f>
        <v>1</v>
      </c>
      <c r="AF70" s="50" t="n">
        <f aca="false">SUM(AF4:AF69)</f>
        <v>0</v>
      </c>
      <c r="AG70" s="50" t="n">
        <f aca="false">SUM(AG4:AG69)</f>
        <v>0</v>
      </c>
      <c r="AH70" s="50" t="n">
        <f aca="false">SUM(AH4:AH69)</f>
        <v>0</v>
      </c>
    </row>
  </sheetData>
  <mergeCells count="1">
    <mergeCell ref="A70:B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S4" activePane="bottomRight" state="frozen"/>
      <selection pane="topLeft" activeCell="A1" activeCellId="0" sqref="A1"/>
      <selection pane="topRight" activeCell="S1" activeCellId="0" sqref="S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729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33</v>
      </c>
      <c r="D4" s="18"/>
      <c r="E4" s="18"/>
      <c r="F4" s="18"/>
      <c r="G4" s="18"/>
      <c r="H4" s="18" t="n">
        <v>13</v>
      </c>
      <c r="I4" s="18"/>
      <c r="J4" s="18"/>
      <c r="K4" s="18"/>
      <c r="L4" s="18"/>
      <c r="M4" s="18"/>
      <c r="N4" s="18"/>
      <c r="O4" s="18" t="n">
        <v>1</v>
      </c>
      <c r="P4" s="18"/>
      <c r="Q4" s="18" t="n">
        <v>1</v>
      </c>
      <c r="R4" s="18" t="n">
        <v>6</v>
      </c>
      <c r="S4" s="18"/>
      <c r="T4" s="18"/>
      <c r="U4" s="18"/>
      <c r="V4" s="18"/>
      <c r="W4" s="18"/>
      <c r="X4" s="18" t="n">
        <v>5</v>
      </c>
      <c r="Y4" s="18"/>
      <c r="Z4" s="18"/>
      <c r="AA4" s="18"/>
      <c r="AB4" s="18"/>
      <c r="AC4" s="18"/>
      <c r="AD4" s="18"/>
      <c r="AE4" s="18" t="n">
        <v>7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698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507</v>
      </c>
      <c r="B29" s="18" t="s">
        <v>421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/>
      <c r="B30" s="18" t="s">
        <v>491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503</v>
      </c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427</v>
      </c>
      <c r="B32" s="18" t="s">
        <v>428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429</v>
      </c>
      <c r="B33" s="18" t="s">
        <v>430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431</v>
      </c>
      <c r="B34" s="18" t="s">
        <v>432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433</v>
      </c>
      <c r="B35" s="18" t="s">
        <v>434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435</v>
      </c>
      <c r="B36" s="18" t="s">
        <v>436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437</v>
      </c>
      <c r="B37" s="18" t="s">
        <v>438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439</v>
      </c>
      <c r="B38" s="18" t="s">
        <v>440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441</v>
      </c>
      <c r="B39" s="18" t="s">
        <v>442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443</v>
      </c>
      <c r="B40" s="18" t="s">
        <v>444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445</v>
      </c>
      <c r="B41" s="18" t="s">
        <v>446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447</v>
      </c>
      <c r="B42" s="18" t="s">
        <v>448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449</v>
      </c>
      <c r="B43" s="18" t="s">
        <v>450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451</v>
      </c>
      <c r="B44" s="18" t="s">
        <v>452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453</v>
      </c>
      <c r="B45" s="18" t="s">
        <v>454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455</v>
      </c>
      <c r="B46" s="18" t="s">
        <v>456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457</v>
      </c>
      <c r="B47" s="18" t="s">
        <v>458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459</v>
      </c>
      <c r="B48" s="18" t="s">
        <v>460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461</v>
      </c>
      <c r="B49" s="18" t="s">
        <v>462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463</v>
      </c>
      <c r="B50" s="18" t="s">
        <v>464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465</v>
      </c>
      <c r="B51" s="18" t="s">
        <v>466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467</v>
      </c>
      <c r="B52" s="18" t="s">
        <v>468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469</v>
      </c>
      <c r="B53" s="18" t="s">
        <v>470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471</v>
      </c>
      <c r="B54" s="18" t="s">
        <v>472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473</v>
      </c>
      <c r="B55" s="18" t="s">
        <v>474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475</v>
      </c>
      <c r="B56" s="18" t="s">
        <v>476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477</v>
      </c>
      <c r="B57" s="18" t="s">
        <v>478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479</v>
      </c>
      <c r="B58" s="18" t="s">
        <v>480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481</v>
      </c>
      <c r="B59" s="18" t="s">
        <v>482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483</v>
      </c>
      <c r="B60" s="18" t="s">
        <v>484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79" t="s">
        <v>282</v>
      </c>
      <c r="B61" s="79"/>
      <c r="C61" s="50" t="n">
        <f aca="false">SUM(C4:C60)</f>
        <v>33</v>
      </c>
      <c r="D61" s="50" t="n">
        <f aca="false">SUM(D4:D60)</f>
        <v>0</v>
      </c>
      <c r="E61" s="50" t="n">
        <f aca="false">SUM(E4:E60)</f>
        <v>0</v>
      </c>
      <c r="F61" s="50" t="n">
        <f aca="false">SUM(F4:F60)</f>
        <v>0</v>
      </c>
      <c r="G61" s="50" t="n">
        <f aca="false">SUM(G4:G60)</f>
        <v>0</v>
      </c>
      <c r="H61" s="50" t="n">
        <f aca="false">SUM(H4:H60)</f>
        <v>13</v>
      </c>
      <c r="I61" s="50" t="n">
        <f aca="false">SUM(I4:I60)</f>
        <v>0</v>
      </c>
      <c r="J61" s="50" t="n">
        <f aca="false">SUM(J4:J60)</f>
        <v>0</v>
      </c>
      <c r="K61" s="50" t="n">
        <f aca="false">SUM(K4:K60)</f>
        <v>0</v>
      </c>
      <c r="L61" s="50" t="n">
        <f aca="false">SUM(L4:L60)</f>
        <v>0</v>
      </c>
      <c r="M61" s="50" t="n">
        <f aca="false">SUM(M4:M60)</f>
        <v>0</v>
      </c>
      <c r="N61" s="50" t="n">
        <f aca="false">SUM(N4:N60)</f>
        <v>0</v>
      </c>
      <c r="O61" s="50" t="n">
        <f aca="false">SUM(O4:O60)</f>
        <v>1</v>
      </c>
      <c r="P61" s="50" t="n">
        <f aca="false">SUM(P4:P60)</f>
        <v>0</v>
      </c>
      <c r="Q61" s="50" t="n">
        <f aca="false">SUM(Q4:Q60)</f>
        <v>1</v>
      </c>
      <c r="R61" s="50" t="n">
        <f aca="false">SUM(R4:R60)</f>
        <v>6</v>
      </c>
      <c r="S61" s="50" t="n">
        <f aca="false">SUM(S4:S60)</f>
        <v>0</v>
      </c>
      <c r="T61" s="50" t="n">
        <f aca="false">SUM(T4:T60)</f>
        <v>0</v>
      </c>
      <c r="U61" s="50" t="n">
        <f aca="false">SUM(U4:U60)</f>
        <v>0</v>
      </c>
      <c r="V61" s="50" t="n">
        <f aca="false">SUM(V4:V60)</f>
        <v>0</v>
      </c>
      <c r="W61" s="50" t="n">
        <f aca="false">SUM(W4:W60)</f>
        <v>0</v>
      </c>
      <c r="X61" s="50" t="n">
        <f aca="false">SUM(X4:X60)</f>
        <v>5</v>
      </c>
      <c r="Y61" s="50" t="n">
        <f aca="false">SUM(Y4:Y60)</f>
        <v>0</v>
      </c>
      <c r="Z61" s="50" t="n">
        <f aca="false">SUM(Z4:Z60)</f>
        <v>0</v>
      </c>
      <c r="AA61" s="50" t="n">
        <f aca="false">SUM(AA4:AA60)</f>
        <v>0</v>
      </c>
      <c r="AB61" s="50" t="n">
        <f aca="false">SUM(AB4:AB60)</f>
        <v>0</v>
      </c>
      <c r="AC61" s="50" t="n">
        <f aca="false">SUM(AC4:AC60)</f>
        <v>0</v>
      </c>
      <c r="AD61" s="50" t="n">
        <f aca="false">SUM(AD4:AD60)</f>
        <v>0</v>
      </c>
      <c r="AE61" s="50" t="n">
        <f aca="false">SUM(AE4:AE60)</f>
        <v>7</v>
      </c>
      <c r="AF61" s="50" t="n">
        <f aca="false">SUM(AF4:AF60)</f>
        <v>0</v>
      </c>
      <c r="AG61" s="50" t="n">
        <f aca="false">SUM(AG4:AG60)</f>
        <v>0</v>
      </c>
      <c r="AH61" s="50" t="n">
        <f aca="false">SUM(AH4:AH60)</f>
        <v>0</v>
      </c>
    </row>
  </sheetData>
  <mergeCells count="1">
    <mergeCell ref="A61:B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H1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2" topLeftCell="I3" activePane="bottomRight" state="frozen"/>
      <selection pane="topLeft" activeCell="A1" activeCellId="0" sqref="A1"/>
      <selection pane="topRight" activeCell="I1" activeCellId="0" sqref="I1"/>
      <selection pane="bottomLeft" activeCell="A3" activeCellId="0" sqref="A3"/>
      <selection pane="bottomRight" activeCell="I3" activeCellId="0" sqref="I3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3"/>
    <col collapsed="false" customWidth="true" hidden="false" outlineLevel="0" max="2" min="2" style="1" width="43.34"/>
    <col collapsed="false" customWidth="true" hidden="false" outlineLevel="0" max="6" min="3" style="2" width="11.34"/>
    <col collapsed="false" customWidth="true" hidden="false" outlineLevel="0" max="9" min="9" style="2" width="11.34"/>
    <col collapsed="false" customWidth="true" hidden="false" outlineLevel="0" max="14" min="11" style="2" width="11.34"/>
  </cols>
  <sheetData>
    <row r="1" customFormat="false" ht="26.25" hidden="false" customHeight="true" outlineLevel="0" collapsed="false">
      <c r="B1" s="80" t="s">
        <v>495</v>
      </c>
      <c r="C1" s="80"/>
      <c r="D1" s="6" t="n">
        <v>1</v>
      </c>
      <c r="E1" s="6" t="n">
        <v>2</v>
      </c>
      <c r="F1" s="6" t="n">
        <v>3</v>
      </c>
      <c r="G1" s="6" t="n">
        <v>4</v>
      </c>
      <c r="H1" s="6" t="n">
        <v>5</v>
      </c>
      <c r="I1" s="6" t="n">
        <v>6</v>
      </c>
      <c r="J1" s="6" t="n">
        <v>7</v>
      </c>
      <c r="K1" s="6" t="n">
        <v>8</v>
      </c>
      <c r="L1" s="6" t="n">
        <v>9</v>
      </c>
      <c r="M1" s="6" t="n">
        <v>10</v>
      </c>
      <c r="N1" s="6" t="n">
        <v>11</v>
      </c>
      <c r="O1" s="6" t="n">
        <v>12</v>
      </c>
      <c r="P1" s="6" t="n">
        <v>13</v>
      </c>
      <c r="Q1" s="6" t="n">
        <v>14</v>
      </c>
      <c r="R1" s="6" t="n">
        <v>15</v>
      </c>
      <c r="S1" s="6" t="n">
        <v>16</v>
      </c>
      <c r="T1" s="6" t="n">
        <v>17</v>
      </c>
      <c r="U1" s="6" t="n">
        <v>18</v>
      </c>
      <c r="V1" s="6" t="n">
        <v>19</v>
      </c>
      <c r="W1" s="6" t="n">
        <v>20</v>
      </c>
      <c r="X1" s="6" t="n">
        <v>21</v>
      </c>
      <c r="Y1" s="6" t="n">
        <v>22</v>
      </c>
      <c r="Z1" s="6" t="n">
        <v>23</v>
      </c>
      <c r="AA1" s="6" t="n">
        <v>24</v>
      </c>
      <c r="AB1" s="6" t="n">
        <v>25</v>
      </c>
      <c r="AC1" s="6" t="n">
        <v>26</v>
      </c>
      <c r="AD1" s="6" t="n">
        <v>27</v>
      </c>
      <c r="AE1" s="6" t="n">
        <v>28</v>
      </c>
      <c r="AF1" s="6" t="n">
        <v>29</v>
      </c>
      <c r="AG1" s="6" t="n">
        <v>30</v>
      </c>
      <c r="AH1" s="6" t="n">
        <v>31</v>
      </c>
    </row>
    <row r="2" customFormat="false" ht="15" hidden="false" customHeight="false" outlineLevel="0" collapsed="false">
      <c r="B2" s="8" t="s">
        <v>496</v>
      </c>
      <c r="C2" s="8" t="s">
        <v>370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customFormat="false" ht="15" hidden="false" customHeight="false" outlineLevel="0" collapsed="false">
      <c r="B3" s="77" t="s">
        <v>497</v>
      </c>
      <c r="C3" s="78" t="n">
        <f aca="false">SUM(D3:AH3)</f>
        <v>0</v>
      </c>
      <c r="D3" s="78"/>
      <c r="E3" s="78"/>
      <c r="F3" s="78"/>
      <c r="G3" s="81"/>
      <c r="H3" s="81"/>
      <c r="I3" s="78"/>
      <c r="J3" s="81"/>
      <c r="K3" s="78"/>
      <c r="L3" s="78"/>
      <c r="M3" s="78"/>
      <c r="N3" s="78"/>
      <c r="O3" s="81"/>
      <c r="P3" s="81"/>
      <c r="Q3" s="81"/>
      <c r="R3" s="81"/>
      <c r="S3" s="81"/>
      <c r="T3" s="81"/>
      <c r="U3" s="81"/>
      <c r="V3" s="81"/>
      <c r="W3" s="81"/>
      <c r="X3" s="81"/>
      <c r="Y3" s="81"/>
      <c r="Z3" s="81"/>
      <c r="AA3" s="81"/>
      <c r="AB3" s="81"/>
      <c r="AC3" s="81"/>
      <c r="AD3" s="81"/>
      <c r="AE3" s="81"/>
      <c r="AF3" s="81"/>
      <c r="AG3" s="81"/>
      <c r="AH3" s="81"/>
    </row>
    <row r="4" customFormat="false" ht="15" hidden="false" customHeight="false" outlineLevel="0" collapsed="false">
      <c r="B4" s="77"/>
      <c r="C4" s="78" t="n">
        <f aca="false">SUM(D4:AH4)</f>
        <v>0</v>
      </c>
      <c r="D4" s="78"/>
      <c r="E4" s="78"/>
      <c r="F4" s="78"/>
      <c r="G4" s="81"/>
      <c r="H4" s="81"/>
      <c r="I4" s="78"/>
      <c r="J4" s="81"/>
      <c r="K4" s="78"/>
      <c r="L4" s="78"/>
      <c r="M4" s="78"/>
      <c r="N4" s="78"/>
      <c r="O4" s="81"/>
      <c r="P4" s="81"/>
      <c r="Q4" s="81"/>
      <c r="R4" s="81"/>
      <c r="S4" s="81"/>
      <c r="T4" s="81"/>
      <c r="U4" s="81"/>
      <c r="V4" s="81"/>
      <c r="W4" s="81"/>
      <c r="X4" s="81"/>
      <c r="Y4" s="81"/>
      <c r="Z4" s="81"/>
      <c r="AA4" s="81"/>
      <c r="AB4" s="81"/>
      <c r="AC4" s="81"/>
      <c r="AD4" s="81"/>
      <c r="AE4" s="81"/>
      <c r="AF4" s="81"/>
      <c r="AG4" s="81"/>
      <c r="AH4" s="81"/>
    </row>
    <row r="5" customFormat="false" ht="15" hidden="false" customHeight="false" outlineLevel="0" collapsed="false">
      <c r="B5" s="77"/>
      <c r="C5" s="78" t="n">
        <f aca="false">SUM(D5:AH5)</f>
        <v>0</v>
      </c>
      <c r="D5" s="78"/>
      <c r="E5" s="78"/>
      <c r="F5" s="78"/>
      <c r="G5" s="81"/>
      <c r="H5" s="81"/>
      <c r="I5" s="78"/>
      <c r="J5" s="81"/>
      <c r="K5" s="78"/>
      <c r="L5" s="78"/>
      <c r="M5" s="78"/>
      <c r="N5" s="78"/>
      <c r="O5" s="81"/>
      <c r="P5" s="81"/>
      <c r="Q5" s="81"/>
      <c r="R5" s="81"/>
      <c r="S5" s="81"/>
      <c r="T5" s="81"/>
      <c r="U5" s="81"/>
      <c r="V5" s="81"/>
      <c r="W5" s="81"/>
      <c r="X5" s="81"/>
      <c r="Y5" s="81"/>
      <c r="Z5" s="81"/>
      <c r="AA5" s="81"/>
      <c r="AB5" s="81"/>
      <c r="AC5" s="81"/>
      <c r="AD5" s="81"/>
      <c r="AE5" s="81"/>
      <c r="AF5" s="81"/>
      <c r="AG5" s="81"/>
      <c r="AH5" s="81"/>
    </row>
    <row r="6" customFormat="false" ht="15" hidden="false" customHeight="false" outlineLevel="0" collapsed="false">
      <c r="B6" s="77"/>
      <c r="C6" s="78" t="n">
        <f aca="false">SUM(D6:AH6)</f>
        <v>0</v>
      </c>
      <c r="D6" s="78"/>
      <c r="E6" s="78"/>
      <c r="F6" s="78"/>
      <c r="G6" s="81"/>
      <c r="H6" s="81"/>
      <c r="I6" s="78"/>
      <c r="J6" s="81"/>
      <c r="K6" s="78"/>
      <c r="L6" s="78"/>
      <c r="M6" s="78"/>
      <c r="N6" s="78"/>
      <c r="O6" s="81"/>
      <c r="P6" s="81"/>
      <c r="Q6" s="81"/>
      <c r="R6" s="81"/>
      <c r="S6" s="81"/>
      <c r="T6" s="81"/>
      <c r="U6" s="81"/>
      <c r="V6" s="81"/>
      <c r="W6" s="81"/>
      <c r="X6" s="81"/>
      <c r="Y6" s="81"/>
      <c r="Z6" s="81"/>
      <c r="AA6" s="81"/>
      <c r="AB6" s="81"/>
      <c r="AC6" s="81"/>
      <c r="AD6" s="81"/>
      <c r="AE6" s="81"/>
      <c r="AF6" s="81"/>
      <c r="AG6" s="81"/>
      <c r="AH6" s="81"/>
    </row>
    <row r="7" customFormat="false" ht="15" hidden="false" customHeight="false" outlineLevel="0" collapsed="false">
      <c r="B7" s="77"/>
      <c r="C7" s="78" t="n">
        <f aca="false">SUM(D7:AH7)</f>
        <v>0</v>
      </c>
      <c r="D7" s="78"/>
      <c r="E7" s="78"/>
      <c r="F7" s="78"/>
      <c r="G7" s="81"/>
      <c r="H7" s="81"/>
      <c r="I7" s="78"/>
      <c r="J7" s="81"/>
      <c r="K7" s="78"/>
      <c r="L7" s="78"/>
      <c r="M7" s="78"/>
      <c r="N7" s="78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81"/>
      <c r="AF7" s="81"/>
      <c r="AG7" s="81"/>
      <c r="AH7" s="81"/>
    </row>
    <row r="8" customFormat="false" ht="15" hidden="false" customHeight="false" outlineLevel="0" collapsed="false">
      <c r="B8" s="77"/>
      <c r="C8" s="78" t="n">
        <f aca="false">SUM(D8:AH8)</f>
        <v>0</v>
      </c>
      <c r="D8" s="78"/>
      <c r="E8" s="78"/>
      <c r="F8" s="78"/>
      <c r="G8" s="81"/>
      <c r="H8" s="81"/>
      <c r="I8" s="78"/>
      <c r="J8" s="81"/>
      <c r="K8" s="78"/>
      <c r="L8" s="78"/>
      <c r="M8" s="78"/>
      <c r="N8" s="78"/>
      <c r="O8" s="81"/>
      <c r="P8" s="81"/>
      <c r="Q8" s="81"/>
      <c r="R8" s="81"/>
      <c r="S8" s="81"/>
      <c r="T8" s="81"/>
      <c r="U8" s="81"/>
      <c r="V8" s="81"/>
      <c r="W8" s="81"/>
      <c r="X8" s="81"/>
      <c r="Y8" s="81"/>
      <c r="Z8" s="81"/>
      <c r="AA8" s="81"/>
      <c r="AB8" s="81"/>
      <c r="AC8" s="81"/>
      <c r="AD8" s="81"/>
      <c r="AE8" s="81"/>
      <c r="AF8" s="81"/>
      <c r="AG8" s="81"/>
      <c r="AH8" s="81"/>
    </row>
    <row r="9" customFormat="false" ht="15" hidden="false" customHeight="false" outlineLevel="0" collapsed="false">
      <c r="B9" s="77"/>
      <c r="C9" s="78" t="n">
        <f aca="false">SUM(D9:AH9)</f>
        <v>0</v>
      </c>
      <c r="D9" s="78"/>
      <c r="E9" s="78"/>
      <c r="F9" s="78"/>
      <c r="G9" s="81"/>
      <c r="H9" s="81"/>
      <c r="I9" s="78"/>
      <c r="J9" s="81"/>
      <c r="K9" s="78"/>
      <c r="L9" s="78"/>
      <c r="M9" s="78"/>
      <c r="N9" s="78"/>
      <c r="O9" s="81"/>
      <c r="P9" s="81"/>
      <c r="Q9" s="81"/>
      <c r="R9" s="81"/>
      <c r="S9" s="81"/>
      <c r="T9" s="81"/>
      <c r="U9" s="81"/>
      <c r="V9" s="81"/>
      <c r="W9" s="81"/>
      <c r="X9" s="81"/>
      <c r="Y9" s="81"/>
      <c r="Z9" s="81"/>
      <c r="AA9" s="81"/>
      <c r="AB9" s="81"/>
      <c r="AC9" s="81"/>
      <c r="AD9" s="81"/>
      <c r="AE9" s="81"/>
      <c r="AF9" s="81"/>
      <c r="AG9" s="81"/>
      <c r="AH9" s="81"/>
    </row>
    <row r="10" customFormat="false" ht="15" hidden="false" customHeight="false" outlineLevel="0" collapsed="false">
      <c r="B10" s="77"/>
      <c r="C10" s="78" t="n">
        <f aca="false">SUM(D10:AH10)</f>
        <v>0</v>
      </c>
      <c r="D10" s="78"/>
      <c r="E10" s="78"/>
      <c r="F10" s="78"/>
      <c r="G10" s="81"/>
      <c r="H10" s="81"/>
      <c r="I10" s="78"/>
      <c r="J10" s="81"/>
      <c r="K10" s="78"/>
      <c r="L10" s="78"/>
      <c r="M10" s="78"/>
      <c r="N10" s="78"/>
      <c r="O10" s="81"/>
      <c r="P10" s="81"/>
      <c r="Q10" s="81"/>
      <c r="R10" s="81"/>
      <c r="S10" s="81"/>
      <c r="T10" s="81"/>
      <c r="U10" s="81"/>
      <c r="V10" s="81"/>
      <c r="W10" s="81"/>
      <c r="X10" s="81"/>
      <c r="Y10" s="81"/>
      <c r="Z10" s="81"/>
      <c r="AA10" s="81"/>
      <c r="AB10" s="81"/>
      <c r="AC10" s="81"/>
      <c r="AD10" s="81"/>
      <c r="AE10" s="81"/>
      <c r="AF10" s="81"/>
      <c r="AG10" s="81"/>
      <c r="AH10" s="81"/>
    </row>
    <row r="11" customFormat="false" ht="15" hidden="false" customHeight="false" outlineLevel="0" collapsed="false">
      <c r="B11" s="77"/>
      <c r="C11" s="78" t="n">
        <f aca="false">SUM(D11:AH11)</f>
        <v>0</v>
      </c>
      <c r="D11" s="78"/>
      <c r="E11" s="78"/>
      <c r="F11" s="78"/>
      <c r="G11" s="81"/>
      <c r="H11" s="81"/>
      <c r="I11" s="78"/>
      <c r="J11" s="81"/>
      <c r="K11" s="78"/>
      <c r="L11" s="78"/>
      <c r="M11" s="78"/>
      <c r="N11" s="78"/>
      <c r="O11" s="81"/>
      <c r="P11" s="81"/>
      <c r="Q11" s="81"/>
      <c r="R11" s="81"/>
      <c r="S11" s="81"/>
      <c r="T11" s="81"/>
      <c r="U11" s="81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</row>
    <row r="12" customFormat="false" ht="15" hidden="false" customHeight="false" outlineLevel="0" collapsed="false">
      <c r="B12" s="77"/>
      <c r="C12" s="78" t="n">
        <f aca="false">SUM(D12:AH12)</f>
        <v>0</v>
      </c>
      <c r="D12" s="78"/>
      <c r="E12" s="78"/>
      <c r="F12" s="78"/>
      <c r="G12" s="81"/>
      <c r="H12" s="81"/>
      <c r="I12" s="78"/>
      <c r="J12" s="81"/>
      <c r="K12" s="78"/>
      <c r="L12" s="78"/>
      <c r="M12" s="78"/>
      <c r="N12" s="78"/>
      <c r="O12" s="81"/>
      <c r="P12" s="81"/>
      <c r="Q12" s="81"/>
      <c r="R12" s="81"/>
      <c r="S12" s="81"/>
      <c r="T12" s="81"/>
      <c r="U12" s="81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</row>
    <row r="13" customFormat="false" ht="15" hidden="false" customHeight="false" outlineLevel="0" collapsed="false">
      <c r="B13" s="77"/>
      <c r="C13" s="78" t="n">
        <f aca="false">SUM(D13:AH13)</f>
        <v>0</v>
      </c>
      <c r="D13" s="78"/>
      <c r="E13" s="78"/>
      <c r="F13" s="78"/>
      <c r="G13" s="81"/>
      <c r="H13" s="81"/>
      <c r="I13" s="78"/>
      <c r="J13" s="81"/>
      <c r="K13" s="78"/>
      <c r="L13" s="78"/>
      <c r="M13" s="78"/>
      <c r="N13" s="78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</row>
    <row r="14" customFormat="false" ht="15" hidden="false" customHeight="false" outlineLevel="0" collapsed="false">
      <c r="B14" s="77"/>
      <c r="C14" s="78" t="n">
        <f aca="false">SUM(D14:AH14)</f>
        <v>0</v>
      </c>
      <c r="D14" s="78"/>
      <c r="E14" s="78"/>
      <c r="F14" s="78"/>
      <c r="G14" s="81"/>
      <c r="H14" s="81"/>
      <c r="I14" s="78"/>
      <c r="J14" s="81"/>
      <c r="K14" s="78"/>
      <c r="L14" s="78"/>
      <c r="M14" s="78"/>
      <c r="N14" s="78"/>
      <c r="O14" s="81"/>
      <c r="P14" s="81"/>
      <c r="Q14" s="81"/>
      <c r="R14" s="81"/>
      <c r="S14" s="81"/>
      <c r="T14" s="81"/>
      <c r="U14" s="81"/>
      <c r="V14" s="81"/>
      <c r="W14" s="81"/>
      <c r="X14" s="81"/>
      <c r="Y14" s="81"/>
      <c r="Z14" s="81"/>
      <c r="AA14" s="81"/>
      <c r="AB14" s="81"/>
      <c r="AC14" s="81"/>
      <c r="AD14" s="81"/>
      <c r="AE14" s="81"/>
      <c r="AF14" s="81"/>
      <c r="AG14" s="81"/>
      <c r="AH14" s="81"/>
    </row>
    <row r="15" customFormat="false" ht="15" hidden="false" customHeight="false" outlineLevel="0" collapsed="false">
      <c r="B15" s="77"/>
      <c r="C15" s="78" t="n">
        <f aca="false">SUM(D15:AH15)</f>
        <v>0</v>
      </c>
      <c r="D15" s="78"/>
      <c r="E15" s="78"/>
      <c r="F15" s="78"/>
      <c r="G15" s="81"/>
      <c r="H15" s="81"/>
      <c r="I15" s="78"/>
      <c r="J15" s="81"/>
      <c r="K15" s="78"/>
      <c r="L15" s="78"/>
      <c r="M15" s="78"/>
      <c r="N15" s="78"/>
      <c r="O15" s="81"/>
      <c r="P15" s="81"/>
      <c r="Q15" s="81"/>
      <c r="R15" s="81"/>
      <c r="S15" s="81"/>
      <c r="T15" s="81"/>
      <c r="U15" s="81"/>
      <c r="V15" s="81"/>
      <c r="W15" s="81"/>
      <c r="X15" s="81"/>
      <c r="Y15" s="81"/>
      <c r="Z15" s="81"/>
      <c r="AA15" s="81"/>
      <c r="AB15" s="81"/>
      <c r="AC15" s="81"/>
      <c r="AD15" s="81"/>
      <c r="AE15" s="81"/>
      <c r="AF15" s="81"/>
      <c r="AG15" s="81"/>
      <c r="AH15" s="81"/>
    </row>
    <row r="16" s="82" customFormat="true" ht="15" hidden="false" customHeight="false" outlineLevel="0" collapsed="false">
      <c r="B16" s="83" t="s">
        <v>282</v>
      </c>
      <c r="C16" s="84" t="n">
        <f aca="false">SUM(C3:C15)</f>
        <v>0</v>
      </c>
      <c r="D16" s="84" t="n">
        <f aca="false">SUM(D3:D15)</f>
        <v>0</v>
      </c>
      <c r="E16" s="84" t="n">
        <f aca="false">SUM(E3:E15)</f>
        <v>0</v>
      </c>
      <c r="F16" s="84" t="n">
        <f aca="false">SUM(F3:F15)</f>
        <v>0</v>
      </c>
      <c r="G16" s="84" t="n">
        <f aca="false">SUM(G3:G15)</f>
        <v>0</v>
      </c>
      <c r="H16" s="84" t="n">
        <f aca="false">SUM(H3:H15)</f>
        <v>0</v>
      </c>
      <c r="I16" s="84" t="n">
        <f aca="false">SUM(I3:I15)</f>
        <v>0</v>
      </c>
      <c r="J16" s="84" t="n">
        <f aca="false">SUM(J3:J15)</f>
        <v>0</v>
      </c>
      <c r="K16" s="84" t="n">
        <f aca="false">SUM(K3:K15)</f>
        <v>0</v>
      </c>
      <c r="L16" s="84" t="n">
        <f aca="false">SUM(L3:L15)</f>
        <v>0</v>
      </c>
      <c r="M16" s="84" t="n">
        <f aca="false">SUM(M3:M15)</f>
        <v>0</v>
      </c>
      <c r="N16" s="84" t="n">
        <f aca="false">SUM(N3:N15)</f>
        <v>0</v>
      </c>
      <c r="O16" s="84" t="n">
        <f aca="false">SUM(O3:O15)</f>
        <v>0</v>
      </c>
      <c r="P16" s="84" t="n">
        <f aca="false">SUM(P3:P15)</f>
        <v>0</v>
      </c>
      <c r="Q16" s="84" t="n">
        <f aca="false">SUM(Q3:Q15)</f>
        <v>0</v>
      </c>
      <c r="R16" s="84" t="n">
        <f aca="false">SUM(R3:R15)</f>
        <v>0</v>
      </c>
      <c r="S16" s="84" t="n">
        <f aca="false">SUM(S3:S15)</f>
        <v>0</v>
      </c>
      <c r="T16" s="84" t="n">
        <f aca="false">SUM(T3:T15)</f>
        <v>0</v>
      </c>
      <c r="U16" s="84" t="n">
        <f aca="false">SUM(U3:U15)</f>
        <v>0</v>
      </c>
      <c r="V16" s="84" t="n">
        <f aca="false">SUM(V3:V15)</f>
        <v>0</v>
      </c>
      <c r="W16" s="84" t="n">
        <f aca="false">SUM(W3:W15)</f>
        <v>0</v>
      </c>
      <c r="X16" s="84" t="n">
        <f aca="false">SUM(X3:X15)</f>
        <v>0</v>
      </c>
      <c r="Y16" s="84" t="n">
        <f aca="false">SUM(Y3:Y15)</f>
        <v>0</v>
      </c>
      <c r="Z16" s="84" t="n">
        <f aca="false">SUM(Z3:Z15)</f>
        <v>0</v>
      </c>
      <c r="AA16" s="84" t="n">
        <f aca="false">SUM(AA3:AA15)</f>
        <v>0</v>
      </c>
      <c r="AB16" s="84" t="n">
        <f aca="false">SUM(AB3:AB15)</f>
        <v>0</v>
      </c>
      <c r="AC16" s="84" t="n">
        <f aca="false">SUM(AC3:AC15)</f>
        <v>0</v>
      </c>
      <c r="AD16" s="84" t="n">
        <f aca="false">SUM(AD3:AD15)</f>
        <v>0</v>
      </c>
      <c r="AE16" s="84" t="n">
        <f aca="false">SUM(AE3:AE15)</f>
        <v>0</v>
      </c>
      <c r="AF16" s="84" t="n">
        <f aca="false">SUM(AF3:AF15)</f>
        <v>0</v>
      </c>
      <c r="AG16" s="84" t="n">
        <f aca="false">SUM(AG3:AG15)</f>
        <v>0</v>
      </c>
      <c r="AH16" s="84" t="n">
        <f aca="false">SUM(AH3:AH15)</f>
        <v>0</v>
      </c>
    </row>
  </sheetData>
  <mergeCells count="32">
    <mergeCell ref="B1:C1"/>
    <mergeCell ref="D1:D2"/>
    <mergeCell ref="E1:E2"/>
    <mergeCell ref="F1:F2"/>
    <mergeCell ref="G1:G2"/>
    <mergeCell ref="H1:H2"/>
    <mergeCell ref="I1:I2"/>
    <mergeCell ref="J1:J2"/>
    <mergeCell ref="K1:K2"/>
    <mergeCell ref="L1:L2"/>
    <mergeCell ref="M1:M2"/>
    <mergeCell ref="N1:N2"/>
    <mergeCell ref="O1:O2"/>
    <mergeCell ref="P1:P2"/>
    <mergeCell ref="Q1:Q2"/>
    <mergeCell ref="R1:R2"/>
    <mergeCell ref="S1:S2"/>
    <mergeCell ref="T1:T2"/>
    <mergeCell ref="U1:U2"/>
    <mergeCell ref="V1:V2"/>
    <mergeCell ref="W1:W2"/>
    <mergeCell ref="X1:X2"/>
    <mergeCell ref="Y1:Y2"/>
    <mergeCell ref="Z1:Z2"/>
    <mergeCell ref="AA1:AA2"/>
    <mergeCell ref="AB1:AB2"/>
    <mergeCell ref="AC1:AC2"/>
    <mergeCell ref="AD1:AD2"/>
    <mergeCell ref="AE1:AE2"/>
    <mergeCell ref="AF1:AF2"/>
    <mergeCell ref="AG1:AG2"/>
    <mergeCell ref="AH1:AH2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U4" activePane="bottomRight" state="frozen"/>
      <selection pane="topLeft" activeCell="A1" activeCellId="0" sqref="A1"/>
      <selection pane="topRight" activeCell="U1" activeCellId="0" sqref="U1"/>
      <selection pane="bottomLeft" activeCell="A4" activeCellId="0" sqref="A4"/>
      <selection pane="bottomRight" activeCell="AC4" activeCellId="0" sqref="AC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730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36</v>
      </c>
      <c r="D4" s="18"/>
      <c r="E4" s="18"/>
      <c r="F4" s="18"/>
      <c r="G4" s="18"/>
      <c r="H4" s="18" t="n">
        <v>17</v>
      </c>
      <c r="I4" s="18" t="n">
        <v>3</v>
      </c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 t="n">
        <v>2</v>
      </c>
      <c r="Y4" s="18"/>
      <c r="Z4" s="18"/>
      <c r="AA4" s="18"/>
      <c r="AB4" s="18"/>
      <c r="AC4" s="18" t="n">
        <v>14</v>
      </c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698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490</v>
      </c>
      <c r="B29" s="18" t="s">
        <v>491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507</v>
      </c>
      <c r="B30" s="18" t="s">
        <v>421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427</v>
      </c>
      <c r="B31" s="18" t="s">
        <v>428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429</v>
      </c>
      <c r="B32" s="18" t="s">
        <v>430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431</v>
      </c>
      <c r="B33" s="18" t="s">
        <v>432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433</v>
      </c>
      <c r="B34" s="18" t="s">
        <v>434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435</v>
      </c>
      <c r="B35" s="18" t="s">
        <v>436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437</v>
      </c>
      <c r="B36" s="18" t="s">
        <v>438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439</v>
      </c>
      <c r="B37" s="18" t="s">
        <v>440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441</v>
      </c>
      <c r="B38" s="18" t="s">
        <v>442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443</v>
      </c>
      <c r="B39" s="18" t="s">
        <v>444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445</v>
      </c>
      <c r="B40" s="18" t="s">
        <v>446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447</v>
      </c>
      <c r="B41" s="18" t="s">
        <v>448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449</v>
      </c>
      <c r="B42" s="18" t="s">
        <v>450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451</v>
      </c>
      <c r="B43" s="18" t="s">
        <v>452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453</v>
      </c>
      <c r="B44" s="18" t="s">
        <v>454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455</v>
      </c>
      <c r="B45" s="18" t="s">
        <v>456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457</v>
      </c>
      <c r="B46" s="18" t="s">
        <v>458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459</v>
      </c>
      <c r="B47" s="18" t="s">
        <v>460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461</v>
      </c>
      <c r="B48" s="18" t="s">
        <v>462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463</v>
      </c>
      <c r="B49" s="18" t="s">
        <v>464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465</v>
      </c>
      <c r="B50" s="18" t="s">
        <v>466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467</v>
      </c>
      <c r="B51" s="18" t="s">
        <v>468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469</v>
      </c>
      <c r="B52" s="18" t="s">
        <v>470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471</v>
      </c>
      <c r="B53" s="18" t="s">
        <v>472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473</v>
      </c>
      <c r="B54" s="18" t="s">
        <v>474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475</v>
      </c>
      <c r="B55" s="18" t="s">
        <v>476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477</v>
      </c>
      <c r="B56" s="18" t="s">
        <v>478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479</v>
      </c>
      <c r="B57" s="18" t="s">
        <v>480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481</v>
      </c>
      <c r="B58" s="18" t="s">
        <v>482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483</v>
      </c>
      <c r="B59" s="18" t="s">
        <v>484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79" t="s">
        <v>282</v>
      </c>
      <c r="B60" s="79"/>
      <c r="C60" s="50" t="n">
        <f aca="false">SUM(C4:C59)</f>
        <v>36</v>
      </c>
      <c r="D60" s="50" t="n">
        <f aca="false">SUM(D4:D59)</f>
        <v>0</v>
      </c>
      <c r="E60" s="50" t="n">
        <f aca="false">SUM(E4:E59)</f>
        <v>0</v>
      </c>
      <c r="F60" s="50" t="n">
        <f aca="false">SUM(F4:F59)</f>
        <v>0</v>
      </c>
      <c r="G60" s="50" t="n">
        <f aca="false">SUM(G4:G59)</f>
        <v>0</v>
      </c>
      <c r="H60" s="50" t="n">
        <f aca="false">SUM(H4:H59)</f>
        <v>17</v>
      </c>
      <c r="I60" s="50" t="n">
        <f aca="false">SUM(I4:I59)</f>
        <v>3</v>
      </c>
      <c r="J60" s="50" t="n">
        <f aca="false">SUM(J4:J59)</f>
        <v>0</v>
      </c>
      <c r="K60" s="50" t="n">
        <f aca="false">SUM(K4:K59)</f>
        <v>0</v>
      </c>
      <c r="L60" s="50" t="n">
        <f aca="false">SUM(L4:L59)</f>
        <v>0</v>
      </c>
      <c r="M60" s="50" t="n">
        <f aca="false">SUM(M4:M59)</f>
        <v>0</v>
      </c>
      <c r="N60" s="50" t="n">
        <f aca="false">SUM(N4:N59)</f>
        <v>0</v>
      </c>
      <c r="O60" s="50" t="n">
        <f aca="false">SUM(O4:O59)</f>
        <v>0</v>
      </c>
      <c r="P60" s="50" t="n">
        <f aca="false">SUM(P4:P59)</f>
        <v>0</v>
      </c>
      <c r="Q60" s="50" t="n">
        <f aca="false">SUM(Q4:Q59)</f>
        <v>0</v>
      </c>
      <c r="R60" s="50" t="n">
        <f aca="false">SUM(R4:R59)</f>
        <v>0</v>
      </c>
      <c r="S60" s="50" t="n">
        <f aca="false">SUM(S4:S59)</f>
        <v>0</v>
      </c>
      <c r="T60" s="50" t="n">
        <f aca="false">SUM(T4:T59)</f>
        <v>0</v>
      </c>
      <c r="U60" s="50" t="n">
        <f aca="false">SUM(U4:U59)</f>
        <v>0</v>
      </c>
      <c r="V60" s="50" t="n">
        <f aca="false">SUM(V4:V59)</f>
        <v>0</v>
      </c>
      <c r="W60" s="50" t="n">
        <f aca="false">SUM(W4:W59)</f>
        <v>0</v>
      </c>
      <c r="X60" s="50" t="n">
        <f aca="false">SUM(X4:X59)</f>
        <v>2</v>
      </c>
      <c r="Y60" s="50" t="n">
        <f aca="false">SUM(Y4:Y59)</f>
        <v>0</v>
      </c>
      <c r="Z60" s="50" t="n">
        <f aca="false">SUM(Z4:Z59)</f>
        <v>0</v>
      </c>
      <c r="AA60" s="50" t="n">
        <f aca="false">SUM(AA4:AA59)</f>
        <v>0</v>
      </c>
      <c r="AB60" s="50" t="n">
        <f aca="false">SUM(AB4:AB59)</f>
        <v>0</v>
      </c>
      <c r="AC60" s="50" t="n">
        <f aca="false">SUM(AC4:AC59)</f>
        <v>14</v>
      </c>
      <c r="AD60" s="50" t="n">
        <f aca="false">SUM(AD4:AD59)</f>
        <v>0</v>
      </c>
      <c r="AE60" s="50" t="n">
        <f aca="false">SUM(AE4:AE59)</f>
        <v>0</v>
      </c>
      <c r="AF60" s="50" t="n">
        <f aca="false">SUM(AF4:AF59)</f>
        <v>0</v>
      </c>
      <c r="AG60" s="50" t="n">
        <f aca="false">SUM(AG4:AG59)</f>
        <v>0</v>
      </c>
      <c r="AH60" s="50" t="n">
        <f aca="false">SUM(AH4:AH59)</f>
        <v>0</v>
      </c>
    </row>
  </sheetData>
  <mergeCells count="1">
    <mergeCell ref="A60:B6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0000FF"/>
    <pageSetUpPr fitToPage="false"/>
  </sheetPr>
  <dimension ref="A2:AH6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T4" activePane="bottomRight" state="frozen"/>
      <selection pane="topLeft" activeCell="A1" activeCellId="0" sqref="A1"/>
      <selection pane="topRight" activeCell="T1" activeCellId="0" sqref="T1"/>
      <selection pane="bottomLeft" activeCell="A4" activeCellId="0" sqref="A4"/>
      <selection pane="bottomRight" activeCell="AE5" activeCellId="0" sqref="AE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731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33</v>
      </c>
      <c r="D4" s="18"/>
      <c r="E4" s="18"/>
      <c r="F4" s="18"/>
      <c r="G4" s="18"/>
      <c r="H4" s="18" t="n">
        <v>2</v>
      </c>
      <c r="I4" s="18"/>
      <c r="J4" s="18"/>
      <c r="K4" s="18" t="n">
        <v>4</v>
      </c>
      <c r="L4" s="18"/>
      <c r="M4" s="18"/>
      <c r="N4" s="18"/>
      <c r="O4" s="18"/>
      <c r="P4" s="18"/>
      <c r="Q4" s="18"/>
      <c r="R4" s="18" t="n">
        <v>18</v>
      </c>
      <c r="S4" s="18"/>
      <c r="T4" s="18"/>
      <c r="U4" s="18"/>
      <c r="V4" s="18"/>
      <c r="W4" s="18"/>
      <c r="X4" s="18" t="n">
        <v>3</v>
      </c>
      <c r="Y4" s="18"/>
      <c r="Z4" s="18"/>
      <c r="AA4" s="18"/>
      <c r="AB4" s="18"/>
      <c r="AC4" s="18" t="n">
        <v>2</v>
      </c>
      <c r="AD4" s="18"/>
      <c r="AE4" s="18" t="n">
        <v>4</v>
      </c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/>
      <c r="B27" s="18" t="s">
        <v>698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/>
      <c r="B28" s="18" t="s">
        <v>419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507</v>
      </c>
      <c r="B29" s="18" t="s">
        <v>421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490</v>
      </c>
      <c r="B30" s="18" t="s">
        <v>491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427</v>
      </c>
      <c r="B31" s="18" t="s">
        <v>428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429</v>
      </c>
      <c r="B32" s="18" t="s">
        <v>430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431</v>
      </c>
      <c r="B33" s="18" t="s">
        <v>432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433</v>
      </c>
      <c r="B34" s="18" t="s">
        <v>434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435</v>
      </c>
      <c r="B35" s="18" t="s">
        <v>436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437</v>
      </c>
      <c r="B36" s="18" t="s">
        <v>438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439</v>
      </c>
      <c r="B37" s="18" t="s">
        <v>440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441</v>
      </c>
      <c r="B38" s="18" t="s">
        <v>442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443</v>
      </c>
      <c r="B39" s="18" t="s">
        <v>444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445</v>
      </c>
      <c r="B40" s="18" t="s">
        <v>446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447</v>
      </c>
      <c r="B41" s="18" t="s">
        <v>448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449</v>
      </c>
      <c r="B42" s="18" t="s">
        <v>450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451</v>
      </c>
      <c r="B43" s="18" t="s">
        <v>452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453</v>
      </c>
      <c r="B44" s="18" t="s">
        <v>454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455</v>
      </c>
      <c r="B45" s="18" t="s">
        <v>456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457</v>
      </c>
      <c r="B46" s="18" t="s">
        <v>458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459</v>
      </c>
      <c r="B47" s="18" t="s">
        <v>460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461</v>
      </c>
      <c r="B48" s="18" t="s">
        <v>462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463</v>
      </c>
      <c r="B49" s="18" t="s">
        <v>464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465</v>
      </c>
      <c r="B50" s="18" t="s">
        <v>466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467</v>
      </c>
      <c r="B51" s="18" t="s">
        <v>468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469</v>
      </c>
      <c r="B52" s="18" t="s">
        <v>470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471</v>
      </c>
      <c r="B53" s="18" t="s">
        <v>472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473</v>
      </c>
      <c r="B54" s="18" t="s">
        <v>474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475</v>
      </c>
      <c r="B55" s="18" t="s">
        <v>476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477</v>
      </c>
      <c r="B56" s="18" t="s">
        <v>478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479</v>
      </c>
      <c r="B57" s="18" t="s">
        <v>480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481</v>
      </c>
      <c r="B58" s="18" t="s">
        <v>482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483</v>
      </c>
      <c r="B59" s="18" t="s">
        <v>484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79" t="s">
        <v>282</v>
      </c>
      <c r="B60" s="79"/>
      <c r="C60" s="50" t="n">
        <f aca="false">SUM(C4:C59)</f>
        <v>33</v>
      </c>
      <c r="D60" s="50" t="n">
        <f aca="false">SUM(D4:D59)</f>
        <v>0</v>
      </c>
      <c r="E60" s="50" t="n">
        <f aca="false">SUM(E4:E59)</f>
        <v>0</v>
      </c>
      <c r="F60" s="50" t="n">
        <f aca="false">SUM(F4:F59)</f>
        <v>0</v>
      </c>
      <c r="G60" s="50" t="n">
        <f aca="false">SUM(G4:G59)</f>
        <v>0</v>
      </c>
      <c r="H60" s="50" t="n">
        <f aca="false">SUM(H4:H59)</f>
        <v>2</v>
      </c>
      <c r="I60" s="50" t="n">
        <f aca="false">SUM(I4:I59)</f>
        <v>0</v>
      </c>
      <c r="J60" s="50" t="n">
        <f aca="false">SUM(J4:J59)</f>
        <v>0</v>
      </c>
      <c r="K60" s="50" t="n">
        <f aca="false">SUM(K4:K59)</f>
        <v>4</v>
      </c>
      <c r="L60" s="50" t="n">
        <f aca="false">SUM(L4:L59)</f>
        <v>0</v>
      </c>
      <c r="M60" s="50" t="n">
        <f aca="false">SUM(M4:M59)</f>
        <v>0</v>
      </c>
      <c r="N60" s="50" t="n">
        <f aca="false">SUM(N4:N59)</f>
        <v>0</v>
      </c>
      <c r="O60" s="50" t="n">
        <f aca="false">SUM(O4:O59)</f>
        <v>0</v>
      </c>
      <c r="P60" s="50" t="n">
        <f aca="false">SUM(P4:P59)</f>
        <v>0</v>
      </c>
      <c r="Q60" s="50" t="n">
        <f aca="false">SUM(Q4:Q59)</f>
        <v>0</v>
      </c>
      <c r="R60" s="50" t="n">
        <f aca="false">SUM(R4:R59)</f>
        <v>18</v>
      </c>
      <c r="S60" s="50" t="n">
        <f aca="false">SUM(S4:S59)</f>
        <v>0</v>
      </c>
      <c r="T60" s="50" t="n">
        <f aca="false">SUM(T4:T59)</f>
        <v>0</v>
      </c>
      <c r="U60" s="50" t="n">
        <f aca="false">SUM(U4:U59)</f>
        <v>0</v>
      </c>
      <c r="V60" s="50" t="n">
        <f aca="false">SUM(V4:V59)</f>
        <v>0</v>
      </c>
      <c r="W60" s="50" t="n">
        <f aca="false">SUM(W4:W59)</f>
        <v>0</v>
      </c>
      <c r="X60" s="50" t="n">
        <f aca="false">SUM(X4:X59)</f>
        <v>3</v>
      </c>
      <c r="Y60" s="50" t="n">
        <f aca="false">SUM(Y4:Y59)</f>
        <v>0</v>
      </c>
      <c r="Z60" s="50" t="n">
        <f aca="false">SUM(Z4:Z59)</f>
        <v>0</v>
      </c>
      <c r="AA60" s="50" t="n">
        <f aca="false">SUM(AA4:AA59)</f>
        <v>0</v>
      </c>
      <c r="AB60" s="50" t="n">
        <f aca="false">SUM(AB4:AB59)</f>
        <v>0</v>
      </c>
      <c r="AC60" s="50" t="n">
        <f aca="false">SUM(AC4:AC59)</f>
        <v>2</v>
      </c>
      <c r="AD60" s="50" t="n">
        <f aca="false">SUM(AD4:AD59)</f>
        <v>0</v>
      </c>
      <c r="AE60" s="50" t="n">
        <f aca="false">SUM(AE4:AE59)</f>
        <v>4</v>
      </c>
      <c r="AF60" s="50" t="n">
        <f aca="false">SUM(AF4:AF59)</f>
        <v>0</v>
      </c>
      <c r="AG60" s="50" t="n">
        <f aca="false">SUM(AG4:AG59)</f>
        <v>0</v>
      </c>
      <c r="AH60" s="50" t="n">
        <f aca="false">SUM(AH4:AH59)</f>
        <v>0</v>
      </c>
    </row>
  </sheetData>
  <mergeCells count="1">
    <mergeCell ref="A60:B6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6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G49" activePane="bottomRight" state="frozen"/>
      <selection pane="topLeft" activeCell="A1" activeCellId="0" sqref="A1"/>
      <selection pane="topRight" activeCell="G1" activeCellId="0" sqref="G1"/>
      <selection pane="bottomLeft" activeCell="A49" activeCellId="0" sqref="A49"/>
      <selection pane="bottomRight" activeCell="A75" activeCellId="0" sqref="A7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732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733</v>
      </c>
      <c r="B27" s="18"/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422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419</v>
      </c>
      <c r="B29" s="18" t="s">
        <v>419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490</v>
      </c>
      <c r="B30" s="18" t="s">
        <v>491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734</v>
      </c>
      <c r="B31" s="18"/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427</v>
      </c>
      <c r="B32" s="18" t="s">
        <v>428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429</v>
      </c>
      <c r="B33" s="18" t="s">
        <v>430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431</v>
      </c>
      <c r="B34" s="18" t="s">
        <v>432</v>
      </c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433</v>
      </c>
      <c r="B35" s="18" t="s">
        <v>434</v>
      </c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435</v>
      </c>
      <c r="B36" s="18" t="s">
        <v>436</v>
      </c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437</v>
      </c>
      <c r="B37" s="18" t="s">
        <v>438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439</v>
      </c>
      <c r="B38" s="18" t="s">
        <v>440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441</v>
      </c>
      <c r="B39" s="18" t="s">
        <v>442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443</v>
      </c>
      <c r="B40" s="18" t="s">
        <v>444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445</v>
      </c>
      <c r="B41" s="18" t="s">
        <v>446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447</v>
      </c>
      <c r="B42" s="18" t="s">
        <v>448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449</v>
      </c>
      <c r="B43" s="18" t="s">
        <v>450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451</v>
      </c>
      <c r="B44" s="18" t="s">
        <v>452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453</v>
      </c>
      <c r="B45" s="18" t="s">
        <v>454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455</v>
      </c>
      <c r="B46" s="18" t="s">
        <v>456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457</v>
      </c>
      <c r="B47" s="18" t="s">
        <v>458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459</v>
      </c>
      <c r="B48" s="18" t="s">
        <v>460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461</v>
      </c>
      <c r="B49" s="18" t="s">
        <v>462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463</v>
      </c>
      <c r="B50" s="18" t="s">
        <v>464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465</v>
      </c>
      <c r="B51" s="18" t="s">
        <v>466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467</v>
      </c>
      <c r="B52" s="18" t="s">
        <v>468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469</v>
      </c>
      <c r="B53" s="18" t="s">
        <v>470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471</v>
      </c>
      <c r="B54" s="18" t="s">
        <v>472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473</v>
      </c>
      <c r="B55" s="18" t="s">
        <v>474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475</v>
      </c>
      <c r="B56" s="18" t="s">
        <v>476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477</v>
      </c>
      <c r="B57" s="18" t="s">
        <v>478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479</v>
      </c>
      <c r="B58" s="18" t="s">
        <v>480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481</v>
      </c>
      <c r="B59" s="18" t="s">
        <v>482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483</v>
      </c>
      <c r="B60" s="18" t="s">
        <v>484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79" t="s">
        <v>282</v>
      </c>
      <c r="B61" s="79"/>
      <c r="C61" s="50" t="n">
        <f aca="false">SUM(C4:C60)</f>
        <v>0</v>
      </c>
      <c r="D61" s="50" t="n">
        <f aca="false">SUM(D4:D60)</f>
        <v>0</v>
      </c>
      <c r="E61" s="50" t="n">
        <f aca="false">SUM(E4:E60)</f>
        <v>0</v>
      </c>
      <c r="F61" s="50" t="n">
        <f aca="false">SUM(F4:F60)</f>
        <v>0</v>
      </c>
      <c r="G61" s="50" t="n">
        <f aca="false">SUM(G4:G60)</f>
        <v>0</v>
      </c>
      <c r="H61" s="50" t="n">
        <f aca="false">SUM(H4:H60)</f>
        <v>0</v>
      </c>
      <c r="I61" s="50" t="n">
        <f aca="false">SUM(I4:I60)</f>
        <v>0</v>
      </c>
      <c r="J61" s="50" t="n">
        <f aca="false">SUM(J4:J60)</f>
        <v>0</v>
      </c>
      <c r="K61" s="50" t="n">
        <f aca="false">SUM(K4:K60)</f>
        <v>0</v>
      </c>
      <c r="L61" s="50" t="n">
        <f aca="false">SUM(L4:L60)</f>
        <v>0</v>
      </c>
      <c r="M61" s="50" t="n">
        <f aca="false">SUM(M4:M60)</f>
        <v>0</v>
      </c>
      <c r="N61" s="50" t="n">
        <f aca="false">SUM(N4:N60)</f>
        <v>0</v>
      </c>
      <c r="O61" s="50" t="n">
        <f aca="false">SUM(O4:O60)</f>
        <v>0</v>
      </c>
      <c r="P61" s="50" t="n">
        <f aca="false">SUM(P4:P60)</f>
        <v>0</v>
      </c>
      <c r="Q61" s="50" t="n">
        <f aca="false">SUM(Q4:Q60)</f>
        <v>0</v>
      </c>
      <c r="R61" s="50" t="n">
        <f aca="false">SUM(R4:R60)</f>
        <v>0</v>
      </c>
      <c r="S61" s="50" t="n">
        <f aca="false">SUM(S4:S60)</f>
        <v>0</v>
      </c>
      <c r="T61" s="50" t="n">
        <f aca="false">SUM(T4:T60)</f>
        <v>0</v>
      </c>
      <c r="U61" s="50" t="n">
        <f aca="false">SUM(U4:U60)</f>
        <v>0</v>
      </c>
      <c r="V61" s="50" t="n">
        <f aca="false">SUM(V4:V60)</f>
        <v>0</v>
      </c>
      <c r="W61" s="50" t="n">
        <f aca="false">SUM(W4:W60)</f>
        <v>0</v>
      </c>
      <c r="X61" s="50" t="n">
        <f aca="false">SUM(X4:X60)</f>
        <v>0</v>
      </c>
      <c r="Y61" s="50" t="n">
        <f aca="false">SUM(Y4:Y60)</f>
        <v>0</v>
      </c>
      <c r="Z61" s="50" t="n">
        <f aca="false">SUM(Z4:Z60)</f>
        <v>0</v>
      </c>
      <c r="AA61" s="50" t="n">
        <f aca="false">SUM(AA4:AA60)</f>
        <v>0</v>
      </c>
      <c r="AB61" s="50" t="n">
        <f aca="false">SUM(AB4:AB60)</f>
        <v>0</v>
      </c>
      <c r="AC61" s="50" t="n">
        <f aca="false">SUM(AC4:AC60)</f>
        <v>0</v>
      </c>
      <c r="AD61" s="50" t="n">
        <f aca="false">SUM(AD4:AD60)</f>
        <v>0</v>
      </c>
      <c r="AE61" s="50" t="n">
        <f aca="false">SUM(AE4:AE60)</f>
        <v>0</v>
      </c>
      <c r="AF61" s="50" t="n">
        <f aca="false">SUM(AF4:AF60)</f>
        <v>0</v>
      </c>
      <c r="AG61" s="50" t="n">
        <f aca="false">SUM(AG4:AG60)</f>
        <v>0</v>
      </c>
      <c r="AH61" s="50" t="n">
        <f aca="false">SUM(AH4:AH60)</f>
        <v>0</v>
      </c>
    </row>
  </sheetData>
  <mergeCells count="1">
    <mergeCell ref="A61:B6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6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O4" activePane="bottomRight" state="frozen"/>
      <selection pane="topLeft" activeCell="A1" activeCellId="0" sqref="A1"/>
      <selection pane="topRight" activeCell="O1" activeCellId="0" sqref="O1"/>
      <selection pane="bottomLeft" activeCell="A4" activeCellId="0" sqref="A4"/>
      <selection pane="bottomRight" activeCell="U4" activeCellId="0" sqref="U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735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 t="n">
        <v>1</v>
      </c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733</v>
      </c>
      <c r="B27" s="18"/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546</v>
      </c>
      <c r="B28" s="18" t="s">
        <v>547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422</v>
      </c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419</v>
      </c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734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545</v>
      </c>
      <c r="B33" s="18" t="s">
        <v>523</v>
      </c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637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503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425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427</v>
      </c>
      <c r="B37" s="18" t="s">
        <v>428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429</v>
      </c>
      <c r="B38" s="18" t="s">
        <v>430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431</v>
      </c>
      <c r="B39" s="18" t="s">
        <v>432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433</v>
      </c>
      <c r="B40" s="18" t="s">
        <v>434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435</v>
      </c>
      <c r="B41" s="18" t="s">
        <v>436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437</v>
      </c>
      <c r="B42" s="18" t="s">
        <v>438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439</v>
      </c>
      <c r="B43" s="18" t="s">
        <v>440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441</v>
      </c>
      <c r="B44" s="18" t="s">
        <v>442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443</v>
      </c>
      <c r="B45" s="18" t="s">
        <v>444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445</v>
      </c>
      <c r="B46" s="18" t="s">
        <v>446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447</v>
      </c>
      <c r="B47" s="18" t="s">
        <v>448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449</v>
      </c>
      <c r="B48" s="18" t="s">
        <v>450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451</v>
      </c>
      <c r="B49" s="18" t="s">
        <v>452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453</v>
      </c>
      <c r="B50" s="18" t="s">
        <v>454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455</v>
      </c>
      <c r="B51" s="18" t="s">
        <v>456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457</v>
      </c>
      <c r="B52" s="18" t="s">
        <v>458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459</v>
      </c>
      <c r="B53" s="18" t="s">
        <v>460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461</v>
      </c>
      <c r="B54" s="18" t="s">
        <v>462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463</v>
      </c>
      <c r="B55" s="18" t="s">
        <v>464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465</v>
      </c>
      <c r="B56" s="18" t="s">
        <v>466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467</v>
      </c>
      <c r="B57" s="18" t="s">
        <v>468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469</v>
      </c>
      <c r="B58" s="18" t="s">
        <v>470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471</v>
      </c>
      <c r="B59" s="18" t="s">
        <v>472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473</v>
      </c>
      <c r="B60" s="18" t="s">
        <v>474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475</v>
      </c>
      <c r="B61" s="18" t="s">
        <v>476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477</v>
      </c>
      <c r="B62" s="18" t="s">
        <v>478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479</v>
      </c>
      <c r="B63" s="18" t="s">
        <v>480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481</v>
      </c>
      <c r="B64" s="18" t="s">
        <v>482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483</v>
      </c>
      <c r="B65" s="18" t="s">
        <v>484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79" t="s">
        <v>282</v>
      </c>
      <c r="B66" s="79"/>
      <c r="C66" s="50" t="n">
        <f aca="false">SUM(C4:C65)</f>
        <v>1</v>
      </c>
      <c r="D66" s="50" t="n">
        <f aca="false">SUM(D4:D65)</f>
        <v>0</v>
      </c>
      <c r="E66" s="50" t="n">
        <f aca="false">SUM(E4:E65)</f>
        <v>0</v>
      </c>
      <c r="F66" s="50" t="n">
        <f aca="false">SUM(F4:F65)</f>
        <v>0</v>
      </c>
      <c r="G66" s="50" t="n">
        <f aca="false">SUM(G4:G65)</f>
        <v>0</v>
      </c>
      <c r="H66" s="50" t="n">
        <f aca="false">SUM(H4:H65)</f>
        <v>0</v>
      </c>
      <c r="I66" s="50" t="n">
        <f aca="false">SUM(I4:I65)</f>
        <v>0</v>
      </c>
      <c r="J66" s="50" t="n">
        <f aca="false">SUM(J4:J65)</f>
        <v>0</v>
      </c>
      <c r="K66" s="50" t="n">
        <f aca="false">SUM(K4:K65)</f>
        <v>0</v>
      </c>
      <c r="L66" s="50" t="n">
        <f aca="false">SUM(L4:L65)</f>
        <v>0</v>
      </c>
      <c r="M66" s="50" t="n">
        <f aca="false">SUM(M4:M65)</f>
        <v>0</v>
      </c>
      <c r="N66" s="50" t="n">
        <f aca="false">SUM(N4:N65)</f>
        <v>0</v>
      </c>
      <c r="O66" s="50" t="n">
        <f aca="false">SUM(O4:O65)</f>
        <v>0</v>
      </c>
      <c r="P66" s="50" t="n">
        <f aca="false">SUM(P4:P65)</f>
        <v>0</v>
      </c>
      <c r="Q66" s="50" t="n">
        <f aca="false">SUM(Q4:Q65)</f>
        <v>0</v>
      </c>
      <c r="R66" s="50" t="n">
        <f aca="false">SUM(R4:R65)</f>
        <v>0</v>
      </c>
      <c r="S66" s="50" t="n">
        <f aca="false">SUM(S4:S65)</f>
        <v>0</v>
      </c>
      <c r="T66" s="50" t="n">
        <f aca="false">SUM(T4:T65)</f>
        <v>0</v>
      </c>
      <c r="U66" s="50" t="n">
        <f aca="false">SUM(U4:U65)</f>
        <v>1</v>
      </c>
      <c r="V66" s="50" t="n">
        <f aca="false">SUM(V4:V65)</f>
        <v>0</v>
      </c>
      <c r="W66" s="50" t="n">
        <f aca="false">SUM(W4:W65)</f>
        <v>0</v>
      </c>
      <c r="X66" s="50" t="n">
        <f aca="false">SUM(X4:X65)</f>
        <v>0</v>
      </c>
      <c r="Y66" s="50" t="n">
        <f aca="false">SUM(Y4:Y65)</f>
        <v>0</v>
      </c>
      <c r="Z66" s="50" t="n">
        <f aca="false">SUM(Z4:Z65)</f>
        <v>0</v>
      </c>
      <c r="AA66" s="50" t="n">
        <f aca="false">SUM(AA4:AA65)</f>
        <v>0</v>
      </c>
      <c r="AB66" s="50" t="n">
        <f aca="false">SUM(AB4:AB65)</f>
        <v>0</v>
      </c>
      <c r="AC66" s="50" t="n">
        <f aca="false">SUM(AC4:AC65)</f>
        <v>0</v>
      </c>
      <c r="AD66" s="50" t="n">
        <f aca="false">SUM(AD4:AD65)</f>
        <v>0</v>
      </c>
      <c r="AE66" s="50" t="n">
        <f aca="false">SUM(AE4:AE65)</f>
        <v>0</v>
      </c>
      <c r="AF66" s="50" t="n">
        <f aca="false">SUM(AF4:AF65)</f>
        <v>0</v>
      </c>
      <c r="AG66" s="50" t="n">
        <f aca="false">SUM(AG4:AG65)</f>
        <v>0</v>
      </c>
      <c r="AH66" s="50" t="n">
        <f aca="false">SUM(AH4:AH65)</f>
        <v>0</v>
      </c>
    </row>
  </sheetData>
  <mergeCells count="1">
    <mergeCell ref="A66:B66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O4" activePane="bottomRight" state="frozen"/>
      <selection pane="topLeft" activeCell="A1" activeCellId="0" sqref="A1"/>
      <selection pane="topRight" activeCell="O1" activeCellId="0" sqref="O1"/>
      <selection pane="bottomLeft" activeCell="A4" activeCellId="0" sqref="A4"/>
      <selection pane="bottomRight" activeCell="V4" activeCellId="0" sqref="V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736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75</v>
      </c>
      <c r="D4" s="18" t="n">
        <v>2</v>
      </c>
      <c r="E4" s="18"/>
      <c r="F4" s="18"/>
      <c r="G4" s="18"/>
      <c r="H4" s="18"/>
      <c r="I4" s="18"/>
      <c r="J4" s="18" t="n">
        <f aca="false">2+4+13</f>
        <v>19</v>
      </c>
      <c r="K4" s="18"/>
      <c r="L4" s="18"/>
      <c r="M4" s="18"/>
      <c r="N4" s="18"/>
      <c r="O4" s="18" t="n">
        <v>3</v>
      </c>
      <c r="P4" s="18"/>
      <c r="Q4" s="18" t="n">
        <f aca="false">19+16</f>
        <v>35</v>
      </c>
      <c r="R4" s="18" t="n">
        <v>3</v>
      </c>
      <c r="S4" s="18"/>
      <c r="T4" s="18"/>
      <c r="U4" s="18" t="n">
        <f aca="false">3+2+1</f>
        <v>6</v>
      </c>
      <c r="V4" s="18" t="n">
        <v>7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546</v>
      </c>
      <c r="B27" s="18" t="s">
        <v>547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733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422</v>
      </c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419</v>
      </c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737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738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734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503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425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519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637</v>
      </c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427</v>
      </c>
      <c r="B39" s="18" t="s">
        <v>428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429</v>
      </c>
      <c r="B40" s="18" t="s">
        <v>430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431</v>
      </c>
      <c r="B41" s="18" t="s">
        <v>432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433</v>
      </c>
      <c r="B42" s="18" t="s">
        <v>434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435</v>
      </c>
      <c r="B43" s="18" t="s">
        <v>436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437</v>
      </c>
      <c r="B44" s="18" t="s">
        <v>438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439</v>
      </c>
      <c r="B45" s="18" t="s">
        <v>440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441</v>
      </c>
      <c r="B46" s="18" t="s">
        <v>442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443</v>
      </c>
      <c r="B47" s="18" t="s">
        <v>444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445</v>
      </c>
      <c r="B48" s="18" t="s">
        <v>446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447</v>
      </c>
      <c r="B49" s="18" t="s">
        <v>448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449</v>
      </c>
      <c r="B50" s="18" t="s">
        <v>450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451</v>
      </c>
      <c r="B51" s="18" t="s">
        <v>452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453</v>
      </c>
      <c r="B52" s="18" t="s">
        <v>454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455</v>
      </c>
      <c r="B53" s="18" t="s">
        <v>456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457</v>
      </c>
      <c r="B54" s="18" t="s">
        <v>458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459</v>
      </c>
      <c r="B55" s="18" t="s">
        <v>460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461</v>
      </c>
      <c r="B56" s="18" t="s">
        <v>462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463</v>
      </c>
      <c r="B57" s="18" t="s">
        <v>464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465</v>
      </c>
      <c r="B58" s="18" t="s">
        <v>466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467</v>
      </c>
      <c r="B59" s="18" t="s">
        <v>468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469</v>
      </c>
      <c r="B60" s="18" t="s">
        <v>470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471</v>
      </c>
      <c r="B61" s="18" t="s">
        <v>472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473</v>
      </c>
      <c r="B62" s="18" t="s">
        <v>474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475</v>
      </c>
      <c r="B63" s="18" t="s">
        <v>476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477</v>
      </c>
      <c r="B64" s="18" t="s">
        <v>478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479</v>
      </c>
      <c r="B65" s="18" t="s">
        <v>480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481</v>
      </c>
      <c r="B66" s="18" t="s">
        <v>482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483</v>
      </c>
      <c r="B67" s="18" t="s">
        <v>484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79" t="s">
        <v>282</v>
      </c>
      <c r="B68" s="79"/>
      <c r="C68" s="50" t="n">
        <f aca="false">SUM(C4:C67)</f>
        <v>75</v>
      </c>
      <c r="D68" s="50" t="n">
        <f aca="false">SUM(D4:D67)</f>
        <v>2</v>
      </c>
      <c r="E68" s="50" t="n">
        <f aca="false">SUM(E4:E67)</f>
        <v>0</v>
      </c>
      <c r="F68" s="50" t="n">
        <f aca="false">SUM(F4:F67)</f>
        <v>0</v>
      </c>
      <c r="G68" s="50" t="n">
        <f aca="false">SUM(G4:G67)</f>
        <v>0</v>
      </c>
      <c r="H68" s="50" t="n">
        <f aca="false">SUM(H4:H67)</f>
        <v>0</v>
      </c>
      <c r="I68" s="50" t="n">
        <f aca="false">SUM(I4:I67)</f>
        <v>0</v>
      </c>
      <c r="J68" s="50" t="n">
        <f aca="false">SUM(J4:J67)</f>
        <v>19</v>
      </c>
      <c r="K68" s="50" t="n">
        <f aca="false">SUM(K4:K67)</f>
        <v>0</v>
      </c>
      <c r="L68" s="50" t="n">
        <f aca="false">SUM(L4:L67)</f>
        <v>0</v>
      </c>
      <c r="M68" s="50" t="n">
        <f aca="false">SUM(M4:M67)</f>
        <v>0</v>
      </c>
      <c r="N68" s="50" t="n">
        <f aca="false">SUM(N4:N67)</f>
        <v>0</v>
      </c>
      <c r="O68" s="50" t="n">
        <f aca="false">SUM(O4:O67)</f>
        <v>3</v>
      </c>
      <c r="P68" s="50" t="n">
        <f aca="false">SUM(P4:P67)</f>
        <v>0</v>
      </c>
      <c r="Q68" s="50" t="n">
        <f aca="false">SUM(Q4:Q67)</f>
        <v>35</v>
      </c>
      <c r="R68" s="50" t="n">
        <f aca="false">SUM(R4:R67)</f>
        <v>3</v>
      </c>
      <c r="S68" s="50" t="n">
        <f aca="false">SUM(S4:S67)</f>
        <v>0</v>
      </c>
      <c r="T68" s="50" t="n">
        <f aca="false">SUM(T4:T67)</f>
        <v>0</v>
      </c>
      <c r="U68" s="50" t="n">
        <f aca="false">SUM(U4:U67)</f>
        <v>6</v>
      </c>
      <c r="V68" s="50" t="n">
        <f aca="false">SUM(V4:V67)</f>
        <v>7</v>
      </c>
      <c r="W68" s="50" t="n">
        <f aca="false">SUM(W4:W67)</f>
        <v>0</v>
      </c>
      <c r="X68" s="50" t="n">
        <f aca="false">SUM(X4:X67)</f>
        <v>0</v>
      </c>
      <c r="Y68" s="50" t="n">
        <f aca="false">SUM(Y4:Y67)</f>
        <v>0</v>
      </c>
      <c r="Z68" s="50" t="n">
        <f aca="false">SUM(Z4:Z67)</f>
        <v>0</v>
      </c>
      <c r="AA68" s="50" t="n">
        <f aca="false">SUM(AA4:AA67)</f>
        <v>0</v>
      </c>
      <c r="AB68" s="50" t="n">
        <f aca="false">SUM(AB4:AB67)</f>
        <v>0</v>
      </c>
      <c r="AC68" s="50" t="n">
        <f aca="false">SUM(AC4:AC67)</f>
        <v>0</v>
      </c>
      <c r="AD68" s="50" t="n">
        <f aca="false">SUM(AD4:AD67)</f>
        <v>0</v>
      </c>
      <c r="AE68" s="50" t="n">
        <f aca="false">SUM(AE4:AE67)</f>
        <v>0</v>
      </c>
      <c r="AF68" s="50" t="n">
        <f aca="false">SUM(AF4:AF67)</f>
        <v>0</v>
      </c>
      <c r="AG68" s="50" t="n">
        <f aca="false">SUM(AG4:AG67)</f>
        <v>0</v>
      </c>
      <c r="AH68" s="50" t="n">
        <f aca="false">SUM(AH4:AH67)</f>
        <v>0</v>
      </c>
    </row>
  </sheetData>
  <mergeCells count="1">
    <mergeCell ref="A68:B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7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P4" activePane="bottomRight" state="frozen"/>
      <selection pane="topLeft" activeCell="A1" activeCellId="0" sqref="A1"/>
      <selection pane="topRight" activeCell="P1" activeCellId="0" sqref="P1"/>
      <selection pane="bottomLeft" activeCell="A4" activeCellId="0" sqref="A4"/>
      <selection pane="bottomRight" activeCell="AB5" activeCellId="0" sqref="AB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739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14</v>
      </c>
      <c r="D4" s="18" t="n">
        <v>5</v>
      </c>
      <c r="E4" s="18"/>
      <c r="F4" s="18"/>
      <c r="G4" s="18"/>
      <c r="H4" s="18" t="n">
        <v>3</v>
      </c>
      <c r="I4" s="18"/>
      <c r="J4" s="18"/>
      <c r="K4" s="18"/>
      <c r="L4" s="18"/>
      <c r="M4" s="18"/>
      <c r="N4" s="18"/>
      <c r="O4" s="18"/>
      <c r="P4" s="18"/>
      <c r="Q4" s="18"/>
      <c r="R4" s="18" t="n">
        <v>1</v>
      </c>
      <c r="S4" s="18"/>
      <c r="T4" s="18"/>
      <c r="U4" s="18" t="n">
        <v>3</v>
      </c>
      <c r="V4" s="18"/>
      <c r="W4" s="18"/>
      <c r="X4" s="18"/>
      <c r="Y4" s="18"/>
      <c r="Z4" s="18"/>
      <c r="AA4" s="18"/>
      <c r="AB4" s="18" t="n">
        <v>2</v>
      </c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507</v>
      </c>
      <c r="B28" s="18" t="s">
        <v>421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733</v>
      </c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422</v>
      </c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419</v>
      </c>
      <c r="B31" s="18" t="s">
        <v>419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490</v>
      </c>
      <c r="B32" s="18" t="s">
        <v>491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737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738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734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503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425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 t="s">
        <v>424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/>
      <c r="B39" s="18" t="s">
        <v>699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740</v>
      </c>
      <c r="B40" s="18" t="s">
        <v>547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741</v>
      </c>
      <c r="B41" s="18"/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637</v>
      </c>
      <c r="B42" s="18"/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742</v>
      </c>
      <c r="B43" s="18"/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427</v>
      </c>
      <c r="B44" s="18" t="s">
        <v>428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429</v>
      </c>
      <c r="B45" s="18" t="s">
        <v>430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431</v>
      </c>
      <c r="B46" s="18" t="s">
        <v>432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433</v>
      </c>
      <c r="B47" s="18" t="s">
        <v>434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435</v>
      </c>
      <c r="B48" s="18" t="s">
        <v>436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437</v>
      </c>
      <c r="B49" s="18" t="s">
        <v>438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439</v>
      </c>
      <c r="B50" s="18" t="s">
        <v>440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441</v>
      </c>
      <c r="B51" s="18" t="s">
        <v>442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443</v>
      </c>
      <c r="B52" s="18" t="s">
        <v>444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445</v>
      </c>
      <c r="B53" s="18" t="s">
        <v>446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447</v>
      </c>
      <c r="B54" s="18" t="s">
        <v>448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449</v>
      </c>
      <c r="B55" s="18" t="s">
        <v>450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451</v>
      </c>
      <c r="B56" s="18" t="s">
        <v>452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453</v>
      </c>
      <c r="B57" s="18" t="s">
        <v>454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455</v>
      </c>
      <c r="B58" s="18" t="s">
        <v>456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457</v>
      </c>
      <c r="B59" s="18" t="s">
        <v>458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459</v>
      </c>
      <c r="B60" s="18" t="s">
        <v>460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461</v>
      </c>
      <c r="B61" s="18" t="s">
        <v>462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463</v>
      </c>
      <c r="B62" s="18" t="s">
        <v>464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465</v>
      </c>
      <c r="B63" s="18" t="s">
        <v>466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467</v>
      </c>
      <c r="B64" s="18" t="s">
        <v>468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469</v>
      </c>
      <c r="B65" s="18" t="s">
        <v>470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471</v>
      </c>
      <c r="B66" s="18" t="s">
        <v>472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473</v>
      </c>
      <c r="B67" s="18" t="s">
        <v>474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475</v>
      </c>
      <c r="B68" s="18" t="s">
        <v>476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30" t="s">
        <v>477</v>
      </c>
      <c r="B69" s="18" t="s">
        <v>478</v>
      </c>
      <c r="C69" s="18" t="n">
        <f aca="false">SUM(D69:AH69)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="19" customFormat="true" ht="15.75" hidden="false" customHeight="false" outlineLevel="0" collapsed="false">
      <c r="A70" s="30" t="s">
        <v>479</v>
      </c>
      <c r="B70" s="18" t="s">
        <v>480</v>
      </c>
      <c r="C70" s="18" t="n">
        <f aca="false">SUM(D70:AH70)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="19" customFormat="true" ht="15.75" hidden="false" customHeight="false" outlineLevel="0" collapsed="false">
      <c r="A71" s="30" t="s">
        <v>481</v>
      </c>
      <c r="B71" s="18" t="s">
        <v>482</v>
      </c>
      <c r="C71" s="18" t="n">
        <f aca="false">SUM(D71:AH71)</f>
        <v>0</v>
      </c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18"/>
      <c r="T71" s="18"/>
      <c r="U71" s="18"/>
      <c r="V71" s="18"/>
      <c r="W71" s="18"/>
      <c r="X71" s="18"/>
      <c r="Y71" s="18"/>
      <c r="Z71" s="18"/>
      <c r="AA71" s="18"/>
      <c r="AB71" s="18"/>
      <c r="AC71" s="18"/>
      <c r="AD71" s="18"/>
      <c r="AE71" s="18"/>
      <c r="AF71" s="18"/>
      <c r="AG71" s="18"/>
      <c r="AH71" s="18"/>
    </row>
    <row r="72" s="19" customFormat="true" ht="15.75" hidden="false" customHeight="false" outlineLevel="0" collapsed="false">
      <c r="A72" s="30" t="s">
        <v>483</v>
      </c>
      <c r="B72" s="18" t="s">
        <v>484</v>
      </c>
      <c r="C72" s="18" t="n">
        <f aca="false">SUM(D72:AH72)</f>
        <v>0</v>
      </c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18"/>
      <c r="T72" s="18"/>
      <c r="U72" s="18"/>
      <c r="V72" s="18"/>
      <c r="W72" s="18"/>
      <c r="X72" s="18"/>
      <c r="Y72" s="18"/>
      <c r="Z72" s="18"/>
      <c r="AA72" s="18"/>
      <c r="AB72" s="18"/>
      <c r="AC72" s="18"/>
      <c r="AD72" s="18"/>
      <c r="AE72" s="18"/>
      <c r="AF72" s="18"/>
      <c r="AG72" s="18"/>
      <c r="AH72" s="18"/>
    </row>
    <row r="73" s="19" customFormat="true" ht="15.75" hidden="false" customHeight="false" outlineLevel="0" collapsed="false">
      <c r="A73" s="79" t="s">
        <v>282</v>
      </c>
      <c r="B73" s="79"/>
      <c r="C73" s="50" t="n">
        <f aca="false">SUM(C4:C72)</f>
        <v>14</v>
      </c>
      <c r="D73" s="50" t="n">
        <f aca="false">SUM(D4:D72)</f>
        <v>5</v>
      </c>
      <c r="E73" s="50" t="n">
        <f aca="false">SUM(E4:E72)</f>
        <v>0</v>
      </c>
      <c r="F73" s="50" t="n">
        <f aca="false">SUM(F4:F72)</f>
        <v>0</v>
      </c>
      <c r="G73" s="50" t="n">
        <f aca="false">SUM(G4:G72)</f>
        <v>0</v>
      </c>
      <c r="H73" s="50" t="n">
        <f aca="false">SUM(H4:H72)</f>
        <v>3</v>
      </c>
      <c r="I73" s="50" t="n">
        <f aca="false">SUM(I4:I72)</f>
        <v>0</v>
      </c>
      <c r="J73" s="50" t="n">
        <f aca="false">SUM(J4:J72)</f>
        <v>0</v>
      </c>
      <c r="K73" s="50" t="n">
        <f aca="false">SUM(K4:K72)</f>
        <v>0</v>
      </c>
      <c r="L73" s="50" t="n">
        <f aca="false">SUM(L4:L72)</f>
        <v>0</v>
      </c>
      <c r="M73" s="50" t="n">
        <f aca="false">SUM(M4:M72)</f>
        <v>0</v>
      </c>
      <c r="N73" s="50" t="n">
        <f aca="false">SUM(N4:N72)</f>
        <v>0</v>
      </c>
      <c r="O73" s="50" t="n">
        <f aca="false">SUM(O4:O72)</f>
        <v>0</v>
      </c>
      <c r="P73" s="50" t="n">
        <f aca="false">SUM(P4:P72)</f>
        <v>0</v>
      </c>
      <c r="Q73" s="50" t="n">
        <f aca="false">SUM(Q4:Q72)</f>
        <v>0</v>
      </c>
      <c r="R73" s="50" t="n">
        <f aca="false">SUM(R4:R72)</f>
        <v>1</v>
      </c>
      <c r="S73" s="50" t="n">
        <f aca="false">SUM(S4:S72)</f>
        <v>0</v>
      </c>
      <c r="T73" s="50" t="n">
        <f aca="false">SUM(T4:T72)</f>
        <v>0</v>
      </c>
      <c r="U73" s="50" t="n">
        <f aca="false">SUM(U4:U72)</f>
        <v>3</v>
      </c>
      <c r="V73" s="50" t="n">
        <f aca="false">SUM(V4:V72)</f>
        <v>0</v>
      </c>
      <c r="W73" s="50" t="n">
        <f aca="false">SUM(W4:W72)</f>
        <v>0</v>
      </c>
      <c r="X73" s="50" t="n">
        <f aca="false">SUM(X4:X72)</f>
        <v>0</v>
      </c>
      <c r="Y73" s="50" t="n">
        <f aca="false">SUM(Y4:Y72)</f>
        <v>0</v>
      </c>
      <c r="Z73" s="50" t="n">
        <f aca="false">SUM(Z4:Z72)</f>
        <v>0</v>
      </c>
      <c r="AA73" s="50" t="n">
        <f aca="false">SUM(AA4:AA72)</f>
        <v>0</v>
      </c>
      <c r="AB73" s="50" t="n">
        <f aca="false">SUM(AB4:AB72)</f>
        <v>2</v>
      </c>
      <c r="AC73" s="50" t="n">
        <f aca="false">SUM(AC4:AC72)</f>
        <v>0</v>
      </c>
      <c r="AD73" s="50" t="n">
        <f aca="false">SUM(AD4:AD72)</f>
        <v>0</v>
      </c>
      <c r="AE73" s="50" t="n">
        <f aca="false">SUM(AE4:AE72)</f>
        <v>0</v>
      </c>
      <c r="AF73" s="50" t="n">
        <f aca="false">SUM(AF4:AF72)</f>
        <v>0</v>
      </c>
      <c r="AG73" s="50" t="n">
        <f aca="false">SUM(AG4:AG72)</f>
        <v>0</v>
      </c>
      <c r="AH73" s="50" t="n">
        <f aca="false">SUM(AH4:AH72)</f>
        <v>0</v>
      </c>
    </row>
  </sheetData>
  <mergeCells count="1">
    <mergeCell ref="A73:B73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J4" activePane="bottomRight" state="frozen"/>
      <selection pane="topLeft" activeCell="A1" activeCellId="0" sqref="A1"/>
      <selection pane="topRight" activeCell="J1" activeCellId="0" sqref="J1"/>
      <selection pane="bottomLeft" activeCell="A4" activeCellId="0" sqref="A4"/>
      <selection pane="bottomRight" activeCell="V4" activeCellId="0" sqref="V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743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10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 t="n">
        <v>9</v>
      </c>
      <c r="P4" s="18"/>
      <c r="Q4" s="18"/>
      <c r="R4" s="18"/>
      <c r="S4" s="18"/>
      <c r="T4" s="18"/>
      <c r="U4" s="18"/>
      <c r="V4" s="18" t="n">
        <v>1</v>
      </c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507</v>
      </c>
      <c r="B28" s="18" t="s">
        <v>421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733</v>
      </c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422</v>
      </c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419</v>
      </c>
      <c r="B31" s="18" t="s">
        <v>419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490</v>
      </c>
      <c r="B32" s="18" t="s">
        <v>491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737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738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734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503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425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 t="s">
        <v>699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741</v>
      </c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637</v>
      </c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427</v>
      </c>
      <c r="B41" s="18" t="s">
        <v>428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429</v>
      </c>
      <c r="B42" s="18" t="s">
        <v>430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431</v>
      </c>
      <c r="B43" s="18" t="s">
        <v>432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433</v>
      </c>
      <c r="B44" s="18" t="s">
        <v>434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435</v>
      </c>
      <c r="B45" s="18" t="s">
        <v>436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437</v>
      </c>
      <c r="B46" s="18" t="s">
        <v>438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439</v>
      </c>
      <c r="B47" s="18" t="s">
        <v>440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441</v>
      </c>
      <c r="B48" s="18" t="s">
        <v>442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443</v>
      </c>
      <c r="B49" s="18" t="s">
        <v>444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445</v>
      </c>
      <c r="B50" s="18" t="s">
        <v>446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447</v>
      </c>
      <c r="B51" s="18" t="s">
        <v>448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449</v>
      </c>
      <c r="B52" s="18" t="s">
        <v>450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451</v>
      </c>
      <c r="B53" s="18" t="s">
        <v>452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453</v>
      </c>
      <c r="B54" s="18" t="s">
        <v>454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455</v>
      </c>
      <c r="B55" s="18" t="s">
        <v>456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457</v>
      </c>
      <c r="B56" s="18" t="s">
        <v>458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459</v>
      </c>
      <c r="B57" s="18" t="s">
        <v>460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461</v>
      </c>
      <c r="B58" s="18" t="s">
        <v>462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463</v>
      </c>
      <c r="B59" s="18" t="s">
        <v>464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465</v>
      </c>
      <c r="B60" s="18" t="s">
        <v>466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467</v>
      </c>
      <c r="B61" s="18" t="s">
        <v>468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469</v>
      </c>
      <c r="B62" s="18" t="s">
        <v>470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471</v>
      </c>
      <c r="B63" s="18" t="s">
        <v>472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473</v>
      </c>
      <c r="B64" s="18" t="s">
        <v>474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475</v>
      </c>
      <c r="B65" s="18" t="s">
        <v>476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477</v>
      </c>
      <c r="B66" s="18" t="s">
        <v>478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479</v>
      </c>
      <c r="B67" s="18" t="s">
        <v>480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481</v>
      </c>
      <c r="B68" s="18" t="s">
        <v>482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30" t="s">
        <v>483</v>
      </c>
      <c r="B69" s="18" t="s">
        <v>484</v>
      </c>
      <c r="C69" s="18" t="n">
        <f aca="false">SUM(D69:AH69)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="19" customFormat="true" ht="15.75" hidden="false" customHeight="false" outlineLevel="0" collapsed="false">
      <c r="A70" s="79" t="s">
        <v>282</v>
      </c>
      <c r="B70" s="79"/>
      <c r="C70" s="50" t="n">
        <f aca="false">SUM(C4:C69)</f>
        <v>10</v>
      </c>
      <c r="D70" s="50" t="n">
        <f aca="false">SUM(D4:D69)</f>
        <v>0</v>
      </c>
      <c r="E70" s="50" t="n">
        <f aca="false">SUM(E4:E69)</f>
        <v>0</v>
      </c>
      <c r="F70" s="50" t="n">
        <f aca="false">SUM(F4:F69)</f>
        <v>0</v>
      </c>
      <c r="G70" s="50" t="n">
        <f aca="false">SUM(G4:G69)</f>
        <v>0</v>
      </c>
      <c r="H70" s="50" t="n">
        <f aca="false">SUM(H4:H69)</f>
        <v>0</v>
      </c>
      <c r="I70" s="50" t="n">
        <f aca="false">SUM(I4:I69)</f>
        <v>0</v>
      </c>
      <c r="J70" s="50" t="n">
        <f aca="false">SUM(J4:J69)</f>
        <v>0</v>
      </c>
      <c r="K70" s="50" t="n">
        <f aca="false">SUM(K4:K69)</f>
        <v>0</v>
      </c>
      <c r="L70" s="50" t="n">
        <f aca="false">SUM(L4:L69)</f>
        <v>0</v>
      </c>
      <c r="M70" s="50" t="n">
        <f aca="false">SUM(M4:M69)</f>
        <v>0</v>
      </c>
      <c r="N70" s="50" t="n">
        <f aca="false">SUM(N4:N69)</f>
        <v>0</v>
      </c>
      <c r="O70" s="50" t="n">
        <f aca="false">SUM(O4:O69)</f>
        <v>9</v>
      </c>
      <c r="P70" s="50" t="n">
        <f aca="false">SUM(P4:P69)</f>
        <v>0</v>
      </c>
      <c r="Q70" s="50" t="n">
        <f aca="false">SUM(Q4:Q69)</f>
        <v>0</v>
      </c>
      <c r="R70" s="50" t="n">
        <f aca="false">SUM(R4:R69)</f>
        <v>0</v>
      </c>
      <c r="S70" s="50" t="n">
        <f aca="false">SUM(S4:S69)</f>
        <v>0</v>
      </c>
      <c r="T70" s="50" t="n">
        <f aca="false">SUM(T4:T69)</f>
        <v>0</v>
      </c>
      <c r="U70" s="50" t="n">
        <f aca="false">SUM(U4:U69)</f>
        <v>0</v>
      </c>
      <c r="V70" s="50" t="n">
        <f aca="false">SUM(V4:V69)</f>
        <v>1</v>
      </c>
      <c r="W70" s="50" t="n">
        <f aca="false">SUM(W4:W69)</f>
        <v>0</v>
      </c>
      <c r="X70" s="50" t="n">
        <f aca="false">SUM(X4:X69)</f>
        <v>0</v>
      </c>
      <c r="Y70" s="50" t="n">
        <f aca="false">SUM(Y4:Y69)</f>
        <v>0</v>
      </c>
      <c r="Z70" s="50" t="n">
        <f aca="false">SUM(Z4:Z69)</f>
        <v>0</v>
      </c>
      <c r="AA70" s="50" t="n">
        <f aca="false">SUM(AA4:AA69)</f>
        <v>0</v>
      </c>
      <c r="AB70" s="50" t="n">
        <f aca="false">SUM(AB4:AB69)</f>
        <v>0</v>
      </c>
      <c r="AC70" s="50" t="n">
        <f aca="false">SUM(AC4:AC69)</f>
        <v>0</v>
      </c>
      <c r="AD70" s="50" t="n">
        <f aca="false">SUM(AD4:AD69)</f>
        <v>0</v>
      </c>
      <c r="AE70" s="50" t="n">
        <f aca="false">SUM(AE4:AE69)</f>
        <v>0</v>
      </c>
      <c r="AF70" s="50" t="n">
        <f aca="false">SUM(AF4:AF69)</f>
        <v>0</v>
      </c>
      <c r="AG70" s="50" t="n">
        <f aca="false">SUM(AG4:AG69)</f>
        <v>0</v>
      </c>
      <c r="AH70" s="50" t="n">
        <f aca="false">SUM(AH4:AH69)</f>
        <v>0</v>
      </c>
    </row>
  </sheetData>
  <mergeCells count="1">
    <mergeCell ref="A70:B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7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" activePane="bottomRight" state="frozen"/>
      <selection pane="topLeft" activeCell="A1" activeCellId="0" sqref="A1"/>
      <selection pane="topRight" activeCell="D1" activeCellId="0" sqref="D1"/>
      <selection pane="bottomLeft" activeCell="A4" activeCellId="0" sqref="A4"/>
      <selection pane="bottomRight" activeCell="L4" activeCellId="0" sqref="L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744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507</v>
      </c>
      <c r="B28" s="18" t="s">
        <v>421</v>
      </c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733</v>
      </c>
      <c r="B29" s="18"/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422</v>
      </c>
      <c r="B30" s="18"/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419</v>
      </c>
      <c r="B31" s="18" t="s">
        <v>419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490</v>
      </c>
      <c r="B32" s="18" t="s">
        <v>491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737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738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734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503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425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 t="s">
        <v>699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/>
      <c r="B39" s="18" t="s">
        <v>523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741</v>
      </c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427</v>
      </c>
      <c r="B41" s="18" t="s">
        <v>428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429</v>
      </c>
      <c r="B42" s="18" t="s">
        <v>430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431</v>
      </c>
      <c r="B43" s="18" t="s">
        <v>432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433</v>
      </c>
      <c r="B44" s="18" t="s">
        <v>434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435</v>
      </c>
      <c r="B45" s="18" t="s">
        <v>436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437</v>
      </c>
      <c r="B46" s="18" t="s">
        <v>438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439</v>
      </c>
      <c r="B47" s="18" t="s">
        <v>440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441</v>
      </c>
      <c r="B48" s="18" t="s">
        <v>442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443</v>
      </c>
      <c r="B49" s="18" t="s">
        <v>444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445</v>
      </c>
      <c r="B50" s="18" t="s">
        <v>446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447</v>
      </c>
      <c r="B51" s="18" t="s">
        <v>448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449</v>
      </c>
      <c r="B52" s="18" t="s">
        <v>450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451</v>
      </c>
      <c r="B53" s="18" t="s">
        <v>452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453</v>
      </c>
      <c r="B54" s="18" t="s">
        <v>454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455</v>
      </c>
      <c r="B55" s="18" t="s">
        <v>456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457</v>
      </c>
      <c r="B56" s="18" t="s">
        <v>458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459</v>
      </c>
      <c r="B57" s="18" t="s">
        <v>460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461</v>
      </c>
      <c r="B58" s="18" t="s">
        <v>462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463</v>
      </c>
      <c r="B59" s="18" t="s">
        <v>464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465</v>
      </c>
      <c r="B60" s="18" t="s">
        <v>466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467</v>
      </c>
      <c r="B61" s="18" t="s">
        <v>468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469</v>
      </c>
      <c r="B62" s="18" t="s">
        <v>470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471</v>
      </c>
      <c r="B63" s="18" t="s">
        <v>472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473</v>
      </c>
      <c r="B64" s="18" t="s">
        <v>474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475</v>
      </c>
      <c r="B65" s="18" t="s">
        <v>476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477</v>
      </c>
      <c r="B66" s="18" t="s">
        <v>478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479</v>
      </c>
      <c r="B67" s="18" t="s">
        <v>480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481</v>
      </c>
      <c r="B68" s="18" t="s">
        <v>482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30" t="s">
        <v>483</v>
      </c>
      <c r="B69" s="18" t="s">
        <v>484</v>
      </c>
      <c r="C69" s="18" t="n">
        <f aca="false">SUM(D69:AH69)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="19" customFormat="true" ht="15.75" hidden="false" customHeight="false" outlineLevel="0" collapsed="false">
      <c r="A70" s="79" t="s">
        <v>282</v>
      </c>
      <c r="B70" s="79"/>
      <c r="C70" s="50" t="n">
        <f aca="false">SUM(C4:C69)</f>
        <v>0</v>
      </c>
      <c r="D70" s="50" t="n">
        <f aca="false">SUM(D4:D69)</f>
        <v>0</v>
      </c>
      <c r="E70" s="50" t="n">
        <f aca="false">SUM(E4:E69)</f>
        <v>0</v>
      </c>
      <c r="F70" s="50" t="n">
        <f aca="false">SUM(F4:F69)</f>
        <v>0</v>
      </c>
      <c r="G70" s="50" t="n">
        <f aca="false">SUM(G4:G69)</f>
        <v>0</v>
      </c>
      <c r="H70" s="50" t="n">
        <f aca="false">SUM(H4:H69)</f>
        <v>0</v>
      </c>
      <c r="I70" s="50" t="n">
        <f aca="false">SUM(I4:I69)</f>
        <v>0</v>
      </c>
      <c r="J70" s="50" t="n">
        <f aca="false">SUM(J4:J69)</f>
        <v>0</v>
      </c>
      <c r="K70" s="50" t="n">
        <f aca="false">SUM(K4:K69)</f>
        <v>0</v>
      </c>
      <c r="L70" s="50" t="n">
        <f aca="false">SUM(L4:L69)</f>
        <v>0</v>
      </c>
      <c r="M70" s="50" t="n">
        <f aca="false">SUM(M4:M69)</f>
        <v>0</v>
      </c>
      <c r="N70" s="50" t="n">
        <f aca="false">SUM(N4:N69)</f>
        <v>0</v>
      </c>
      <c r="O70" s="50" t="n">
        <f aca="false">SUM(O4:O69)</f>
        <v>0</v>
      </c>
      <c r="P70" s="50" t="n">
        <f aca="false">SUM(P4:P69)</f>
        <v>0</v>
      </c>
      <c r="Q70" s="50" t="n">
        <f aca="false">SUM(Q4:Q69)</f>
        <v>0</v>
      </c>
      <c r="R70" s="50" t="n">
        <f aca="false">SUM(R4:R69)</f>
        <v>0</v>
      </c>
      <c r="S70" s="50" t="n">
        <f aca="false">SUM(S4:S69)</f>
        <v>0</v>
      </c>
      <c r="T70" s="50" t="n">
        <f aca="false">SUM(T4:T69)</f>
        <v>0</v>
      </c>
      <c r="U70" s="50" t="n">
        <f aca="false">SUM(U4:U69)</f>
        <v>0</v>
      </c>
      <c r="V70" s="50" t="n">
        <f aca="false">SUM(V4:V69)</f>
        <v>0</v>
      </c>
      <c r="W70" s="50" t="n">
        <f aca="false">SUM(W4:W69)</f>
        <v>0</v>
      </c>
      <c r="X70" s="50" t="n">
        <f aca="false">SUM(X4:X69)</f>
        <v>0</v>
      </c>
      <c r="Y70" s="50" t="n">
        <f aca="false">SUM(Y4:Y69)</f>
        <v>0</v>
      </c>
      <c r="Z70" s="50" t="n">
        <f aca="false">SUM(Z4:Z69)</f>
        <v>0</v>
      </c>
      <c r="AA70" s="50" t="n">
        <f aca="false">SUM(AA4:AA69)</f>
        <v>0</v>
      </c>
      <c r="AB70" s="50" t="n">
        <f aca="false">SUM(AB4:AB69)</f>
        <v>0</v>
      </c>
      <c r="AC70" s="50" t="n">
        <f aca="false">SUM(AC4:AC69)</f>
        <v>0</v>
      </c>
      <c r="AD70" s="50" t="n">
        <f aca="false">SUM(AD4:AD69)</f>
        <v>0</v>
      </c>
      <c r="AE70" s="50" t="n">
        <f aca="false">SUM(AE4:AE69)</f>
        <v>0</v>
      </c>
      <c r="AF70" s="50" t="n">
        <f aca="false">SUM(AF4:AF69)</f>
        <v>0</v>
      </c>
      <c r="AG70" s="50" t="n">
        <f aca="false">SUM(AG4:AG69)</f>
        <v>0</v>
      </c>
      <c r="AH70" s="50" t="n">
        <f aca="false">SUM(AH4:AH69)</f>
        <v>0</v>
      </c>
    </row>
  </sheetData>
  <mergeCells count="1">
    <mergeCell ref="A70:B70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7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P19" activePane="bottomRight" state="frozen"/>
      <selection pane="topLeft" activeCell="A1" activeCellId="0" sqref="A1"/>
      <selection pane="topRight" activeCell="P1" activeCellId="0" sqref="P1"/>
      <selection pane="bottomLeft" activeCell="A19" activeCellId="0" sqref="A19"/>
      <selection pane="bottomRight" activeCell="AB5" activeCellId="0" sqref="AB5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745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37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 t="n">
        <v>37</v>
      </c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733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546</v>
      </c>
      <c r="B29" s="18" t="s">
        <v>547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422</v>
      </c>
      <c r="B30" s="18" t="s">
        <v>422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419</v>
      </c>
      <c r="B31" s="18" t="s">
        <v>419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490</v>
      </c>
      <c r="B32" s="18" t="s">
        <v>491</v>
      </c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737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738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734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503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 t="s">
        <v>425</v>
      </c>
      <c r="B37" s="18"/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/>
      <c r="B38" s="18" t="s">
        <v>699</v>
      </c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741</v>
      </c>
      <c r="B39" s="18"/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637</v>
      </c>
      <c r="B40" s="18"/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746</v>
      </c>
      <c r="B41" s="18"/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427</v>
      </c>
      <c r="B42" s="18" t="s">
        <v>428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429</v>
      </c>
      <c r="B43" s="18" t="s">
        <v>430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431</v>
      </c>
      <c r="B44" s="18" t="s">
        <v>432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433</v>
      </c>
      <c r="B45" s="18" t="s">
        <v>434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435</v>
      </c>
      <c r="B46" s="18" t="s">
        <v>436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437</v>
      </c>
      <c r="B47" s="18" t="s">
        <v>438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439</v>
      </c>
      <c r="B48" s="18" t="s">
        <v>440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441</v>
      </c>
      <c r="B49" s="18" t="s">
        <v>442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443</v>
      </c>
      <c r="B50" s="18" t="s">
        <v>444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445</v>
      </c>
      <c r="B51" s="18" t="s">
        <v>446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447</v>
      </c>
      <c r="B52" s="18" t="s">
        <v>448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449</v>
      </c>
      <c r="B53" s="18" t="s">
        <v>450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451</v>
      </c>
      <c r="B54" s="18" t="s">
        <v>452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453</v>
      </c>
      <c r="B55" s="18" t="s">
        <v>454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455</v>
      </c>
      <c r="B56" s="18" t="s">
        <v>456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457</v>
      </c>
      <c r="B57" s="18" t="s">
        <v>458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459</v>
      </c>
      <c r="B58" s="18" t="s">
        <v>460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461</v>
      </c>
      <c r="B59" s="18" t="s">
        <v>462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463</v>
      </c>
      <c r="B60" s="18" t="s">
        <v>464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465</v>
      </c>
      <c r="B61" s="18" t="s">
        <v>466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467</v>
      </c>
      <c r="B62" s="18" t="s">
        <v>468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469</v>
      </c>
      <c r="B63" s="18" t="s">
        <v>470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471</v>
      </c>
      <c r="B64" s="18" t="s">
        <v>472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473</v>
      </c>
      <c r="B65" s="18" t="s">
        <v>474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475</v>
      </c>
      <c r="B66" s="18" t="s">
        <v>476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477</v>
      </c>
      <c r="B67" s="18" t="s">
        <v>478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30" t="s">
        <v>479</v>
      </c>
      <c r="B68" s="18" t="s">
        <v>480</v>
      </c>
      <c r="C68" s="18" t="n">
        <f aca="false">SUM(D68:AH68)</f>
        <v>0</v>
      </c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18"/>
      <c r="T68" s="18"/>
      <c r="U68" s="18"/>
      <c r="V68" s="18"/>
      <c r="W68" s="18"/>
      <c r="X68" s="18"/>
      <c r="Y68" s="18"/>
      <c r="Z68" s="18"/>
      <c r="AA68" s="18"/>
      <c r="AB68" s="18"/>
      <c r="AC68" s="18"/>
      <c r="AD68" s="18"/>
      <c r="AE68" s="18"/>
      <c r="AF68" s="18"/>
      <c r="AG68" s="18"/>
      <c r="AH68" s="18"/>
    </row>
    <row r="69" s="19" customFormat="true" ht="15.75" hidden="false" customHeight="false" outlineLevel="0" collapsed="false">
      <c r="A69" s="30" t="s">
        <v>481</v>
      </c>
      <c r="B69" s="18" t="s">
        <v>482</v>
      </c>
      <c r="C69" s="18" t="n">
        <f aca="false">SUM(D69:AH69)</f>
        <v>0</v>
      </c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18"/>
      <c r="T69" s="18"/>
      <c r="U69" s="18"/>
      <c r="V69" s="18"/>
      <c r="W69" s="18"/>
      <c r="X69" s="18"/>
      <c r="Y69" s="18"/>
      <c r="Z69" s="18"/>
      <c r="AA69" s="18"/>
      <c r="AB69" s="18"/>
      <c r="AC69" s="18"/>
      <c r="AD69" s="18"/>
      <c r="AE69" s="18"/>
      <c r="AF69" s="18"/>
      <c r="AG69" s="18"/>
      <c r="AH69" s="18"/>
    </row>
    <row r="70" s="19" customFormat="true" ht="15.75" hidden="false" customHeight="false" outlineLevel="0" collapsed="false">
      <c r="A70" s="30" t="s">
        <v>483</v>
      </c>
      <c r="B70" s="18" t="s">
        <v>484</v>
      </c>
      <c r="C70" s="18" t="n">
        <f aca="false">SUM(D70:AH70)</f>
        <v>0</v>
      </c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18"/>
      <c r="T70" s="18"/>
      <c r="U70" s="18"/>
      <c r="V70" s="18"/>
      <c r="W70" s="18"/>
      <c r="X70" s="18"/>
      <c r="Y70" s="18"/>
      <c r="Z70" s="18"/>
      <c r="AA70" s="18"/>
      <c r="AB70" s="18"/>
      <c r="AC70" s="18"/>
      <c r="AD70" s="18"/>
      <c r="AE70" s="18"/>
      <c r="AF70" s="18"/>
      <c r="AG70" s="18"/>
      <c r="AH70" s="18"/>
    </row>
    <row r="71" s="19" customFormat="true" ht="15.75" hidden="false" customHeight="false" outlineLevel="0" collapsed="false">
      <c r="A71" s="79" t="s">
        <v>282</v>
      </c>
      <c r="B71" s="79"/>
      <c r="C71" s="50" t="n">
        <f aca="false">SUM(C4:C70)</f>
        <v>37</v>
      </c>
      <c r="D71" s="50" t="n">
        <f aca="false">SUM(D4:D70)</f>
        <v>0</v>
      </c>
      <c r="E71" s="50" t="n">
        <f aca="false">SUM(E4:E70)</f>
        <v>0</v>
      </c>
      <c r="F71" s="50" t="n">
        <f aca="false">SUM(F4:F70)</f>
        <v>0</v>
      </c>
      <c r="G71" s="50" t="n">
        <f aca="false">SUM(G4:G70)</f>
        <v>0</v>
      </c>
      <c r="H71" s="50" t="n">
        <f aca="false">SUM(H4:H70)</f>
        <v>0</v>
      </c>
      <c r="I71" s="50" t="n">
        <f aca="false">SUM(I4:I70)</f>
        <v>0</v>
      </c>
      <c r="J71" s="50" t="n">
        <f aca="false">SUM(J4:J70)</f>
        <v>0</v>
      </c>
      <c r="K71" s="50" t="n">
        <f aca="false">SUM(K4:K70)</f>
        <v>0</v>
      </c>
      <c r="L71" s="50" t="n">
        <f aca="false">SUM(L4:L70)</f>
        <v>0</v>
      </c>
      <c r="M71" s="50" t="n">
        <f aca="false">SUM(M4:M70)</f>
        <v>0</v>
      </c>
      <c r="N71" s="50" t="n">
        <f aca="false">SUM(N4:N70)</f>
        <v>0</v>
      </c>
      <c r="O71" s="50" t="n">
        <f aca="false">SUM(O4:O70)</f>
        <v>0</v>
      </c>
      <c r="P71" s="50" t="n">
        <f aca="false">SUM(P4:P70)</f>
        <v>0</v>
      </c>
      <c r="Q71" s="50" t="n">
        <f aca="false">SUM(Q4:Q70)</f>
        <v>0</v>
      </c>
      <c r="R71" s="50" t="n">
        <f aca="false">SUM(R4:R70)</f>
        <v>0</v>
      </c>
      <c r="S71" s="50" t="n">
        <f aca="false">SUM(S4:S70)</f>
        <v>0</v>
      </c>
      <c r="T71" s="50" t="n">
        <f aca="false">SUM(T4:T70)</f>
        <v>0</v>
      </c>
      <c r="U71" s="50" t="n">
        <f aca="false">SUM(U4:U70)</f>
        <v>0</v>
      </c>
      <c r="V71" s="50" t="n">
        <f aca="false">SUM(V4:V70)</f>
        <v>0</v>
      </c>
      <c r="W71" s="50" t="n">
        <f aca="false">SUM(W4:W70)</f>
        <v>0</v>
      </c>
      <c r="X71" s="50" t="n">
        <f aca="false">SUM(X4:X70)</f>
        <v>0</v>
      </c>
      <c r="Y71" s="50" t="n">
        <f aca="false">SUM(Y4:Y70)</f>
        <v>0</v>
      </c>
      <c r="Z71" s="50" t="n">
        <f aca="false">SUM(Z4:Z70)</f>
        <v>0</v>
      </c>
      <c r="AA71" s="50" t="n">
        <f aca="false">SUM(AA4:AA70)</f>
        <v>0</v>
      </c>
      <c r="AB71" s="50" t="n">
        <f aca="false">SUM(AB4:AB70)</f>
        <v>37</v>
      </c>
      <c r="AC71" s="50" t="n">
        <f aca="false">SUM(AC4:AC70)</f>
        <v>0</v>
      </c>
      <c r="AD71" s="50" t="n">
        <f aca="false">SUM(AD4:AD70)</f>
        <v>0</v>
      </c>
      <c r="AE71" s="50" t="n">
        <f aca="false">SUM(AE4:AE70)</f>
        <v>0</v>
      </c>
      <c r="AF71" s="50" t="n">
        <f aca="false">SUM(AF4:AF70)</f>
        <v>0</v>
      </c>
      <c r="AG71" s="50" t="n">
        <f aca="false">SUM(AG4:AG70)</f>
        <v>0</v>
      </c>
      <c r="AH71" s="50" t="n">
        <f aca="false">SUM(AH4:AH70)</f>
        <v>0</v>
      </c>
    </row>
  </sheetData>
  <mergeCells count="1">
    <mergeCell ref="A71:B7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tabColor rgb="FFFFCCCC"/>
    <pageSetUpPr fitToPage="false"/>
  </sheetPr>
  <dimension ref="A2:AH6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3" ySplit="3" topLeftCell="D43" activePane="bottomRight" state="frozen"/>
      <selection pane="topLeft" activeCell="A1" activeCellId="0" sqref="A1"/>
      <selection pane="topRight" activeCell="D1" activeCellId="0" sqref="D1"/>
      <selection pane="bottomLeft" activeCell="A43" activeCellId="0" sqref="A43"/>
      <selection pane="bottomRight" activeCell="AB4" activeCellId="0" sqref="AB4"/>
    </sheetView>
  </sheetViews>
  <sheetFormatPr defaultColWidth="10.8359375" defaultRowHeight="11.25" zeroHeight="false" outlineLevelRow="0" outlineLevelCol="0"/>
  <cols>
    <col collapsed="false" customWidth="true" hidden="false" outlineLevel="0" max="1" min="1" style="1" width="136"/>
    <col collapsed="false" customWidth="true" hidden="false" outlineLevel="0" max="34" min="2" style="2" width="11.34"/>
  </cols>
  <sheetData>
    <row r="2" customFormat="false" ht="18.75" hidden="false" customHeight="false" outlineLevel="0" collapsed="false">
      <c r="A2" s="74" t="s">
        <v>747</v>
      </c>
    </row>
    <row r="3" s="76" customFormat="true" ht="18.75" hidden="false" customHeight="false" outlineLevel="0" collapsed="false">
      <c r="A3" s="75" t="s">
        <v>368</v>
      </c>
      <c r="B3" s="75" t="s">
        <v>369</v>
      </c>
      <c r="C3" s="75" t="s">
        <v>370</v>
      </c>
      <c r="D3" s="75" t="n">
        <v>1</v>
      </c>
      <c r="E3" s="75" t="n">
        <v>2</v>
      </c>
      <c r="F3" s="75" t="n">
        <v>3</v>
      </c>
      <c r="G3" s="75" t="n">
        <v>4</v>
      </c>
      <c r="H3" s="75" t="n">
        <v>5</v>
      </c>
      <c r="I3" s="75" t="n">
        <v>6</v>
      </c>
      <c r="J3" s="75" t="n">
        <v>7</v>
      </c>
      <c r="K3" s="75" t="n">
        <v>8</v>
      </c>
      <c r="L3" s="75" t="n">
        <v>9</v>
      </c>
      <c r="M3" s="75" t="n">
        <v>10</v>
      </c>
      <c r="N3" s="75" t="n">
        <v>11</v>
      </c>
      <c r="O3" s="75" t="n">
        <v>12</v>
      </c>
      <c r="P3" s="75" t="n">
        <v>13</v>
      </c>
      <c r="Q3" s="75" t="n">
        <v>14</v>
      </c>
      <c r="R3" s="75" t="n">
        <v>15</v>
      </c>
      <c r="S3" s="75" t="n">
        <v>16</v>
      </c>
      <c r="T3" s="75" t="n">
        <v>17</v>
      </c>
      <c r="U3" s="75" t="n">
        <v>18</v>
      </c>
      <c r="V3" s="75" t="n">
        <v>19</v>
      </c>
      <c r="W3" s="75" t="n">
        <v>20</v>
      </c>
      <c r="X3" s="75" t="n">
        <v>21</v>
      </c>
      <c r="Y3" s="75" t="n">
        <v>22</v>
      </c>
      <c r="Z3" s="75" t="n">
        <v>23</v>
      </c>
      <c r="AA3" s="75" t="n">
        <v>24</v>
      </c>
      <c r="AB3" s="75" t="n">
        <v>25</v>
      </c>
      <c r="AC3" s="75" t="n">
        <v>26</v>
      </c>
      <c r="AD3" s="75" t="n">
        <v>27</v>
      </c>
      <c r="AE3" s="75" t="n">
        <v>28</v>
      </c>
      <c r="AF3" s="75" t="n">
        <v>29</v>
      </c>
      <c r="AG3" s="75" t="n">
        <v>30</v>
      </c>
      <c r="AH3" s="75" t="n">
        <v>31</v>
      </c>
    </row>
    <row r="4" s="19" customFormat="true" ht="15.75" hidden="false" customHeight="false" outlineLevel="0" collapsed="false">
      <c r="A4" s="30" t="s">
        <v>372</v>
      </c>
      <c r="B4" s="18" t="s">
        <v>373</v>
      </c>
      <c r="C4" s="18" t="n">
        <f aca="false">SUM(D4:AH4)</f>
        <v>0</v>
      </c>
      <c r="D4" s="18"/>
      <c r="E4" s="18"/>
      <c r="F4" s="18"/>
      <c r="G4" s="18"/>
      <c r="H4" s="18"/>
      <c r="I4" s="18"/>
      <c r="J4" s="18"/>
      <c r="K4" s="18"/>
      <c r="L4" s="18"/>
      <c r="M4" s="18"/>
      <c r="N4" s="18"/>
      <c r="O4" s="18"/>
      <c r="P4" s="18"/>
      <c r="Q4" s="18"/>
      <c r="R4" s="18"/>
      <c r="S4" s="18"/>
      <c r="T4" s="18"/>
      <c r="U4" s="18"/>
      <c r="V4" s="18"/>
      <c r="W4" s="18"/>
      <c r="X4" s="18"/>
      <c r="Y4" s="18"/>
      <c r="Z4" s="18"/>
      <c r="AA4" s="18"/>
      <c r="AB4" s="18"/>
      <c r="AC4" s="18"/>
      <c r="AD4" s="18"/>
      <c r="AE4" s="18"/>
      <c r="AF4" s="18"/>
      <c r="AG4" s="18"/>
      <c r="AH4" s="18"/>
    </row>
    <row r="5" s="19" customFormat="true" ht="15.75" hidden="false" customHeight="false" outlineLevel="0" collapsed="false">
      <c r="A5" s="30" t="s">
        <v>374</v>
      </c>
      <c r="B5" s="18" t="s">
        <v>375</v>
      </c>
      <c r="C5" s="18" t="n">
        <f aca="false">SUM(D5:AH5)</f>
        <v>0</v>
      </c>
      <c r="D5" s="18"/>
      <c r="E5" s="18"/>
      <c r="F5" s="18"/>
      <c r="G5" s="18"/>
      <c r="H5" s="18"/>
      <c r="I5" s="18"/>
      <c r="J5" s="18"/>
      <c r="K5" s="18"/>
      <c r="L5" s="18"/>
      <c r="M5" s="18"/>
      <c r="N5" s="18"/>
      <c r="O5" s="18"/>
      <c r="P5" s="18"/>
      <c r="Q5" s="18"/>
      <c r="R5" s="18"/>
      <c r="S5" s="18"/>
      <c r="T5" s="18"/>
      <c r="U5" s="18"/>
      <c r="V5" s="18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</row>
    <row r="6" s="19" customFormat="true" ht="15.75" hidden="false" customHeight="false" outlineLevel="0" collapsed="false">
      <c r="A6" s="30" t="s">
        <v>377</v>
      </c>
      <c r="B6" s="18" t="s">
        <v>378</v>
      </c>
      <c r="C6" s="18" t="n">
        <f aca="false">SUM(D6:AH6)</f>
        <v>0</v>
      </c>
      <c r="D6" s="18"/>
      <c r="E6" s="18"/>
      <c r="F6" s="18"/>
      <c r="G6" s="18"/>
      <c r="H6" s="18"/>
      <c r="I6" s="18"/>
      <c r="J6" s="18"/>
      <c r="K6" s="18"/>
      <c r="L6" s="18"/>
      <c r="M6" s="18"/>
      <c r="N6" s="18"/>
      <c r="O6" s="18"/>
      <c r="P6" s="18"/>
      <c r="Q6" s="18"/>
      <c r="R6" s="18"/>
      <c r="S6" s="18"/>
      <c r="T6" s="18"/>
      <c r="U6" s="18"/>
      <c r="V6" s="18"/>
      <c r="W6" s="18"/>
      <c r="X6" s="18"/>
      <c r="Y6" s="18"/>
      <c r="Z6" s="18"/>
      <c r="AA6" s="18"/>
      <c r="AB6" s="18"/>
      <c r="AC6" s="18"/>
      <c r="AD6" s="18"/>
      <c r="AE6" s="18"/>
      <c r="AF6" s="18"/>
      <c r="AG6" s="18"/>
      <c r="AH6" s="18"/>
    </row>
    <row r="7" s="19" customFormat="true" ht="15.75" hidden="false" customHeight="false" outlineLevel="0" collapsed="false">
      <c r="A7" s="30" t="s">
        <v>379</v>
      </c>
      <c r="B7" s="18" t="s">
        <v>380</v>
      </c>
      <c r="C7" s="18" t="n">
        <f aca="false">SUM(D7:AH7)</f>
        <v>0</v>
      </c>
      <c r="D7" s="18"/>
      <c r="E7" s="18"/>
      <c r="F7" s="18"/>
      <c r="G7" s="18"/>
      <c r="H7" s="18"/>
      <c r="I7" s="18"/>
      <c r="J7" s="18"/>
      <c r="K7" s="18"/>
      <c r="L7" s="18"/>
      <c r="M7" s="18"/>
      <c r="N7" s="18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</row>
    <row r="8" s="19" customFormat="true" ht="15.75" hidden="false" customHeight="false" outlineLevel="0" collapsed="false">
      <c r="A8" s="30" t="s">
        <v>381</v>
      </c>
      <c r="B8" s="18" t="s">
        <v>382</v>
      </c>
      <c r="C8" s="18" t="n">
        <f aca="false">SUM(D8:AH8)</f>
        <v>0</v>
      </c>
      <c r="D8" s="18"/>
      <c r="E8" s="18"/>
      <c r="F8" s="18"/>
      <c r="G8" s="18"/>
      <c r="H8" s="18"/>
      <c r="I8" s="18"/>
      <c r="J8" s="18"/>
      <c r="K8" s="18"/>
      <c r="L8" s="18"/>
      <c r="M8" s="18"/>
      <c r="N8" s="18"/>
      <c r="O8" s="18"/>
      <c r="P8" s="18"/>
      <c r="Q8" s="18"/>
      <c r="R8" s="18"/>
      <c r="S8" s="18"/>
      <c r="T8" s="18"/>
      <c r="U8" s="18"/>
      <c r="V8" s="18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</row>
    <row r="9" s="19" customFormat="true" ht="15.75" hidden="false" customHeight="false" outlineLevel="0" collapsed="false">
      <c r="A9" s="30" t="s">
        <v>383</v>
      </c>
      <c r="B9" s="18" t="s">
        <v>384</v>
      </c>
      <c r="C9" s="18" t="n">
        <f aca="false">SUM(D9:AH9)</f>
        <v>0</v>
      </c>
      <c r="D9" s="18"/>
      <c r="E9" s="18"/>
      <c r="F9" s="18"/>
      <c r="G9" s="18"/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</row>
    <row r="10" s="19" customFormat="true" ht="15.75" hidden="false" customHeight="false" outlineLevel="0" collapsed="false">
      <c r="A10" s="30" t="s">
        <v>385</v>
      </c>
      <c r="B10" s="18" t="s">
        <v>386</v>
      </c>
      <c r="C10" s="18" t="n">
        <f aca="false">SUM(D10:AH10)</f>
        <v>0</v>
      </c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/>
      <c r="P10" s="18"/>
      <c r="Q10" s="18"/>
      <c r="R10" s="18"/>
      <c r="S10" s="18"/>
      <c r="T10" s="18"/>
      <c r="U10" s="18"/>
      <c r="V10" s="18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</row>
    <row r="11" s="19" customFormat="true" ht="15.75" hidden="false" customHeight="false" outlineLevel="0" collapsed="false">
      <c r="A11" s="30" t="s">
        <v>387</v>
      </c>
      <c r="B11" s="18" t="s">
        <v>388</v>
      </c>
      <c r="C11" s="18" t="n">
        <f aca="false">SUM(D11:AH11)</f>
        <v>0</v>
      </c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/>
      <c r="P11" s="18"/>
      <c r="Q11" s="18"/>
      <c r="R11" s="18"/>
      <c r="S11" s="18"/>
      <c r="T11" s="18"/>
      <c r="U11" s="18"/>
      <c r="V11" s="18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</row>
    <row r="12" s="19" customFormat="true" ht="15.75" hidden="false" customHeight="false" outlineLevel="0" collapsed="false">
      <c r="A12" s="30" t="s">
        <v>389</v>
      </c>
      <c r="B12" s="18" t="s">
        <v>390</v>
      </c>
      <c r="C12" s="18" t="n">
        <f aca="false">SUM(D12:AH12)</f>
        <v>0</v>
      </c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/>
      <c r="P12" s="18"/>
      <c r="Q12" s="18"/>
      <c r="R12" s="18"/>
      <c r="S12" s="18"/>
      <c r="T12" s="18"/>
      <c r="U12" s="18"/>
      <c r="V12" s="18"/>
      <c r="W12" s="18"/>
      <c r="X12" s="18"/>
      <c r="Y12" s="18"/>
      <c r="Z12" s="18"/>
      <c r="AA12" s="18"/>
      <c r="AB12" s="18"/>
      <c r="AC12" s="18"/>
      <c r="AD12" s="18"/>
      <c r="AE12" s="18"/>
      <c r="AF12" s="18"/>
      <c r="AG12" s="18"/>
      <c r="AH12" s="18"/>
    </row>
    <row r="13" s="19" customFormat="true" ht="15.75" hidden="false" customHeight="false" outlineLevel="0" collapsed="false">
      <c r="A13" s="30" t="s">
        <v>391</v>
      </c>
      <c r="B13" s="18" t="s">
        <v>392</v>
      </c>
      <c r="C13" s="18" t="n">
        <f aca="false">SUM(D13:AH13)</f>
        <v>0</v>
      </c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  <c r="AB13" s="18"/>
      <c r="AC13" s="18"/>
      <c r="AD13" s="18"/>
      <c r="AE13" s="18"/>
      <c r="AF13" s="18"/>
      <c r="AG13" s="18"/>
      <c r="AH13" s="18"/>
    </row>
    <row r="14" s="19" customFormat="true" ht="15.75" hidden="false" customHeight="false" outlineLevel="0" collapsed="false">
      <c r="A14" s="30" t="s">
        <v>393</v>
      </c>
      <c r="B14" s="18" t="s">
        <v>394</v>
      </c>
      <c r="C14" s="18" t="n">
        <f aca="false">SUM(D14:AH14)</f>
        <v>0</v>
      </c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/>
      <c r="P14" s="18"/>
      <c r="Q14" s="18"/>
      <c r="R14" s="18"/>
      <c r="S14" s="18"/>
      <c r="T14" s="18"/>
      <c r="U14" s="18"/>
      <c r="V14" s="18"/>
      <c r="W14" s="18"/>
      <c r="X14" s="18"/>
      <c r="Y14" s="18"/>
      <c r="Z14" s="18"/>
      <c r="AA14" s="18"/>
      <c r="AB14" s="18"/>
      <c r="AC14" s="18"/>
      <c r="AD14" s="18"/>
      <c r="AE14" s="18"/>
      <c r="AF14" s="18"/>
      <c r="AG14" s="18"/>
      <c r="AH14" s="18"/>
    </row>
    <row r="15" s="19" customFormat="true" ht="15.75" hidden="false" customHeight="false" outlineLevel="0" collapsed="false">
      <c r="A15" s="30" t="s">
        <v>395</v>
      </c>
      <c r="B15" s="18" t="s">
        <v>396</v>
      </c>
      <c r="C15" s="18" t="n">
        <f aca="false">SUM(D15:AH15)</f>
        <v>0</v>
      </c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/>
      <c r="P15" s="18"/>
      <c r="Q15" s="18"/>
      <c r="R15" s="18"/>
      <c r="S15" s="18"/>
      <c r="T15" s="18"/>
      <c r="U15" s="18"/>
      <c r="V15" s="18"/>
      <c r="W15" s="18"/>
      <c r="X15" s="18"/>
      <c r="Y15" s="18"/>
      <c r="Z15" s="18"/>
      <c r="AA15" s="18"/>
      <c r="AB15" s="18"/>
      <c r="AC15" s="18"/>
      <c r="AD15" s="18"/>
      <c r="AE15" s="18"/>
      <c r="AF15" s="18"/>
      <c r="AG15" s="18"/>
      <c r="AH15" s="18"/>
    </row>
    <row r="16" s="19" customFormat="true" ht="15.75" hidden="false" customHeight="false" outlineLevel="0" collapsed="false">
      <c r="A16" s="30" t="s">
        <v>397</v>
      </c>
      <c r="B16" s="18" t="s">
        <v>398</v>
      </c>
      <c r="C16" s="18" t="n">
        <f aca="false">SUM(D16:AH16)</f>
        <v>0</v>
      </c>
      <c r="D16" s="18"/>
      <c r="E16" s="18"/>
      <c r="F16" s="18"/>
      <c r="G16" s="18"/>
      <c r="H16" s="18"/>
      <c r="I16" s="18"/>
      <c r="J16" s="18"/>
      <c r="K16" s="18"/>
      <c r="L16" s="18"/>
      <c r="M16" s="18"/>
      <c r="N16" s="18"/>
      <c r="O16" s="18"/>
      <c r="P16" s="18"/>
      <c r="Q16" s="18"/>
      <c r="R16" s="18"/>
      <c r="S16" s="18"/>
      <c r="T16" s="18"/>
      <c r="U16" s="18"/>
      <c r="V16" s="18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</row>
    <row r="17" s="19" customFormat="true" ht="15.75" hidden="false" customHeight="false" outlineLevel="0" collapsed="false">
      <c r="A17" s="30" t="s">
        <v>399</v>
      </c>
      <c r="B17" s="18" t="s">
        <v>400</v>
      </c>
      <c r="C17" s="18" t="n">
        <f aca="false">SUM(D17:AH17)</f>
        <v>0</v>
      </c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/>
      <c r="P17" s="18"/>
      <c r="Q17" s="18"/>
      <c r="R17" s="18"/>
      <c r="S17" s="18"/>
      <c r="T17" s="18"/>
      <c r="U17" s="18"/>
      <c r="V17" s="18"/>
      <c r="W17" s="18"/>
      <c r="X17" s="18"/>
      <c r="Y17" s="18"/>
      <c r="Z17" s="18"/>
      <c r="AA17" s="18"/>
      <c r="AB17" s="18"/>
      <c r="AC17" s="18"/>
      <c r="AD17" s="18"/>
      <c r="AE17" s="18"/>
      <c r="AF17" s="18"/>
      <c r="AG17" s="18"/>
      <c r="AH17" s="18"/>
    </row>
    <row r="18" s="19" customFormat="true" ht="15.75" hidden="false" customHeight="false" outlineLevel="0" collapsed="false">
      <c r="A18" s="30" t="s">
        <v>401</v>
      </c>
      <c r="B18" s="18" t="s">
        <v>402</v>
      </c>
      <c r="C18" s="18" t="n">
        <f aca="false">SUM(D18:AH18)</f>
        <v>0</v>
      </c>
      <c r="D18" s="18"/>
      <c r="E18" s="18"/>
      <c r="F18" s="18"/>
      <c r="G18" s="18"/>
      <c r="H18" s="18"/>
      <c r="I18" s="18"/>
      <c r="J18" s="18"/>
      <c r="K18" s="18"/>
      <c r="L18" s="18"/>
      <c r="M18" s="18"/>
      <c r="N18" s="18"/>
      <c r="O18" s="18"/>
      <c r="P18" s="18"/>
      <c r="Q18" s="18"/>
      <c r="R18" s="18"/>
      <c r="S18" s="18"/>
      <c r="T18" s="18"/>
      <c r="U18" s="18"/>
      <c r="V18" s="18"/>
      <c r="W18" s="18"/>
      <c r="X18" s="18"/>
      <c r="Y18" s="18"/>
      <c r="Z18" s="18"/>
      <c r="AA18" s="18"/>
      <c r="AB18" s="18"/>
      <c r="AC18" s="18"/>
      <c r="AD18" s="18"/>
      <c r="AE18" s="18"/>
      <c r="AF18" s="18"/>
      <c r="AG18" s="18"/>
      <c r="AH18" s="18"/>
    </row>
    <row r="19" s="19" customFormat="true" ht="15.75" hidden="false" customHeight="false" outlineLevel="0" collapsed="false">
      <c r="A19" s="30" t="s">
        <v>403</v>
      </c>
      <c r="B19" s="18" t="s">
        <v>404</v>
      </c>
      <c r="C19" s="18" t="n">
        <f aca="false">SUM(D19:AH19)</f>
        <v>0</v>
      </c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/>
      <c r="P19" s="18"/>
      <c r="Q19" s="18"/>
      <c r="R19" s="18"/>
      <c r="S19" s="18"/>
      <c r="T19" s="18"/>
      <c r="U19" s="18"/>
      <c r="V19" s="18"/>
      <c r="W19" s="18"/>
      <c r="X19" s="18"/>
      <c r="Y19" s="18"/>
      <c r="Z19" s="18"/>
      <c r="AA19" s="18"/>
      <c r="AB19" s="18"/>
      <c r="AC19" s="18"/>
      <c r="AD19" s="18"/>
      <c r="AE19" s="18"/>
      <c r="AF19" s="18"/>
      <c r="AG19" s="18"/>
      <c r="AH19" s="18"/>
    </row>
    <row r="20" s="19" customFormat="true" ht="15.75" hidden="false" customHeight="false" outlineLevel="0" collapsed="false">
      <c r="A20" s="30" t="s">
        <v>405</v>
      </c>
      <c r="B20" s="18" t="s">
        <v>406</v>
      </c>
      <c r="C20" s="18" t="n">
        <f aca="false">SUM(D20:AH20)</f>
        <v>0</v>
      </c>
      <c r="D20" s="18"/>
      <c r="E20" s="18"/>
      <c r="F20" s="18"/>
      <c r="G20" s="18"/>
      <c r="H20" s="18"/>
      <c r="I20" s="18"/>
      <c r="J20" s="18"/>
      <c r="K20" s="18"/>
      <c r="L20" s="18"/>
      <c r="M20" s="18"/>
      <c r="N20" s="18"/>
      <c r="O20" s="18"/>
      <c r="P20" s="18"/>
      <c r="Q20" s="18"/>
      <c r="R20" s="18"/>
      <c r="S20" s="18"/>
      <c r="T20" s="18"/>
      <c r="U20" s="18"/>
      <c r="V20" s="18"/>
      <c r="W20" s="18"/>
      <c r="X20" s="18"/>
      <c r="Y20" s="18"/>
      <c r="Z20" s="18"/>
      <c r="AA20" s="18"/>
      <c r="AB20" s="18"/>
      <c r="AC20" s="18"/>
      <c r="AD20" s="18"/>
      <c r="AE20" s="18"/>
      <c r="AF20" s="18"/>
      <c r="AG20" s="18"/>
      <c r="AH20" s="18"/>
    </row>
    <row r="21" s="19" customFormat="true" ht="15.75" hidden="false" customHeight="false" outlineLevel="0" collapsed="false">
      <c r="A21" s="30" t="s">
        <v>407</v>
      </c>
      <c r="B21" s="18" t="s">
        <v>408</v>
      </c>
      <c r="C21" s="18" t="n">
        <f aca="false">SUM(D21:AH21)</f>
        <v>0</v>
      </c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/>
      <c r="P21" s="18"/>
      <c r="Q21" s="18"/>
      <c r="R21" s="18"/>
      <c r="S21" s="18"/>
      <c r="T21" s="18"/>
      <c r="U21" s="18"/>
      <c r="V21" s="18"/>
      <c r="W21" s="18"/>
      <c r="X21" s="18"/>
      <c r="Y21" s="18"/>
      <c r="Z21" s="18"/>
      <c r="AA21" s="18"/>
      <c r="AB21" s="18"/>
      <c r="AC21" s="18"/>
      <c r="AD21" s="18"/>
      <c r="AE21" s="18"/>
      <c r="AF21" s="18"/>
      <c r="AG21" s="18"/>
      <c r="AH21" s="18"/>
    </row>
    <row r="22" s="19" customFormat="true" ht="15.75" hidden="false" customHeight="false" outlineLevel="0" collapsed="false">
      <c r="A22" s="30" t="s">
        <v>409</v>
      </c>
      <c r="B22" s="18" t="s">
        <v>410</v>
      </c>
      <c r="C22" s="18" t="n">
        <f aca="false">SUM(D22:AH22)</f>
        <v>0</v>
      </c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  <c r="P22" s="18"/>
      <c r="Q22" s="18"/>
      <c r="R22" s="18"/>
      <c r="S22" s="18"/>
      <c r="T22" s="18"/>
      <c r="U22" s="18"/>
      <c r="V22" s="18"/>
      <c r="W22" s="18"/>
      <c r="X22" s="18"/>
      <c r="Y22" s="18"/>
      <c r="Z22" s="18"/>
      <c r="AA22" s="18"/>
      <c r="AB22" s="18"/>
      <c r="AC22" s="18"/>
      <c r="AD22" s="18"/>
      <c r="AE22" s="18"/>
      <c r="AF22" s="18"/>
      <c r="AG22" s="18"/>
      <c r="AH22" s="18"/>
    </row>
    <row r="23" s="19" customFormat="true" ht="15.75" hidden="false" customHeight="false" outlineLevel="0" collapsed="false">
      <c r="A23" s="30" t="s">
        <v>411</v>
      </c>
      <c r="B23" s="18" t="s">
        <v>412</v>
      </c>
      <c r="C23" s="18" t="n">
        <f aca="false">SUM(D23:AH23)</f>
        <v>0</v>
      </c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/>
      <c r="P23" s="18"/>
      <c r="Q23" s="18"/>
      <c r="R23" s="18"/>
      <c r="S23" s="18"/>
      <c r="T23" s="18"/>
      <c r="U23" s="18"/>
      <c r="V23" s="18"/>
      <c r="W23" s="18"/>
      <c r="X23" s="18"/>
      <c r="Y23" s="18"/>
      <c r="Z23" s="18"/>
      <c r="AA23" s="18"/>
      <c r="AB23" s="18"/>
      <c r="AC23" s="18"/>
      <c r="AD23" s="18"/>
      <c r="AE23" s="18"/>
      <c r="AF23" s="18"/>
      <c r="AG23" s="18"/>
      <c r="AH23" s="18"/>
    </row>
    <row r="24" s="19" customFormat="true" ht="15.75" hidden="false" customHeight="false" outlineLevel="0" collapsed="false">
      <c r="A24" s="30" t="s">
        <v>413</v>
      </c>
      <c r="B24" s="18" t="s">
        <v>414</v>
      </c>
      <c r="C24" s="18" t="n">
        <f aca="false">SUM(D24:AH24)</f>
        <v>0</v>
      </c>
      <c r="D24" s="18"/>
      <c r="E24" s="18"/>
      <c r="F24" s="18"/>
      <c r="G24" s="18"/>
      <c r="H24" s="18"/>
      <c r="I24" s="18"/>
      <c r="J24" s="18"/>
      <c r="K24" s="18"/>
      <c r="L24" s="18"/>
      <c r="M24" s="18"/>
      <c r="N24" s="18"/>
      <c r="O24" s="18"/>
      <c r="P24" s="18"/>
      <c r="Q24" s="18"/>
      <c r="R24" s="18"/>
      <c r="S24" s="18"/>
      <c r="T24" s="18"/>
      <c r="U24" s="18"/>
      <c r="V24" s="18"/>
      <c r="W24" s="18"/>
      <c r="X24" s="18"/>
      <c r="Y24" s="18"/>
      <c r="Z24" s="18"/>
      <c r="AA24" s="18"/>
      <c r="AB24" s="18"/>
      <c r="AC24" s="18"/>
      <c r="AD24" s="18"/>
      <c r="AE24" s="18"/>
      <c r="AF24" s="18"/>
      <c r="AG24" s="18"/>
      <c r="AH24" s="18"/>
    </row>
    <row r="25" s="19" customFormat="true" ht="15.75" hidden="false" customHeight="false" outlineLevel="0" collapsed="false">
      <c r="A25" s="30" t="s">
        <v>415</v>
      </c>
      <c r="B25" s="18" t="s">
        <v>416</v>
      </c>
      <c r="C25" s="18" t="n">
        <f aca="false">SUM(D25:AH25)</f>
        <v>0</v>
      </c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18"/>
      <c r="T25" s="18"/>
      <c r="U25" s="18"/>
      <c r="V25" s="18"/>
      <c r="W25" s="18"/>
      <c r="X25" s="18"/>
      <c r="Y25" s="18"/>
      <c r="Z25" s="18"/>
      <c r="AA25" s="18"/>
      <c r="AB25" s="18"/>
      <c r="AC25" s="18"/>
      <c r="AD25" s="18"/>
      <c r="AE25" s="18"/>
      <c r="AF25" s="18"/>
      <c r="AG25" s="18"/>
      <c r="AH25" s="18"/>
    </row>
    <row r="26" s="19" customFormat="true" ht="15.75" hidden="false" customHeight="false" outlineLevel="0" collapsed="false">
      <c r="A26" s="30" t="s">
        <v>417</v>
      </c>
      <c r="B26" s="18" t="s">
        <v>418</v>
      </c>
      <c r="C26" s="18" t="n">
        <f aca="false">SUM(D26:AH26)</f>
        <v>0</v>
      </c>
      <c r="D26" s="18"/>
      <c r="E26" s="18"/>
      <c r="F26" s="18"/>
      <c r="G26" s="18"/>
      <c r="H26" s="18"/>
      <c r="I26" s="18"/>
      <c r="J26" s="18"/>
      <c r="K26" s="18"/>
      <c r="L26" s="18"/>
      <c r="M26" s="18"/>
      <c r="N26" s="18"/>
      <c r="O26" s="18"/>
      <c r="P26" s="18"/>
      <c r="Q26" s="18"/>
      <c r="R26" s="18"/>
      <c r="S26" s="18"/>
      <c r="T26" s="18"/>
      <c r="U26" s="18"/>
      <c r="V26" s="18"/>
      <c r="W26" s="18"/>
      <c r="X26" s="18"/>
      <c r="Y26" s="18"/>
      <c r="Z26" s="18"/>
      <c r="AA26" s="18"/>
      <c r="AB26" s="18"/>
      <c r="AC26" s="18"/>
      <c r="AD26" s="18"/>
      <c r="AE26" s="18"/>
      <c r="AF26" s="18"/>
      <c r="AG26" s="18"/>
      <c r="AH26" s="18"/>
    </row>
    <row r="27" s="19" customFormat="true" ht="15.75" hidden="false" customHeight="false" outlineLevel="0" collapsed="false">
      <c r="A27" s="30" t="s">
        <v>508</v>
      </c>
      <c r="B27" s="18" t="s">
        <v>489</v>
      </c>
      <c r="C27" s="18" t="n">
        <f aca="false">SUM(D27:AH27)</f>
        <v>0</v>
      </c>
      <c r="D27" s="18"/>
      <c r="E27" s="18"/>
      <c r="F27" s="18"/>
      <c r="G27" s="18"/>
      <c r="H27" s="18"/>
      <c r="I27" s="18"/>
      <c r="J27" s="18"/>
      <c r="K27" s="18"/>
      <c r="L27" s="18"/>
      <c r="M27" s="18"/>
      <c r="N27" s="18"/>
      <c r="O27" s="18"/>
      <c r="P27" s="18"/>
      <c r="Q27" s="18"/>
      <c r="R27" s="18"/>
      <c r="S27" s="18"/>
      <c r="T27" s="18"/>
      <c r="U27" s="18"/>
      <c r="V27" s="18"/>
      <c r="W27" s="18"/>
      <c r="X27" s="18"/>
      <c r="Y27" s="18"/>
      <c r="Z27" s="18"/>
      <c r="AA27" s="18"/>
      <c r="AB27" s="18"/>
      <c r="AC27" s="18"/>
      <c r="AD27" s="18"/>
      <c r="AE27" s="18"/>
      <c r="AF27" s="18"/>
      <c r="AG27" s="18"/>
      <c r="AH27" s="18"/>
    </row>
    <row r="28" s="19" customFormat="true" ht="15.75" hidden="false" customHeight="false" outlineLevel="0" collapsed="false">
      <c r="A28" s="30" t="s">
        <v>733</v>
      </c>
      <c r="B28" s="18"/>
      <c r="C28" s="18" t="n">
        <f aca="false">SUM(D28:AH28)</f>
        <v>0</v>
      </c>
      <c r="D28" s="18"/>
      <c r="E28" s="18"/>
      <c r="F28" s="18"/>
      <c r="G28" s="18"/>
      <c r="H28" s="18"/>
      <c r="I28" s="18"/>
      <c r="J28" s="18"/>
      <c r="K28" s="18"/>
      <c r="L28" s="18"/>
      <c r="M28" s="18"/>
      <c r="N28" s="18"/>
      <c r="O28" s="18"/>
      <c r="P28" s="18"/>
      <c r="Q28" s="18"/>
      <c r="R28" s="18"/>
      <c r="S28" s="18"/>
      <c r="T28" s="18"/>
      <c r="U28" s="18"/>
      <c r="V28" s="18"/>
      <c r="W28" s="18"/>
      <c r="X28" s="18"/>
      <c r="Y28" s="18"/>
      <c r="Z28" s="18"/>
      <c r="AA28" s="18"/>
      <c r="AB28" s="18"/>
      <c r="AC28" s="18"/>
      <c r="AD28" s="18"/>
      <c r="AE28" s="18"/>
      <c r="AF28" s="18"/>
      <c r="AG28" s="18"/>
      <c r="AH28" s="18"/>
    </row>
    <row r="29" s="19" customFormat="true" ht="15.75" hidden="false" customHeight="false" outlineLevel="0" collapsed="false">
      <c r="A29" s="30" t="s">
        <v>422</v>
      </c>
      <c r="B29" s="18" t="s">
        <v>422</v>
      </c>
      <c r="C29" s="18" t="n">
        <f aca="false">SUM(D29:AH29)</f>
        <v>0</v>
      </c>
      <c r="D29" s="18"/>
      <c r="E29" s="18"/>
      <c r="F29" s="18"/>
      <c r="G29" s="18"/>
      <c r="H29" s="18"/>
      <c r="I29" s="18"/>
      <c r="J29" s="18"/>
      <c r="K29" s="18"/>
      <c r="L29" s="18"/>
      <c r="M29" s="18"/>
      <c r="N29" s="18"/>
      <c r="O29" s="18"/>
      <c r="P29" s="18"/>
      <c r="Q29" s="18"/>
      <c r="R29" s="18"/>
      <c r="S29" s="18"/>
      <c r="T29" s="18"/>
      <c r="U29" s="18"/>
      <c r="V29" s="18"/>
      <c r="W29" s="18"/>
      <c r="X29" s="18"/>
      <c r="Y29" s="18"/>
      <c r="Z29" s="18"/>
      <c r="AA29" s="18"/>
      <c r="AB29" s="18"/>
      <c r="AC29" s="18"/>
      <c r="AD29" s="18"/>
      <c r="AE29" s="18"/>
      <c r="AF29" s="18"/>
      <c r="AG29" s="18"/>
      <c r="AH29" s="18"/>
    </row>
    <row r="30" s="19" customFormat="true" ht="15.75" hidden="false" customHeight="false" outlineLevel="0" collapsed="false">
      <c r="A30" s="30" t="s">
        <v>419</v>
      </c>
      <c r="B30" s="18" t="s">
        <v>419</v>
      </c>
      <c r="C30" s="18" t="n">
        <f aca="false">SUM(D30:AH30)</f>
        <v>0</v>
      </c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18"/>
      <c r="T30" s="18"/>
      <c r="U30" s="18"/>
      <c r="V30" s="18"/>
      <c r="W30" s="18"/>
      <c r="X30" s="18"/>
      <c r="Y30" s="18"/>
      <c r="Z30" s="18"/>
      <c r="AA30" s="18"/>
      <c r="AB30" s="18"/>
      <c r="AC30" s="18"/>
      <c r="AD30" s="18"/>
      <c r="AE30" s="18"/>
      <c r="AF30" s="18"/>
      <c r="AG30" s="18"/>
      <c r="AH30" s="18"/>
    </row>
    <row r="31" s="19" customFormat="true" ht="15.75" hidden="false" customHeight="false" outlineLevel="0" collapsed="false">
      <c r="A31" s="30" t="s">
        <v>490</v>
      </c>
      <c r="B31" s="18" t="s">
        <v>491</v>
      </c>
      <c r="C31" s="18" t="n">
        <f aca="false">SUM(D31:AH31)</f>
        <v>0</v>
      </c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18"/>
      <c r="T31" s="18"/>
      <c r="U31" s="18"/>
      <c r="V31" s="18"/>
      <c r="W31" s="18"/>
      <c r="X31" s="18"/>
      <c r="Y31" s="18"/>
      <c r="Z31" s="18"/>
      <c r="AA31" s="18"/>
      <c r="AB31" s="18"/>
      <c r="AC31" s="18"/>
      <c r="AD31" s="18"/>
      <c r="AE31" s="18"/>
      <c r="AF31" s="18"/>
      <c r="AG31" s="18"/>
      <c r="AH31" s="18"/>
    </row>
    <row r="32" s="19" customFormat="true" ht="15.75" hidden="false" customHeight="false" outlineLevel="0" collapsed="false">
      <c r="A32" s="30" t="s">
        <v>737</v>
      </c>
      <c r="B32" s="18"/>
      <c r="C32" s="18" t="n">
        <f aca="false">SUM(D32:AH32)</f>
        <v>0</v>
      </c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/>
      <c r="Q32" s="18"/>
      <c r="R32" s="18"/>
      <c r="S32" s="18"/>
      <c r="T32" s="18"/>
      <c r="U32" s="18"/>
      <c r="V32" s="18"/>
      <c r="W32" s="18"/>
      <c r="X32" s="18"/>
      <c r="Y32" s="18"/>
      <c r="Z32" s="18"/>
      <c r="AA32" s="18"/>
      <c r="AB32" s="18"/>
      <c r="AC32" s="18"/>
      <c r="AD32" s="18"/>
      <c r="AE32" s="18"/>
      <c r="AF32" s="18"/>
      <c r="AG32" s="18"/>
      <c r="AH32" s="18"/>
    </row>
    <row r="33" s="19" customFormat="true" ht="15.75" hidden="false" customHeight="false" outlineLevel="0" collapsed="false">
      <c r="A33" s="30" t="s">
        <v>738</v>
      </c>
      <c r="B33" s="18"/>
      <c r="C33" s="18" t="n">
        <f aca="false">SUM(D33:AH33)</f>
        <v>0</v>
      </c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/>
      <c r="Q33" s="18"/>
      <c r="R33" s="18"/>
      <c r="S33" s="18"/>
      <c r="T33" s="18"/>
      <c r="U33" s="18"/>
      <c r="V33" s="18"/>
      <c r="W33" s="18"/>
      <c r="X33" s="18"/>
      <c r="Y33" s="18"/>
      <c r="Z33" s="18"/>
      <c r="AA33" s="18"/>
      <c r="AB33" s="18"/>
      <c r="AC33" s="18"/>
      <c r="AD33" s="18"/>
      <c r="AE33" s="18"/>
      <c r="AF33" s="18"/>
      <c r="AG33" s="18"/>
      <c r="AH33" s="18"/>
    </row>
    <row r="34" s="19" customFormat="true" ht="15.75" hidden="false" customHeight="false" outlineLevel="0" collapsed="false">
      <c r="A34" s="30" t="s">
        <v>734</v>
      </c>
      <c r="B34" s="18"/>
      <c r="C34" s="18" t="n">
        <f aca="false">SUM(D34:AH34)</f>
        <v>0</v>
      </c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/>
      <c r="Q34" s="18"/>
      <c r="R34" s="18"/>
      <c r="S34" s="18"/>
      <c r="T34" s="18"/>
      <c r="U34" s="18"/>
      <c r="V34" s="18"/>
      <c r="W34" s="18"/>
      <c r="X34" s="18"/>
      <c r="Y34" s="18"/>
      <c r="Z34" s="18"/>
      <c r="AA34" s="18"/>
      <c r="AB34" s="18"/>
      <c r="AC34" s="18"/>
      <c r="AD34" s="18"/>
      <c r="AE34" s="18"/>
      <c r="AF34" s="18"/>
      <c r="AG34" s="18"/>
      <c r="AH34" s="18"/>
    </row>
    <row r="35" s="19" customFormat="true" ht="15.75" hidden="false" customHeight="false" outlineLevel="0" collapsed="false">
      <c r="A35" s="30" t="s">
        <v>503</v>
      </c>
      <c r="B35" s="18"/>
      <c r="C35" s="18" t="n">
        <f aca="false">SUM(D35:AH35)</f>
        <v>0</v>
      </c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/>
      <c r="Q35" s="18"/>
      <c r="R35" s="18"/>
      <c r="S35" s="18"/>
      <c r="T35" s="18"/>
      <c r="U35" s="18"/>
      <c r="V35" s="18"/>
      <c r="W35" s="18"/>
      <c r="X35" s="18"/>
      <c r="Y35" s="18"/>
      <c r="Z35" s="18"/>
      <c r="AA35" s="18"/>
      <c r="AB35" s="18"/>
      <c r="AC35" s="18"/>
      <c r="AD35" s="18"/>
      <c r="AE35" s="18"/>
      <c r="AF35" s="18"/>
      <c r="AG35" s="18"/>
      <c r="AH35" s="18"/>
    </row>
    <row r="36" s="19" customFormat="true" ht="15.75" hidden="false" customHeight="false" outlineLevel="0" collapsed="false">
      <c r="A36" s="30" t="s">
        <v>425</v>
      </c>
      <c r="B36" s="18"/>
      <c r="C36" s="18" t="n">
        <f aca="false">SUM(D36:AH36)</f>
        <v>0</v>
      </c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/>
      <c r="Q36" s="18"/>
      <c r="R36" s="18"/>
      <c r="S36" s="18"/>
      <c r="T36" s="18"/>
      <c r="U36" s="18"/>
      <c r="V36" s="18"/>
      <c r="W36" s="18"/>
      <c r="X36" s="18"/>
      <c r="Y36" s="18"/>
      <c r="Z36" s="18"/>
      <c r="AA36" s="18"/>
      <c r="AB36" s="18"/>
      <c r="AC36" s="18"/>
      <c r="AD36" s="18"/>
      <c r="AE36" s="18"/>
      <c r="AF36" s="18"/>
      <c r="AG36" s="18"/>
      <c r="AH36" s="18"/>
    </row>
    <row r="37" s="19" customFormat="true" ht="15.75" hidden="false" customHeight="false" outlineLevel="0" collapsed="false">
      <c r="A37" s="30"/>
      <c r="B37" s="18" t="s">
        <v>699</v>
      </c>
      <c r="C37" s="18" t="n">
        <f aca="false">SUM(D37:AH37)</f>
        <v>0</v>
      </c>
      <c r="D37" s="18"/>
      <c r="E37" s="18"/>
      <c r="F37" s="18"/>
      <c r="G37" s="18"/>
      <c r="H37" s="18"/>
      <c r="I37" s="18"/>
      <c r="J37" s="18"/>
      <c r="K37" s="18"/>
      <c r="L37" s="18"/>
      <c r="M37" s="18"/>
      <c r="N37" s="18"/>
      <c r="O37" s="18"/>
      <c r="P37" s="18"/>
      <c r="Q37" s="18"/>
      <c r="R37" s="18"/>
      <c r="S37" s="18"/>
      <c r="T37" s="18"/>
      <c r="U37" s="18"/>
      <c r="V37" s="18"/>
      <c r="W37" s="18"/>
      <c r="X37" s="18"/>
      <c r="Y37" s="18"/>
      <c r="Z37" s="18"/>
      <c r="AA37" s="18"/>
      <c r="AB37" s="18"/>
      <c r="AC37" s="18"/>
      <c r="AD37" s="18"/>
      <c r="AE37" s="18"/>
      <c r="AF37" s="18"/>
      <c r="AG37" s="18"/>
      <c r="AH37" s="18"/>
    </row>
    <row r="38" s="19" customFormat="true" ht="15.75" hidden="false" customHeight="false" outlineLevel="0" collapsed="false">
      <c r="A38" s="30" t="s">
        <v>741</v>
      </c>
      <c r="B38" s="18"/>
      <c r="C38" s="18" t="n">
        <f aca="false">SUM(D38:AH38)</f>
        <v>0</v>
      </c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/>
      <c r="Q38" s="18"/>
      <c r="R38" s="18"/>
      <c r="S38" s="18"/>
      <c r="T38" s="18"/>
      <c r="U38" s="18"/>
      <c r="V38" s="18"/>
      <c r="W38" s="18"/>
      <c r="X38" s="18"/>
      <c r="Y38" s="18"/>
      <c r="Z38" s="18"/>
      <c r="AA38" s="18"/>
      <c r="AB38" s="18"/>
      <c r="AC38" s="18"/>
      <c r="AD38" s="18"/>
      <c r="AE38" s="18"/>
      <c r="AF38" s="18"/>
      <c r="AG38" s="18"/>
      <c r="AH38" s="18"/>
    </row>
    <row r="39" s="19" customFormat="true" ht="15.75" hidden="false" customHeight="false" outlineLevel="0" collapsed="false">
      <c r="A39" s="30" t="s">
        <v>427</v>
      </c>
      <c r="B39" s="18" t="s">
        <v>428</v>
      </c>
      <c r="C39" s="18" t="n">
        <f aca="false">SUM(D39:AH39)</f>
        <v>0</v>
      </c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/>
      <c r="Q39" s="18"/>
      <c r="R39" s="18"/>
      <c r="S39" s="18"/>
      <c r="T39" s="18"/>
      <c r="U39" s="18"/>
      <c r="V39" s="18"/>
      <c r="W39" s="18"/>
      <c r="X39" s="18"/>
      <c r="Y39" s="18"/>
      <c r="Z39" s="18"/>
      <c r="AA39" s="18"/>
      <c r="AB39" s="18"/>
      <c r="AC39" s="18"/>
      <c r="AD39" s="18"/>
      <c r="AE39" s="18"/>
      <c r="AF39" s="18"/>
      <c r="AG39" s="18"/>
      <c r="AH39" s="18"/>
    </row>
    <row r="40" s="19" customFormat="true" ht="15.75" hidden="false" customHeight="false" outlineLevel="0" collapsed="false">
      <c r="A40" s="30" t="s">
        <v>429</v>
      </c>
      <c r="B40" s="18" t="s">
        <v>430</v>
      </c>
      <c r="C40" s="18" t="n">
        <f aca="false">SUM(D40:AH40)</f>
        <v>0</v>
      </c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/>
      <c r="Q40" s="18"/>
      <c r="R40" s="18"/>
      <c r="S40" s="18"/>
      <c r="T40" s="18"/>
      <c r="U40" s="18"/>
      <c r="V40" s="18"/>
      <c r="W40" s="18"/>
      <c r="X40" s="18"/>
      <c r="Y40" s="18"/>
      <c r="Z40" s="18"/>
      <c r="AA40" s="18"/>
      <c r="AB40" s="18"/>
      <c r="AC40" s="18"/>
      <c r="AD40" s="18"/>
      <c r="AE40" s="18"/>
      <c r="AF40" s="18"/>
      <c r="AG40" s="18"/>
      <c r="AH40" s="18"/>
    </row>
    <row r="41" s="19" customFormat="true" ht="15.75" hidden="false" customHeight="false" outlineLevel="0" collapsed="false">
      <c r="A41" s="30" t="s">
        <v>431</v>
      </c>
      <c r="B41" s="18" t="s">
        <v>432</v>
      </c>
      <c r="C41" s="18" t="n">
        <f aca="false">SUM(D41:AH41)</f>
        <v>0</v>
      </c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/>
      <c r="Q41" s="18"/>
      <c r="R41" s="18"/>
      <c r="S41" s="18"/>
      <c r="T41" s="18"/>
      <c r="U41" s="18"/>
      <c r="V41" s="18"/>
      <c r="W41" s="18"/>
      <c r="X41" s="18"/>
      <c r="Y41" s="18"/>
      <c r="Z41" s="18"/>
      <c r="AA41" s="18"/>
      <c r="AB41" s="18"/>
      <c r="AC41" s="18"/>
      <c r="AD41" s="18"/>
      <c r="AE41" s="18"/>
      <c r="AF41" s="18"/>
      <c r="AG41" s="18"/>
      <c r="AH41" s="18"/>
    </row>
    <row r="42" s="19" customFormat="true" ht="15.75" hidden="false" customHeight="false" outlineLevel="0" collapsed="false">
      <c r="A42" s="30" t="s">
        <v>433</v>
      </c>
      <c r="B42" s="18" t="s">
        <v>434</v>
      </c>
      <c r="C42" s="18" t="n">
        <f aca="false">SUM(D42:AH42)</f>
        <v>0</v>
      </c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/>
      <c r="Q42" s="18"/>
      <c r="R42" s="18"/>
      <c r="S42" s="18"/>
      <c r="T42" s="18"/>
      <c r="U42" s="18"/>
      <c r="V42" s="18"/>
      <c r="W42" s="18"/>
      <c r="X42" s="18"/>
      <c r="Y42" s="18"/>
      <c r="Z42" s="18"/>
      <c r="AA42" s="18"/>
      <c r="AB42" s="18"/>
      <c r="AC42" s="18"/>
      <c r="AD42" s="18"/>
      <c r="AE42" s="18"/>
      <c r="AF42" s="18"/>
      <c r="AG42" s="18"/>
      <c r="AH42" s="18"/>
    </row>
    <row r="43" s="19" customFormat="true" ht="15.75" hidden="false" customHeight="false" outlineLevel="0" collapsed="false">
      <c r="A43" s="30" t="s">
        <v>435</v>
      </c>
      <c r="B43" s="18" t="s">
        <v>436</v>
      </c>
      <c r="C43" s="18" t="n">
        <f aca="false">SUM(D43:AH43)</f>
        <v>0</v>
      </c>
      <c r="D43" s="18"/>
      <c r="E43" s="18"/>
      <c r="F43" s="18"/>
      <c r="G43" s="18"/>
      <c r="H43" s="18"/>
      <c r="I43" s="18"/>
      <c r="J43" s="18"/>
      <c r="K43" s="18"/>
      <c r="L43" s="18"/>
      <c r="M43" s="18"/>
      <c r="N43" s="18"/>
      <c r="O43" s="18"/>
      <c r="P43" s="18"/>
      <c r="Q43" s="18"/>
      <c r="R43" s="18"/>
      <c r="S43" s="18"/>
      <c r="T43" s="18"/>
      <c r="U43" s="18"/>
      <c r="V43" s="18"/>
      <c r="W43" s="18"/>
      <c r="X43" s="18"/>
      <c r="Y43" s="18"/>
      <c r="Z43" s="18"/>
      <c r="AA43" s="18"/>
      <c r="AB43" s="18"/>
      <c r="AC43" s="18"/>
      <c r="AD43" s="18"/>
      <c r="AE43" s="18"/>
      <c r="AF43" s="18"/>
      <c r="AG43" s="18"/>
      <c r="AH43" s="18"/>
    </row>
    <row r="44" s="19" customFormat="true" ht="15.75" hidden="false" customHeight="false" outlineLevel="0" collapsed="false">
      <c r="A44" s="30" t="s">
        <v>437</v>
      </c>
      <c r="B44" s="18" t="s">
        <v>438</v>
      </c>
      <c r="C44" s="18" t="n">
        <f aca="false">SUM(D44:AH44)</f>
        <v>0</v>
      </c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Q44" s="18"/>
      <c r="R44" s="18"/>
      <c r="S44" s="18"/>
      <c r="T44" s="18"/>
      <c r="U44" s="18"/>
      <c r="V44" s="18"/>
      <c r="W44" s="18"/>
      <c r="X44" s="18"/>
      <c r="Y44" s="18"/>
      <c r="Z44" s="18"/>
      <c r="AA44" s="18"/>
      <c r="AB44" s="18"/>
      <c r="AC44" s="18"/>
      <c r="AD44" s="18"/>
      <c r="AE44" s="18"/>
      <c r="AF44" s="18"/>
      <c r="AG44" s="18"/>
      <c r="AH44" s="18"/>
    </row>
    <row r="45" s="19" customFormat="true" ht="15.75" hidden="false" customHeight="false" outlineLevel="0" collapsed="false">
      <c r="A45" s="30" t="s">
        <v>439</v>
      </c>
      <c r="B45" s="18" t="s">
        <v>440</v>
      </c>
      <c r="C45" s="18" t="n">
        <f aca="false">SUM(D45:AH45)</f>
        <v>0</v>
      </c>
      <c r="D45" s="18"/>
      <c r="E45" s="18"/>
      <c r="F45" s="18"/>
      <c r="G45" s="18"/>
      <c r="H45" s="18"/>
      <c r="I45" s="18"/>
      <c r="J45" s="18"/>
      <c r="K45" s="18"/>
      <c r="L45" s="18"/>
      <c r="M45" s="18"/>
      <c r="N45" s="18"/>
      <c r="O45" s="18"/>
      <c r="P45" s="18"/>
      <c r="Q45" s="18"/>
      <c r="R45" s="18"/>
      <c r="S45" s="18"/>
      <c r="T45" s="18"/>
      <c r="U45" s="18"/>
      <c r="V45" s="18"/>
      <c r="W45" s="18"/>
      <c r="X45" s="18"/>
      <c r="Y45" s="18"/>
      <c r="Z45" s="18"/>
      <c r="AA45" s="18"/>
      <c r="AB45" s="18"/>
      <c r="AC45" s="18"/>
      <c r="AD45" s="18"/>
      <c r="AE45" s="18"/>
      <c r="AF45" s="18"/>
      <c r="AG45" s="18"/>
      <c r="AH45" s="18"/>
    </row>
    <row r="46" s="19" customFormat="true" ht="15.75" hidden="false" customHeight="false" outlineLevel="0" collapsed="false">
      <c r="A46" s="30" t="s">
        <v>441</v>
      </c>
      <c r="B46" s="18" t="s">
        <v>442</v>
      </c>
      <c r="C46" s="18" t="n">
        <f aca="false">SUM(D46:AH46)</f>
        <v>0</v>
      </c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18"/>
      <c r="T46" s="18"/>
      <c r="U46" s="18"/>
      <c r="V46" s="18"/>
      <c r="W46" s="18"/>
      <c r="X46" s="18"/>
      <c r="Y46" s="18"/>
      <c r="Z46" s="18"/>
      <c r="AA46" s="18"/>
      <c r="AB46" s="18"/>
      <c r="AC46" s="18"/>
      <c r="AD46" s="18"/>
      <c r="AE46" s="18"/>
      <c r="AF46" s="18"/>
      <c r="AG46" s="18"/>
      <c r="AH46" s="18"/>
    </row>
    <row r="47" s="19" customFormat="true" ht="15.75" hidden="false" customHeight="false" outlineLevel="0" collapsed="false">
      <c r="A47" s="30" t="s">
        <v>443</v>
      </c>
      <c r="B47" s="18" t="s">
        <v>444</v>
      </c>
      <c r="C47" s="18" t="n">
        <f aca="false">SUM(D47:AH47)</f>
        <v>0</v>
      </c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/>
      <c r="Q47" s="18"/>
      <c r="R47" s="18"/>
      <c r="S47" s="18"/>
      <c r="T47" s="18"/>
      <c r="U47" s="18"/>
      <c r="V47" s="18"/>
      <c r="W47" s="18"/>
      <c r="X47" s="18"/>
      <c r="Y47" s="18"/>
      <c r="Z47" s="18"/>
      <c r="AA47" s="18"/>
      <c r="AB47" s="18"/>
      <c r="AC47" s="18"/>
      <c r="AD47" s="18"/>
      <c r="AE47" s="18"/>
      <c r="AF47" s="18"/>
      <c r="AG47" s="18"/>
      <c r="AH47" s="18"/>
    </row>
    <row r="48" s="19" customFormat="true" ht="15.75" hidden="false" customHeight="false" outlineLevel="0" collapsed="false">
      <c r="A48" s="30" t="s">
        <v>445</v>
      </c>
      <c r="B48" s="18" t="s">
        <v>446</v>
      </c>
      <c r="C48" s="18" t="n">
        <f aca="false">SUM(D48:AH48)</f>
        <v>0</v>
      </c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/>
      <c r="Q48" s="18"/>
      <c r="R48" s="18"/>
      <c r="S48" s="18"/>
      <c r="T48" s="18"/>
      <c r="U48" s="18"/>
      <c r="V48" s="18"/>
      <c r="W48" s="18"/>
      <c r="X48" s="18"/>
      <c r="Y48" s="18"/>
      <c r="Z48" s="18"/>
      <c r="AA48" s="18"/>
      <c r="AB48" s="18"/>
      <c r="AC48" s="18"/>
      <c r="AD48" s="18"/>
      <c r="AE48" s="18"/>
      <c r="AF48" s="18"/>
      <c r="AG48" s="18"/>
      <c r="AH48" s="18"/>
    </row>
    <row r="49" s="19" customFormat="true" ht="15.75" hidden="false" customHeight="false" outlineLevel="0" collapsed="false">
      <c r="A49" s="30" t="s">
        <v>447</v>
      </c>
      <c r="B49" s="18" t="s">
        <v>448</v>
      </c>
      <c r="C49" s="18" t="n">
        <f aca="false">SUM(D49:AH49)</f>
        <v>0</v>
      </c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/>
      <c r="Q49" s="18"/>
      <c r="R49" s="18"/>
      <c r="S49" s="18"/>
      <c r="T49" s="18"/>
      <c r="U49" s="18"/>
      <c r="V49" s="18"/>
      <c r="W49" s="18"/>
      <c r="X49" s="18"/>
      <c r="Y49" s="18"/>
      <c r="Z49" s="18"/>
      <c r="AA49" s="18"/>
      <c r="AB49" s="18"/>
      <c r="AC49" s="18"/>
      <c r="AD49" s="18"/>
      <c r="AE49" s="18"/>
      <c r="AF49" s="18"/>
      <c r="AG49" s="18"/>
      <c r="AH49" s="18"/>
    </row>
    <row r="50" s="19" customFormat="true" ht="15.75" hidden="false" customHeight="false" outlineLevel="0" collapsed="false">
      <c r="A50" s="30" t="s">
        <v>449</v>
      </c>
      <c r="B50" s="18" t="s">
        <v>450</v>
      </c>
      <c r="C50" s="18" t="n">
        <f aca="false">SUM(D50:AH50)</f>
        <v>0</v>
      </c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/>
      <c r="Q50" s="18"/>
      <c r="R50" s="18"/>
      <c r="S50" s="18"/>
      <c r="T50" s="18"/>
      <c r="U50" s="18"/>
      <c r="V50" s="18"/>
      <c r="W50" s="18"/>
      <c r="X50" s="18"/>
      <c r="Y50" s="18"/>
      <c r="Z50" s="18"/>
      <c r="AA50" s="18"/>
      <c r="AB50" s="18"/>
      <c r="AC50" s="18"/>
      <c r="AD50" s="18"/>
      <c r="AE50" s="18"/>
      <c r="AF50" s="18"/>
      <c r="AG50" s="18"/>
      <c r="AH50" s="18"/>
    </row>
    <row r="51" s="19" customFormat="true" ht="15.75" hidden="false" customHeight="false" outlineLevel="0" collapsed="false">
      <c r="A51" s="30" t="s">
        <v>451</v>
      </c>
      <c r="B51" s="18" t="s">
        <v>452</v>
      </c>
      <c r="C51" s="18" t="n">
        <f aca="false">SUM(D51:AH51)</f>
        <v>0</v>
      </c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/>
      <c r="Q51" s="18"/>
      <c r="R51" s="18"/>
      <c r="S51" s="18"/>
      <c r="T51" s="18"/>
      <c r="U51" s="18"/>
      <c r="V51" s="18"/>
      <c r="W51" s="18"/>
      <c r="X51" s="18"/>
      <c r="Y51" s="18"/>
      <c r="Z51" s="18"/>
      <c r="AA51" s="18"/>
      <c r="AB51" s="18"/>
      <c r="AC51" s="18"/>
      <c r="AD51" s="18"/>
      <c r="AE51" s="18"/>
      <c r="AF51" s="18"/>
      <c r="AG51" s="18"/>
      <c r="AH51" s="18"/>
    </row>
    <row r="52" s="19" customFormat="true" ht="15.75" hidden="false" customHeight="false" outlineLevel="0" collapsed="false">
      <c r="A52" s="30" t="s">
        <v>453</v>
      </c>
      <c r="B52" s="18" t="s">
        <v>454</v>
      </c>
      <c r="C52" s="18" t="n">
        <f aca="false">SUM(D52:AH52)</f>
        <v>0</v>
      </c>
      <c r="D52" s="18"/>
      <c r="E52" s="18"/>
      <c r="F52" s="18"/>
      <c r="G52" s="18"/>
      <c r="H52" s="18"/>
      <c r="I52" s="18"/>
      <c r="J52" s="18"/>
      <c r="K52" s="18"/>
      <c r="L52" s="18"/>
      <c r="M52" s="18"/>
      <c r="N52" s="18"/>
      <c r="O52" s="18"/>
      <c r="P52" s="18"/>
      <c r="Q52" s="18"/>
      <c r="R52" s="18"/>
      <c r="S52" s="18"/>
      <c r="T52" s="18"/>
      <c r="U52" s="18"/>
      <c r="V52" s="18"/>
      <c r="W52" s="18"/>
      <c r="X52" s="18"/>
      <c r="Y52" s="18"/>
      <c r="Z52" s="18"/>
      <c r="AA52" s="18"/>
      <c r="AB52" s="18"/>
      <c r="AC52" s="18"/>
      <c r="AD52" s="18"/>
      <c r="AE52" s="18"/>
      <c r="AF52" s="18"/>
      <c r="AG52" s="18"/>
      <c r="AH52" s="18"/>
    </row>
    <row r="53" s="19" customFormat="true" ht="15.75" hidden="false" customHeight="false" outlineLevel="0" collapsed="false">
      <c r="A53" s="30" t="s">
        <v>455</v>
      </c>
      <c r="B53" s="18" t="s">
        <v>456</v>
      </c>
      <c r="C53" s="18" t="n">
        <f aca="false">SUM(D53:AH53)</f>
        <v>0</v>
      </c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/>
      <c r="Q53" s="18"/>
      <c r="R53" s="18"/>
      <c r="S53" s="18"/>
      <c r="T53" s="18"/>
      <c r="U53" s="18"/>
      <c r="V53" s="18"/>
      <c r="W53" s="18"/>
      <c r="X53" s="18"/>
      <c r="Y53" s="18"/>
      <c r="Z53" s="18"/>
      <c r="AA53" s="18"/>
      <c r="AB53" s="18"/>
      <c r="AC53" s="18"/>
      <c r="AD53" s="18"/>
      <c r="AE53" s="18"/>
      <c r="AF53" s="18"/>
      <c r="AG53" s="18"/>
      <c r="AH53" s="18"/>
    </row>
    <row r="54" s="19" customFormat="true" ht="15.75" hidden="false" customHeight="false" outlineLevel="0" collapsed="false">
      <c r="A54" s="30" t="s">
        <v>457</v>
      </c>
      <c r="B54" s="18" t="s">
        <v>458</v>
      </c>
      <c r="C54" s="18" t="n">
        <f aca="false">SUM(D54:AH54)</f>
        <v>0</v>
      </c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/>
      <c r="Q54" s="18"/>
      <c r="R54" s="18"/>
      <c r="S54" s="18"/>
      <c r="T54" s="18"/>
      <c r="U54" s="18"/>
      <c r="V54" s="18"/>
      <c r="W54" s="18"/>
      <c r="X54" s="18"/>
      <c r="Y54" s="18"/>
      <c r="Z54" s="18"/>
      <c r="AA54" s="18"/>
      <c r="AB54" s="18"/>
      <c r="AC54" s="18"/>
      <c r="AD54" s="18"/>
      <c r="AE54" s="18"/>
      <c r="AF54" s="18"/>
      <c r="AG54" s="18"/>
      <c r="AH54" s="18"/>
    </row>
    <row r="55" s="19" customFormat="true" ht="15.75" hidden="false" customHeight="false" outlineLevel="0" collapsed="false">
      <c r="A55" s="30" t="s">
        <v>459</v>
      </c>
      <c r="B55" s="18" t="s">
        <v>460</v>
      </c>
      <c r="C55" s="18" t="n">
        <f aca="false">SUM(D55:AH55)</f>
        <v>0</v>
      </c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/>
      <c r="Q55" s="18"/>
      <c r="R55" s="18"/>
      <c r="S55" s="18"/>
      <c r="T55" s="18"/>
      <c r="U55" s="18"/>
      <c r="V55" s="18"/>
      <c r="W55" s="18"/>
      <c r="X55" s="18"/>
      <c r="Y55" s="18"/>
      <c r="Z55" s="18"/>
      <c r="AA55" s="18"/>
      <c r="AB55" s="18"/>
      <c r="AC55" s="18"/>
      <c r="AD55" s="18"/>
      <c r="AE55" s="18"/>
      <c r="AF55" s="18"/>
      <c r="AG55" s="18"/>
      <c r="AH55" s="18"/>
    </row>
    <row r="56" s="19" customFormat="true" ht="15.75" hidden="false" customHeight="false" outlineLevel="0" collapsed="false">
      <c r="A56" s="30" t="s">
        <v>461</v>
      </c>
      <c r="B56" s="18" t="s">
        <v>462</v>
      </c>
      <c r="C56" s="18" t="n">
        <f aca="false">SUM(D56:AH56)</f>
        <v>0</v>
      </c>
      <c r="D56" s="18"/>
      <c r="E56" s="18"/>
      <c r="F56" s="18"/>
      <c r="G56" s="18"/>
      <c r="H56" s="18"/>
      <c r="I56" s="18"/>
      <c r="J56" s="18"/>
      <c r="K56" s="18"/>
      <c r="L56" s="18"/>
      <c r="M56" s="18"/>
      <c r="N56" s="18"/>
      <c r="O56" s="18"/>
      <c r="P56" s="18"/>
      <c r="Q56" s="18"/>
      <c r="R56" s="18"/>
      <c r="S56" s="18"/>
      <c r="T56" s="18"/>
      <c r="U56" s="18"/>
      <c r="V56" s="18"/>
      <c r="W56" s="18"/>
      <c r="X56" s="18"/>
      <c r="Y56" s="18"/>
      <c r="Z56" s="18"/>
      <c r="AA56" s="18"/>
      <c r="AB56" s="18"/>
      <c r="AC56" s="18"/>
      <c r="AD56" s="18"/>
      <c r="AE56" s="18"/>
      <c r="AF56" s="18"/>
      <c r="AG56" s="18"/>
      <c r="AH56" s="18"/>
    </row>
    <row r="57" s="19" customFormat="true" ht="15.75" hidden="false" customHeight="false" outlineLevel="0" collapsed="false">
      <c r="A57" s="30" t="s">
        <v>463</v>
      </c>
      <c r="B57" s="18" t="s">
        <v>464</v>
      </c>
      <c r="C57" s="18" t="n">
        <f aca="false">SUM(D57:AH57)</f>
        <v>0</v>
      </c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18"/>
      <c r="T57" s="18"/>
      <c r="U57" s="18"/>
      <c r="V57" s="18"/>
      <c r="W57" s="18"/>
      <c r="X57" s="18"/>
      <c r="Y57" s="18"/>
      <c r="Z57" s="18"/>
      <c r="AA57" s="18"/>
      <c r="AB57" s="18"/>
      <c r="AC57" s="18"/>
      <c r="AD57" s="18"/>
      <c r="AE57" s="18"/>
      <c r="AF57" s="18"/>
      <c r="AG57" s="18"/>
      <c r="AH57" s="18"/>
    </row>
    <row r="58" s="19" customFormat="true" ht="15.75" hidden="false" customHeight="false" outlineLevel="0" collapsed="false">
      <c r="A58" s="30" t="s">
        <v>465</v>
      </c>
      <c r="B58" s="18" t="s">
        <v>466</v>
      </c>
      <c r="C58" s="18" t="n">
        <f aca="false">SUM(D58:AH58)</f>
        <v>0</v>
      </c>
      <c r="D58" s="18"/>
      <c r="E58" s="18"/>
      <c r="F58" s="18"/>
      <c r="G58" s="18"/>
      <c r="H58" s="18"/>
      <c r="I58" s="18"/>
      <c r="J58" s="18"/>
      <c r="K58" s="18"/>
      <c r="L58" s="18"/>
      <c r="M58" s="18"/>
      <c r="N58" s="18"/>
      <c r="O58" s="18"/>
      <c r="P58" s="18"/>
      <c r="Q58" s="18"/>
      <c r="R58" s="18"/>
      <c r="S58" s="18"/>
      <c r="T58" s="18"/>
      <c r="U58" s="18"/>
      <c r="V58" s="18"/>
      <c r="W58" s="18"/>
      <c r="X58" s="18"/>
      <c r="Y58" s="18"/>
      <c r="Z58" s="18"/>
      <c r="AA58" s="18"/>
      <c r="AB58" s="18"/>
      <c r="AC58" s="18"/>
      <c r="AD58" s="18"/>
      <c r="AE58" s="18"/>
      <c r="AF58" s="18"/>
      <c r="AG58" s="18"/>
      <c r="AH58" s="18"/>
    </row>
    <row r="59" s="19" customFormat="true" ht="15.75" hidden="false" customHeight="false" outlineLevel="0" collapsed="false">
      <c r="A59" s="30" t="s">
        <v>467</v>
      </c>
      <c r="B59" s="18" t="s">
        <v>468</v>
      </c>
      <c r="C59" s="18" t="n">
        <f aca="false">SUM(D59:AH59)</f>
        <v>0</v>
      </c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18"/>
      <c r="T59" s="18"/>
      <c r="U59" s="18"/>
      <c r="V59" s="18"/>
      <c r="W59" s="18"/>
      <c r="X59" s="18"/>
      <c r="Y59" s="18"/>
      <c r="Z59" s="18"/>
      <c r="AA59" s="18"/>
      <c r="AB59" s="18"/>
      <c r="AC59" s="18"/>
      <c r="AD59" s="18"/>
      <c r="AE59" s="18"/>
      <c r="AF59" s="18"/>
      <c r="AG59" s="18"/>
      <c r="AH59" s="18"/>
    </row>
    <row r="60" s="19" customFormat="true" ht="15.75" hidden="false" customHeight="false" outlineLevel="0" collapsed="false">
      <c r="A60" s="30" t="s">
        <v>469</v>
      </c>
      <c r="B60" s="18" t="s">
        <v>470</v>
      </c>
      <c r="C60" s="18" t="n">
        <f aca="false">SUM(D60:AH60)</f>
        <v>0</v>
      </c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/>
      <c r="Q60" s="18"/>
      <c r="R60" s="18"/>
      <c r="S60" s="18"/>
      <c r="T60" s="18"/>
      <c r="U60" s="18"/>
      <c r="V60" s="18"/>
      <c r="W60" s="18"/>
      <c r="X60" s="18"/>
      <c r="Y60" s="18"/>
      <c r="Z60" s="18"/>
      <c r="AA60" s="18"/>
      <c r="AB60" s="18"/>
      <c r="AC60" s="18"/>
      <c r="AD60" s="18"/>
      <c r="AE60" s="18"/>
      <c r="AF60" s="18"/>
      <c r="AG60" s="18"/>
      <c r="AH60" s="18"/>
    </row>
    <row r="61" s="19" customFormat="true" ht="15.75" hidden="false" customHeight="false" outlineLevel="0" collapsed="false">
      <c r="A61" s="30" t="s">
        <v>471</v>
      </c>
      <c r="B61" s="18" t="s">
        <v>472</v>
      </c>
      <c r="C61" s="18" t="n">
        <f aca="false">SUM(D61:AH61)</f>
        <v>0</v>
      </c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18"/>
      <c r="T61" s="18"/>
      <c r="U61" s="18"/>
      <c r="V61" s="18"/>
      <c r="W61" s="18"/>
      <c r="X61" s="18"/>
      <c r="Y61" s="18"/>
      <c r="Z61" s="18"/>
      <c r="AA61" s="18"/>
      <c r="AB61" s="18"/>
      <c r="AC61" s="18"/>
      <c r="AD61" s="18"/>
      <c r="AE61" s="18"/>
      <c r="AF61" s="18"/>
      <c r="AG61" s="18"/>
      <c r="AH61" s="18"/>
    </row>
    <row r="62" s="19" customFormat="true" ht="15.75" hidden="false" customHeight="false" outlineLevel="0" collapsed="false">
      <c r="A62" s="30" t="s">
        <v>473</v>
      </c>
      <c r="B62" s="18" t="s">
        <v>474</v>
      </c>
      <c r="C62" s="18" t="n">
        <f aca="false">SUM(D62:AH62)</f>
        <v>0</v>
      </c>
      <c r="D62" s="18"/>
      <c r="E62" s="18"/>
      <c r="F62" s="18"/>
      <c r="G62" s="18"/>
      <c r="H62" s="18"/>
      <c r="I62" s="18"/>
      <c r="J62" s="18"/>
      <c r="K62" s="18"/>
      <c r="L62" s="18"/>
      <c r="M62" s="18"/>
      <c r="N62" s="18"/>
      <c r="O62" s="18"/>
      <c r="P62" s="18"/>
      <c r="Q62" s="18"/>
      <c r="R62" s="18"/>
      <c r="S62" s="18"/>
      <c r="T62" s="18"/>
      <c r="U62" s="18"/>
      <c r="V62" s="18"/>
      <c r="W62" s="18"/>
      <c r="X62" s="18"/>
      <c r="Y62" s="18"/>
      <c r="Z62" s="18"/>
      <c r="AA62" s="18"/>
      <c r="AB62" s="18"/>
      <c r="AC62" s="18"/>
      <c r="AD62" s="18"/>
      <c r="AE62" s="18"/>
      <c r="AF62" s="18"/>
      <c r="AG62" s="18"/>
      <c r="AH62" s="18"/>
    </row>
    <row r="63" s="19" customFormat="true" ht="15.75" hidden="false" customHeight="false" outlineLevel="0" collapsed="false">
      <c r="A63" s="30" t="s">
        <v>475</v>
      </c>
      <c r="B63" s="18" t="s">
        <v>476</v>
      </c>
      <c r="C63" s="18" t="n">
        <f aca="false">SUM(D63:AH63)</f>
        <v>0</v>
      </c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18"/>
      <c r="T63" s="18"/>
      <c r="U63" s="18"/>
      <c r="V63" s="18"/>
      <c r="W63" s="18"/>
      <c r="X63" s="18"/>
      <c r="Y63" s="18"/>
      <c r="Z63" s="18"/>
      <c r="AA63" s="18"/>
      <c r="AB63" s="18"/>
      <c r="AC63" s="18"/>
      <c r="AD63" s="18"/>
      <c r="AE63" s="18"/>
      <c r="AF63" s="18"/>
      <c r="AG63" s="18"/>
      <c r="AH63" s="18"/>
    </row>
    <row r="64" s="19" customFormat="true" ht="15.75" hidden="false" customHeight="false" outlineLevel="0" collapsed="false">
      <c r="A64" s="30" t="s">
        <v>477</v>
      </c>
      <c r="B64" s="18" t="s">
        <v>478</v>
      </c>
      <c r="C64" s="18" t="n">
        <f aca="false">SUM(D64:AH64)</f>
        <v>0</v>
      </c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18"/>
      <c r="T64" s="18"/>
      <c r="U64" s="18"/>
      <c r="V64" s="18"/>
      <c r="W64" s="18"/>
      <c r="X64" s="18"/>
      <c r="Y64" s="18"/>
      <c r="Z64" s="18"/>
      <c r="AA64" s="18"/>
      <c r="AB64" s="18"/>
      <c r="AC64" s="18"/>
      <c r="AD64" s="18"/>
      <c r="AE64" s="18"/>
      <c r="AF64" s="18"/>
      <c r="AG64" s="18"/>
      <c r="AH64" s="18"/>
    </row>
    <row r="65" s="19" customFormat="true" ht="15.75" hidden="false" customHeight="false" outlineLevel="0" collapsed="false">
      <c r="A65" s="30" t="s">
        <v>479</v>
      </c>
      <c r="B65" s="18" t="s">
        <v>480</v>
      </c>
      <c r="C65" s="18" t="n">
        <f aca="false">SUM(D65:AH65)</f>
        <v>0</v>
      </c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18"/>
      <c r="T65" s="18"/>
      <c r="U65" s="18"/>
      <c r="V65" s="18"/>
      <c r="W65" s="18"/>
      <c r="X65" s="18"/>
      <c r="Y65" s="18"/>
      <c r="Z65" s="18"/>
      <c r="AA65" s="18"/>
      <c r="AB65" s="18"/>
      <c r="AC65" s="18"/>
      <c r="AD65" s="18"/>
      <c r="AE65" s="18"/>
      <c r="AF65" s="18"/>
      <c r="AG65" s="18"/>
      <c r="AH65" s="18"/>
    </row>
    <row r="66" s="19" customFormat="true" ht="15.75" hidden="false" customHeight="false" outlineLevel="0" collapsed="false">
      <c r="A66" s="30" t="s">
        <v>481</v>
      </c>
      <c r="B66" s="18" t="s">
        <v>482</v>
      </c>
      <c r="C66" s="18" t="n">
        <f aca="false">SUM(D66:AH66)</f>
        <v>0</v>
      </c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18"/>
      <c r="T66" s="18"/>
      <c r="U66" s="18"/>
      <c r="V66" s="18"/>
      <c r="W66" s="18"/>
      <c r="X66" s="18"/>
      <c r="Y66" s="18"/>
      <c r="Z66" s="18"/>
      <c r="AA66" s="18"/>
      <c r="AB66" s="18"/>
      <c r="AC66" s="18"/>
      <c r="AD66" s="18"/>
      <c r="AE66" s="18"/>
      <c r="AF66" s="18"/>
      <c r="AG66" s="18"/>
      <c r="AH66" s="18"/>
    </row>
    <row r="67" s="19" customFormat="true" ht="15.75" hidden="false" customHeight="false" outlineLevel="0" collapsed="false">
      <c r="A67" s="30" t="s">
        <v>483</v>
      </c>
      <c r="B67" s="18" t="s">
        <v>484</v>
      </c>
      <c r="C67" s="18" t="n">
        <f aca="false">SUM(D67:AH67)</f>
        <v>0</v>
      </c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18"/>
      <c r="T67" s="18"/>
      <c r="U67" s="18"/>
      <c r="V67" s="18"/>
      <c r="W67" s="18"/>
      <c r="X67" s="18"/>
      <c r="Y67" s="18"/>
      <c r="Z67" s="18"/>
      <c r="AA67" s="18"/>
      <c r="AB67" s="18"/>
      <c r="AC67" s="18"/>
      <c r="AD67" s="18"/>
      <c r="AE67" s="18"/>
      <c r="AF67" s="18"/>
      <c r="AG67" s="18"/>
      <c r="AH67" s="18"/>
    </row>
    <row r="68" s="19" customFormat="true" ht="15.75" hidden="false" customHeight="false" outlineLevel="0" collapsed="false">
      <c r="A68" s="79" t="s">
        <v>282</v>
      </c>
      <c r="B68" s="79"/>
      <c r="C68" s="50" t="n">
        <f aca="false">SUM(C4:C67)</f>
        <v>0</v>
      </c>
      <c r="D68" s="50" t="n">
        <f aca="false">SUM(D4:D67)</f>
        <v>0</v>
      </c>
      <c r="E68" s="50" t="n">
        <f aca="false">SUM(E4:E67)</f>
        <v>0</v>
      </c>
      <c r="F68" s="50" t="n">
        <f aca="false">SUM(F4:F67)</f>
        <v>0</v>
      </c>
      <c r="G68" s="50" t="n">
        <f aca="false">SUM(G4:G67)</f>
        <v>0</v>
      </c>
      <c r="H68" s="50" t="n">
        <f aca="false">SUM(H4:H67)</f>
        <v>0</v>
      </c>
      <c r="I68" s="50" t="n">
        <f aca="false">SUM(I4:I67)</f>
        <v>0</v>
      </c>
      <c r="J68" s="50" t="n">
        <f aca="false">SUM(J4:J67)</f>
        <v>0</v>
      </c>
      <c r="K68" s="50" t="n">
        <f aca="false">SUM(K4:K67)</f>
        <v>0</v>
      </c>
      <c r="L68" s="50" t="n">
        <f aca="false">SUM(L4:L67)</f>
        <v>0</v>
      </c>
      <c r="M68" s="50" t="n">
        <f aca="false">SUM(M4:M67)</f>
        <v>0</v>
      </c>
      <c r="N68" s="50" t="n">
        <f aca="false">SUM(N4:N67)</f>
        <v>0</v>
      </c>
      <c r="O68" s="50" t="n">
        <f aca="false">SUM(O4:O67)</f>
        <v>0</v>
      </c>
      <c r="P68" s="50" t="n">
        <f aca="false">SUM(P4:P67)</f>
        <v>0</v>
      </c>
      <c r="Q68" s="50" t="n">
        <f aca="false">SUM(Q4:Q67)</f>
        <v>0</v>
      </c>
      <c r="R68" s="50" t="n">
        <f aca="false">SUM(R4:R67)</f>
        <v>0</v>
      </c>
      <c r="S68" s="50" t="n">
        <f aca="false">SUM(S4:S67)</f>
        <v>0</v>
      </c>
      <c r="T68" s="50" t="n">
        <f aca="false">SUM(T4:T67)</f>
        <v>0</v>
      </c>
      <c r="U68" s="50" t="n">
        <f aca="false">SUM(U4:U67)</f>
        <v>0</v>
      </c>
      <c r="V68" s="50" t="n">
        <f aca="false">SUM(V4:V67)</f>
        <v>0</v>
      </c>
      <c r="W68" s="50" t="n">
        <f aca="false">SUM(W4:W67)</f>
        <v>0</v>
      </c>
      <c r="X68" s="50" t="n">
        <f aca="false">SUM(X4:X67)</f>
        <v>0</v>
      </c>
      <c r="Y68" s="50" t="n">
        <f aca="false">SUM(Y4:Y67)</f>
        <v>0</v>
      </c>
      <c r="Z68" s="50" t="n">
        <f aca="false">SUM(Z4:Z67)</f>
        <v>0</v>
      </c>
      <c r="AA68" s="50" t="n">
        <f aca="false">SUM(AA4:AA67)</f>
        <v>0</v>
      </c>
      <c r="AB68" s="50" t="n">
        <f aca="false">SUM(AB4:AB67)</f>
        <v>0</v>
      </c>
      <c r="AC68" s="50" t="n">
        <f aca="false">SUM(AC4:AC67)</f>
        <v>0</v>
      </c>
      <c r="AD68" s="50" t="n">
        <f aca="false">SUM(AD4:AD67)</f>
        <v>0</v>
      </c>
      <c r="AE68" s="50" t="n">
        <f aca="false">SUM(AE4:AE67)</f>
        <v>0</v>
      </c>
      <c r="AF68" s="50" t="n">
        <f aca="false">SUM(AF4:AF67)</f>
        <v>0</v>
      </c>
      <c r="AG68" s="50" t="n">
        <f aca="false">SUM(AG4:AG67)</f>
        <v>0</v>
      </c>
      <c r="AH68" s="50" t="n">
        <f aca="false">SUM(AH4:AH67)</f>
        <v>0</v>
      </c>
    </row>
  </sheetData>
  <mergeCells count="1">
    <mergeCell ref="A68:B68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7074</TotalTime>
  <Application>LibreOffice/7.4.4.2$Windows_X86_64 LibreOffice_project/85569322deea74ec9134968a29af2df5663baa21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>Маслов Александр Викторович</dc:creator>
  <dc:description/>
  <dc:language>ru-RU</dc:language>
  <cp:lastModifiedBy/>
  <dcterms:modified xsi:type="dcterms:W3CDTF">2024-12-02T12:09:06Z</dcterms:modified>
  <cp:revision>286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HyperlinksChanged">
    <vt:bool>0</vt:bool>
  </property>
  <property fmtid="{D5CDD505-2E9C-101B-9397-08002B2CF9AE}" pid="3" name="LinksUpToDate">
    <vt:bool>0</vt:bool>
  </property>
  <property fmtid="{D5CDD505-2E9C-101B-9397-08002B2CF9AE}" pid="4" name="ScaleCrop">
    <vt:bool>0</vt:bool>
  </property>
  <property fmtid="{D5CDD505-2E9C-101B-9397-08002B2CF9AE}" pid="5" name="ShareDoc">
    <vt:bool>0</vt:bool>
  </property>
</Properties>
</file>