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888" documentId="11_7F4755BF84DCCE43E268565A8931F45BFA75341E" xr6:coauthVersionLast="47" xr6:coauthVersionMax="47" xr10:uidLastSave="{BAE024E6-B1D3-4C11-B1C9-CC59D5EF7197}"/>
  <bookViews>
    <workbookView xWindow="240" yWindow="105" windowWidth="14805" windowHeight="8010" firstSheet="1" activeTab="1" xr2:uid="{00000000-000D-0000-FFFF-FFFF00000000}"/>
  </bookViews>
  <sheets>
    <sheet name="Sobre_FII" sheetId="3" r:id="rId1"/>
    <sheet name="APP" sheetId="1" r:id="rId2"/>
    <sheet name="Apoio" sheetId="2" r:id="rId3"/>
    <sheet name="Informações_Adicionais" sheetId="4" r:id="rId4"/>
  </sheets>
  <definedNames>
    <definedName name="_xlchart.v2.0" hidden="1">APP!$A$23:$A$27</definedName>
    <definedName name="_xlchart.v2.1" hidden="1">APP!$B$22</definedName>
    <definedName name="_xlchart.v2.2" hidden="1">APP!$B$23:$B$27</definedName>
    <definedName name="_xlchart.v2.3" hidden="1">APP!$C$22</definedName>
    <definedName name="_xlchart.v2.4" hidden="1">APP!$C$23:$C$27</definedName>
    <definedName name="_xlchart.v2.5" hidden="1">APP!$D$22</definedName>
    <definedName name="_xlchart.v2.6" hidden="1">APP!$D$23:$D$27</definedName>
    <definedName name="aporte">APP!$D$16:$D$16</definedName>
    <definedName name="patrimonio">APP!$D$19:$D$19</definedName>
    <definedName name="qtd_anos">APP!$D$17:$D$17</definedName>
    <definedName name="rend_carteira">APP!$D$12:$D$12</definedName>
    <definedName name="salario">APP!$D$11:$D$11</definedName>
    <definedName name="sugestao_invest">APP!$D$13:$D$13</definedName>
    <definedName name="tx_mensal">APP!$D$18:$D$18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B12" i="2"/>
  <c r="C26" i="1"/>
  <c r="B15" i="2"/>
  <c r="B10" i="2"/>
  <c r="B11" i="2"/>
  <c r="B13" i="2"/>
  <c r="B14" i="2"/>
  <c r="B16" i="2"/>
  <c r="B17" i="2"/>
  <c r="B18" i="2"/>
  <c r="B19" i="2"/>
  <c r="B20" i="2"/>
  <c r="B21" i="2"/>
  <c r="B5" i="2"/>
  <c r="B6" i="2"/>
  <c r="B7" i="2"/>
  <c r="B8" i="2"/>
  <c r="B9" i="2"/>
  <c r="B4" i="2"/>
  <c r="C31" i="1" a="1"/>
  <c r="C31" i="1"/>
  <c r="D19" i="1" a="1"/>
  <c r="D19" i="1"/>
  <c r="D20" i="1" s="1" a="1"/>
  <c r="D20" i="1" s="1"/>
  <c r="D13" i="1"/>
  <c r="C24" i="1"/>
  <c r="D24" i="1" s="1" a="1"/>
  <c r="D24" i="1" s="1"/>
  <c r="C25" i="1"/>
  <c r="D25" i="1" s="1" a="1"/>
  <c r="D25" i="1" s="1"/>
  <c r="D26" i="1" a="1"/>
  <c r="D26" i="1" s="1"/>
  <c r="C27" i="1"/>
  <c r="D27" i="1" s="1" a="1"/>
  <c r="D27" i="1" s="1"/>
  <c r="C23" i="1"/>
  <c r="D23" i="1" s="1" a="1"/>
  <c r="D23" i="1" s="1"/>
  <c r="C35" i="1" l="1"/>
  <c r="C36" i="1"/>
  <c r="C37" i="1"/>
  <c r="C38" i="1"/>
  <c r="C39" i="1"/>
  <c r="C34" i="1"/>
  <c r="D35" i="1"/>
  <c r="D36" i="1"/>
  <c r="D37" i="1"/>
  <c r="D38" i="1"/>
  <c r="D39" i="1"/>
  <c r="D34" i="1"/>
  <c r="D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<sst xmlns="http://schemas.openxmlformats.org/spreadsheetml/2006/main" count="71" uniqueCount="34">
  <si>
    <t>CONFIGURAÇÕES</t>
  </si>
  <si>
    <t>Salário</t>
  </si>
  <si>
    <t>Redimento da carteira</t>
  </si>
  <si>
    <t>Sugestão de investimento (30%)</t>
  </si>
  <si>
    <t>Investimento Mensal</t>
  </si>
  <si>
    <t>Quanto investir por mês ?</t>
  </si>
  <si>
    <t xml:space="preserve">Por quantos Anos ?	</t>
  </si>
  <si>
    <t>Taxa de rendimento mensal ?</t>
  </si>
  <si>
    <t>Patrimônio acumulado ?</t>
  </si>
  <si>
    <t>Dividendos mensais ?</t>
  </si>
  <si>
    <t xml:space="preserve"> 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</si>
  <si>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</si>
  <si>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</si>
  <si>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</si>
  <si>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</si>
  <si>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</si>
  <si>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</si>
  <si>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</si>
  <si>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</si>
  <si>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</si>
  <si>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</si>
  <si>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</si>
  <si>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</si>
  <si>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</si>
  <si>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</si>
  <si>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</si>
  <si>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</si>
  <si>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</si>
  <si>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</si>
  <si>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</si>
  <si>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</si>
  <si>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</si>
  <si>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Moderado-Hotelarias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</si>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</sst>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4">
    <font>
      <sz val="11"/>
      <color theme="1"/>
      <name val="Aptos Narrow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20"/>
      <color rgb="FF003366"/>
      <name val="Arial"/>
    </font>
    <font>
      <sz val="11"/>
      <color theme="1"/>
      <name val="Arial"/>
    </font>
    <font>
      <b/>
      <sz val="20"/>
      <color rgb="FF003366"/>
      <name val="Arial Black"/>
    </font>
    <font>
      <b/>
      <sz val="15"/>
      <color rgb="FF003366"/>
      <name val="Arial Black"/>
    </font>
    <font>
      <sz val="11"/>
      <color theme="0" tint="-4.9989318521683403E-2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rial"/>
    </font>
    <font>
      <u/>
      <sz val="12"/>
      <color theme="1"/>
      <name val="Aptos Narrow"/>
      <family val="2"/>
      <scheme val="minor"/>
    </font>
    <font>
      <b/>
      <sz val="12"/>
      <color theme="0"/>
      <name val="Arial"/>
    </font>
    <font>
      <b/>
      <sz val="12"/>
      <color theme="0"/>
      <name val="Arial Black"/>
    </font>
    <font>
      <b/>
      <sz val="11"/>
      <color theme="0"/>
      <name val="Arial Black"/>
    </font>
  </fonts>
  <fills count="8">
    <fill>
      <patternFill patternType="none"/>
    </fill>
    <fill>
      <patternFill patternType="gray125"/>
    </fill>
    <fill>
      <patternFill patternType="solid">
        <fgColor rgb="FF4DA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medium">
        <color theme="1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6" fillId="2" borderId="3" xfId="0" applyFont="1" applyFill="1" applyBorder="1" applyAlignment="1">
      <alignment horizontal="center"/>
    </xf>
    <xf numFmtId="0" fontId="7" fillId="0" borderId="0" xfId="0" applyFo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3" fillId="0" borderId="0" xfId="0" applyFont="1" applyFill="1" applyBorder="1" applyAlignment="1"/>
    <xf numFmtId="0" fontId="5" fillId="2" borderId="3" xfId="0" applyFont="1" applyFill="1" applyBorder="1" applyAlignment="1"/>
    <xf numFmtId="0" fontId="4" fillId="0" borderId="6" xfId="0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8" fontId="4" fillId="3" borderId="6" xfId="0" applyNumberFormat="1" applyFont="1" applyFill="1" applyBorder="1" applyAlignment="1">
      <alignment horizontal="center"/>
    </xf>
    <xf numFmtId="8" fontId="4" fillId="3" borderId="9" xfId="0" applyNumberFormat="1" applyFont="1" applyFill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0" fontId="0" fillId="0" borderId="0" xfId="0" applyFill="1"/>
    <xf numFmtId="0" fontId="3" fillId="2" borderId="3" xfId="0" applyFont="1" applyFill="1" applyBorder="1" applyAlignment="1"/>
    <xf numFmtId="0" fontId="8" fillId="0" borderId="0" xfId="0" applyFont="1"/>
    <xf numFmtId="0" fontId="1" fillId="3" borderId="10" xfId="0" applyFont="1" applyFill="1" applyBorder="1" applyAlignment="1">
      <alignment indent="3"/>
    </xf>
    <xf numFmtId="0" fontId="1" fillId="3" borderId="5" xfId="0" applyFont="1" applyFill="1" applyBorder="1" applyAlignment="1">
      <alignment indent="3"/>
    </xf>
    <xf numFmtId="0" fontId="1" fillId="3" borderId="7" xfId="0" applyFont="1" applyFill="1" applyBorder="1" applyAlignment="1">
      <alignment indent="3"/>
    </xf>
    <xf numFmtId="8" fontId="4" fillId="3" borderId="12" xfId="0" applyNumberFormat="1" applyFont="1" applyFill="1" applyBorder="1" applyAlignment="1">
      <alignment horizontal="center"/>
    </xf>
    <xf numFmtId="8" fontId="4" fillId="3" borderId="13" xfId="0" applyNumberFormat="1" applyFont="1" applyFill="1" applyBorder="1" applyAlignment="1">
      <alignment horizontal="center"/>
    </xf>
    <xf numFmtId="8" fontId="4" fillId="0" borderId="6" xfId="0" applyNumberFormat="1" applyFont="1" applyFill="1" applyBorder="1" applyAlignment="1">
      <alignment horizontal="center"/>
    </xf>
    <xf numFmtId="10" fontId="4" fillId="0" borderId="6" xfId="0" applyNumberFormat="1" applyFont="1" applyFill="1" applyBorder="1" applyAlignment="1">
      <alignment horizont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0" borderId="0" xfId="0" applyFont="1"/>
    <xf numFmtId="8" fontId="4" fillId="3" borderId="11" xfId="0" applyNumberFormat="1" applyFont="1" applyFill="1" applyBorder="1" applyAlignment="1">
      <alignment horizontal="center" wrapText="1"/>
    </xf>
    <xf numFmtId="8" fontId="4" fillId="3" borderId="4" xfId="0" applyNumberFormat="1" applyFont="1" applyFill="1" applyBorder="1" applyAlignment="1">
      <alignment horizontal="center" wrapText="1"/>
    </xf>
    <xf numFmtId="8" fontId="4" fillId="3" borderId="8" xfId="0" applyNumberFormat="1" applyFont="1" applyFill="1" applyBorder="1" applyAlignment="1">
      <alignment horizontal="center" wrapText="1"/>
    </xf>
    <xf numFmtId="164" fontId="10" fillId="0" borderId="0" xfId="0" applyNumberFormat="1" applyFont="1" applyBorder="1"/>
    <xf numFmtId="9" fontId="1" fillId="0" borderId="0" xfId="0" applyNumberFormat="1" applyFont="1" applyAlignment="1">
      <alignment horizontal="center"/>
    </xf>
    <xf numFmtId="164" fontId="1" fillId="0" borderId="0" xfId="0" applyNumberFormat="1" applyFont="1" applyBorder="1"/>
    <xf numFmtId="0" fontId="1" fillId="0" borderId="0" xfId="0" applyFont="1" applyAlignment="1">
      <alignment horizontal="left" indent="3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1" fillId="5" borderId="0" xfId="0" applyFont="1" applyFill="1"/>
    <xf numFmtId="9" fontId="1" fillId="5" borderId="0" xfId="0" applyNumberFormat="1" applyFont="1" applyFill="1"/>
    <xf numFmtId="164" fontId="2" fillId="5" borderId="0" xfId="0" applyNumberFormat="1" applyFont="1" applyFill="1"/>
    <xf numFmtId="0" fontId="1" fillId="0" borderId="14" xfId="0" applyFont="1" applyBorder="1"/>
    <xf numFmtId="0" fontId="1" fillId="0" borderId="0" xfId="0" applyFont="1" applyBorder="1"/>
    <xf numFmtId="0" fontId="11" fillId="6" borderId="15" xfId="0" applyFont="1" applyFill="1" applyBorder="1"/>
    <xf numFmtId="0" fontId="12" fillId="6" borderId="16" xfId="0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/>
    </xf>
    <xf numFmtId="0" fontId="1" fillId="0" borderId="18" xfId="0" applyFont="1" applyBorder="1"/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/>
    <xf numFmtId="9" fontId="1" fillId="0" borderId="21" xfId="0" applyNumberFormat="1" applyFont="1" applyBorder="1" applyAlignment="1">
      <alignment horizontal="center"/>
    </xf>
    <xf numFmtId="0" fontId="1" fillId="0" borderId="22" xfId="0" applyFont="1" applyBorder="1"/>
    <xf numFmtId="0" fontId="1" fillId="0" borderId="23" xfId="0" applyFont="1" applyBorder="1"/>
    <xf numFmtId="9" fontId="1" fillId="0" borderId="24" xfId="0" applyNumberFormat="1" applyFont="1" applyBorder="1" applyAlignment="1">
      <alignment horizontal="center"/>
    </xf>
    <xf numFmtId="0" fontId="9" fillId="7" borderId="0" xfId="0" applyFont="1" applyFill="1"/>
    <xf numFmtId="164" fontId="1" fillId="7" borderId="0" xfId="0" applyNumberFormat="1" applyFont="1" applyFill="1" applyAlignment="1">
      <alignment horizontal="center"/>
    </xf>
    <xf numFmtId="0" fontId="4" fillId="7" borderId="0" xfId="0" applyFont="1" applyFill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left" wrapText="1" indent="3"/>
    </xf>
    <xf numFmtId="0" fontId="1" fillId="0" borderId="11" xfId="0" applyFont="1" applyBorder="1" applyAlignment="1">
      <alignment horizontal="left" wrapText="1" indent="3"/>
    </xf>
    <xf numFmtId="0" fontId="1" fillId="0" borderId="5" xfId="0" applyFont="1" applyBorder="1" applyAlignment="1">
      <alignment horizontal="left" wrapText="1" indent="3"/>
    </xf>
    <xf numFmtId="0" fontId="1" fillId="0" borderId="4" xfId="0" applyFont="1" applyBorder="1" applyAlignment="1">
      <alignment horizontal="left" wrapText="1" indent="3"/>
    </xf>
    <xf numFmtId="0" fontId="2" fillId="3" borderId="5" xfId="0" applyFont="1" applyFill="1" applyBorder="1" applyAlignment="1">
      <alignment horizontal="left" wrapText="1" indent="3"/>
    </xf>
    <xf numFmtId="0" fontId="2" fillId="3" borderId="4" xfId="0" applyFont="1" applyFill="1" applyBorder="1" applyAlignment="1">
      <alignment horizontal="left" wrapText="1" indent="3"/>
    </xf>
    <xf numFmtId="0" fontId="2" fillId="3" borderId="7" xfId="0" applyFont="1" applyFill="1" applyBorder="1" applyAlignment="1">
      <alignment horizontal="left" wrapText="1" indent="3"/>
    </xf>
    <xf numFmtId="0" fontId="2" fillId="3" borderId="8" xfId="0" applyFont="1" applyFill="1" applyBorder="1" applyAlignment="1">
      <alignment horizontal="left" wrapText="1" indent="3"/>
    </xf>
    <xf numFmtId="0" fontId="1" fillId="3" borderId="5" xfId="0" applyFont="1" applyFill="1" applyBorder="1" applyAlignment="1">
      <alignment horizontal="left" indent="3"/>
    </xf>
    <xf numFmtId="0" fontId="1" fillId="3" borderId="4" xfId="0" applyFont="1" applyFill="1" applyBorder="1" applyAlignment="1">
      <alignment horizontal="left" indent="3"/>
    </xf>
    <xf numFmtId="0" fontId="1" fillId="3" borderId="7" xfId="0" applyFont="1" applyFill="1" applyBorder="1" applyAlignment="1">
      <alignment horizontal="left" indent="3"/>
    </xf>
    <xf numFmtId="0" fontId="1" fillId="3" borderId="8" xfId="0" applyFont="1" applyFill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DA6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APP!$C$33</c:f>
              <c:strCache>
                <c:ptCount val="1"/>
                <c:pt idx="0">
                  <c:v>Percentual Sugerido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6C9-449B-81B4-A5FF997B6D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6C9-449B-81B4-A5FF997B6D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6C9-449B-81B4-A5FF997B6D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6C9-449B-81B4-A5FF997B6D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6C9-449B-81B4-A5FF997B6DC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6C9-449B-81B4-A5FF997B6DC5}"/>
              </c:ext>
            </c:extLst>
          </c:dPt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Arial Black"/>
                    <a:ea typeface="Arial Black"/>
                    <a:cs typeface="Arial Black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APP!$B$34:$B$39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APP!$C$34:$C$39</c:f>
              <c:numCache>
                <c:formatCode>0%</c:formatCode>
                <c:ptCount val="6"/>
                <c:pt idx="0">
                  <c:v>0.32</c:v>
                </c:pt>
                <c:pt idx="1">
                  <c:v>0.37</c:v>
                </c:pt>
                <c:pt idx="2">
                  <c:v>0.1</c:v>
                </c:pt>
                <c:pt idx="3">
                  <c:v>0.05</c:v>
                </c:pt>
                <c:pt idx="4">
                  <c:v>0.1</c:v>
                </c:pt>
                <c:pt idx="5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5-4AD5-BD7A-7E2162477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APP!$B$34:$B$40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7E-44B1-8DB9-00D6BE7DE8F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APP!$C$34:$C$40</c:f>
              <c:numCache>
                <c:formatCode>0%</c:formatCode>
                <c:ptCount val="7"/>
                <c:pt idx="0">
                  <c:v>0.32</c:v>
                </c:pt>
                <c:pt idx="1">
                  <c:v>0.37</c:v>
                </c:pt>
                <c:pt idx="2">
                  <c:v>0.1</c:v>
                </c:pt>
                <c:pt idx="3">
                  <c:v>0.05</c:v>
                </c:pt>
                <c:pt idx="4">
                  <c:v>0.1</c:v>
                </c:pt>
                <c:pt idx="5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7E-44B1-8DB9-00D6BE7DE8F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APP!$D$34:$D$40</c:f>
              <c:numCache>
                <c:formatCode>"R$"\ #,##0.00</c:formatCode>
                <c:ptCount val="7"/>
                <c:pt idx="0">
                  <c:v>160</c:v>
                </c:pt>
                <c:pt idx="1">
                  <c:v>185</c:v>
                </c:pt>
                <c:pt idx="2">
                  <c:v>50</c:v>
                </c:pt>
                <c:pt idx="3">
                  <c:v>25</c:v>
                </c:pt>
                <c:pt idx="4">
                  <c:v>50</c:v>
                </c:pt>
                <c:pt idx="5">
                  <c:v>30</c:v>
                </c:pt>
                <c:pt idx="6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7E-44B1-8DB9-00D6BE7DE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342600"/>
        <c:axId val="317654535"/>
      </c:lineChart>
      <c:catAx>
        <c:axId val="279342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54535"/>
        <c:crosses val="autoZero"/>
        <c:auto val="1"/>
        <c:lblAlgn val="ctr"/>
        <c:lblOffset val="100"/>
        <c:noMultiLvlLbl val="0"/>
      </c:catAx>
      <c:valAx>
        <c:axId val="317654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342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APP!$A$23:$A$27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50-4A03-A8EE-CDFD20AD15F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APP!$C$23:$C$27</c:f>
              <c:numCache>
                <c:formatCode>"R$"#,##0.00_);[Red]\("R$"#,##0.00\)</c:formatCode>
                <c:ptCount val="5"/>
                <c:pt idx="0">
                  <c:v>13613.813648822608</c:v>
                </c:pt>
                <c:pt idx="1">
                  <c:v>41888.456999243819</c:v>
                </c:pt>
                <c:pt idx="2">
                  <c:v>121642.1062650861</c:v>
                </c:pt>
                <c:pt idx="3">
                  <c:v>562599.20004854025</c:v>
                </c:pt>
                <c:pt idx="4">
                  <c:v>2161084.8275023573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50-4A03-A8EE-CDFD20AD15F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APP!$D$23:$D$27</c:f>
              <c:numCache>
                <c:formatCode>"R$"#,##0.00_);[Red]\("R$"#,##0.00\)</c:formatCode>
                <c:ptCount val="5"/>
                <c:pt idx="0">
                  <c:v>81.682881892935654</c:v>
                </c:pt>
                <c:pt idx="1">
                  <c:v>251.33074199546292</c:v>
                </c:pt>
                <c:pt idx="2">
                  <c:v>729.85263759051657</c:v>
                </c:pt>
                <c:pt idx="3">
                  <c:v>3375.5952002912418</c:v>
                </c:pt>
                <c:pt idx="4">
                  <c:v>12966.508965014144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50-4A03-A8EE-CDFD20AD1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692423"/>
        <c:axId val="317694471"/>
      </c:lineChart>
      <c:catAx>
        <c:axId val="317692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94471"/>
        <c:crosses val="autoZero"/>
        <c:auto val="1"/>
        <c:lblAlgn val="ctr"/>
        <c:lblOffset val="100"/>
        <c:noMultiLvlLbl val="0"/>
      </c:catAx>
      <c:valAx>
        <c:axId val="317694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92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  <cx:data id="2">
      <cx:strDim type="cat">
        <cx:f>_xlchart.v2.0</cx:f>
      </cx:strDim>
      <cx:numDim type="val">
        <cx:f>_xlchart.v2.6</cx:f>
      </cx:numDim>
    </cx:data>
  </cx:chartData>
  <cx:chart>
    <cx:title pos="t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Título do Gráfico</a:t>
          </a:r>
        </a:p>
      </cx:txPr>
    </cx:title>
    <cx:plotArea>
      <cx:plotAreaRegion>
        <cx:series layoutId="funnel" uniqueId="{BDCCC401-A125-4CD7-9EAB-15897517821A}" formatIdx="0">
          <cx:tx>
            <cx:txData>
              <cx:f>_xlchart.v2.1</cx:f>
              <cx:v> Cenários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</cx:series>
        <cx:series layoutId="funnel" hidden="1" uniqueId="{14386859-1E90-4549-A16A-96680461083D}" formatIdx="1">
          <cx:tx>
            <cx:txData>
              <cx:f>_xlchart.v2.3</cx:f>
              <cx:v/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C9ABCA51-AFA6-4274-8916-8FDCA332E8E0}" formatIdx="2">
          <cx:tx>
            <cx:txData>
              <cx:f>_xlchart.v2.5</cx:f>
              <cx:v>Dividendo</cx:v>
            </cx:txData>
          </cx:tx>
          <cx:dataLabels>
            <cx:visibility seriesName="0" categoryName="0" value="1"/>
          </cx:dataLabels>
          <cx:dataId val="2"/>
        </cx:series>
      </cx:plotAreaRegion>
      <cx:axis id="1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9</xdr:row>
      <xdr:rowOff>38100</xdr:rowOff>
    </xdr:from>
    <xdr:to>
      <xdr:col>10</xdr:col>
      <xdr:colOff>257175</xdr:colOff>
      <xdr:row>37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6F637F-E480-1780-89FA-99FA28419FFE}"/>
            </a:ext>
            <a:ext uri="{147F2762-F138-4A5C-976F-8EAC2B608ADB}">
              <a16:predDERef xmlns:a16="http://schemas.microsoft.com/office/drawing/2014/main" pred="{CCA70560-5F30-172D-E06A-F8B15FD49B30}"/>
            </a:ext>
          </a:extLst>
        </xdr:cNvPr>
        <xdr:cNvSpPr txBox="1"/>
      </xdr:nvSpPr>
      <xdr:spPr>
        <a:xfrm>
          <a:off x="581025" y="1752600"/>
          <a:ext cx="5772150" cy="5467350"/>
        </a:xfrm>
        <a:prstGeom prst="rect">
          <a:avLst/>
        </a:prstGeom>
        <a:solidFill>
          <a:schemeClr val="lt1"/>
        </a:solidFill>
        <a:ln w="9525" cmpd="sng">
          <a:solidFill>
            <a:srgbClr val="003366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Nome da Aplicação: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 Simulador de Investimentos em FIIs</a:t>
          </a:r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Objetivo: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Ajudar investidores a planejar e simular investimentos em fundos imobiliários, considerando diferentes perfis e estratégias.</a:t>
          </a: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Oferecendo simulação personalizada, com parâmetros ajustáveis, comparação entre diferentes estratégias e perfis de risco.</a:t>
          </a:r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Como usar essa ferramenta: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1. Configurações Básicas:</a:t>
          </a:r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Insira seu salário mensal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Defina o rendimento esperado da carteira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A sugestão de investimento será calculada automaticamente</a:t>
          </a:r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2.</a:t>
          </a: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Investimento Mensal:</a:t>
          </a:r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Defina quanto pretende investir por mês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Escolha o período em anos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Informe a taxa de rendimento mensal esperada</a:t>
          </a:r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3. Cenários:</a:t>
          </a:r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Visualize projeções para diferentes períodos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Veja os dividendos mensais estimados</a:t>
          </a:r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4. Perfil de Investidor:</a:t>
          </a:r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Selecione seu perfil (Conservador, Moderado ou Agressivo)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A ferramenta sugerirá a alocação ideal por tipo de FII</a:t>
          </a:r>
        </a:p>
      </xdr:txBody>
    </xdr:sp>
    <xdr:clientData/>
  </xdr:twoCellAnchor>
  <xdr:twoCellAnchor editAs="oneCell">
    <xdr:from>
      <xdr:col>0</xdr:col>
      <xdr:colOff>561975</xdr:colOff>
      <xdr:row>0</xdr:row>
      <xdr:rowOff>38100</xdr:rowOff>
    </xdr:from>
    <xdr:to>
      <xdr:col>10</xdr:col>
      <xdr:colOff>276225</xdr:colOff>
      <xdr:row>8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DC2E59E-C257-4C29-8229-0848F4C8006A}"/>
            </a:ext>
            <a:ext uri="{147F2762-F138-4A5C-976F-8EAC2B608ADB}">
              <a16:predDERef xmlns:a16="http://schemas.microsoft.com/office/drawing/2014/main" pred="{EC6F637F-E480-1780-89FA-99FA28419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38100"/>
          <a:ext cx="5810250" cy="1533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0</xdr:rowOff>
    </xdr:from>
    <xdr:to>
      <xdr:col>4</xdr:col>
      <xdr:colOff>19050</xdr:colOff>
      <xdr:row>8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317E1F6-B68D-DD73-03E4-4946C6980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0"/>
          <a:ext cx="5810250" cy="15335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76200</xdr:rowOff>
    </xdr:from>
    <xdr:to>
      <xdr:col>3</xdr:col>
      <xdr:colOff>1266825</xdr:colOff>
      <xdr:row>56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03FD09-ADF4-0E98-4DF9-2BD7F2AE4954}"/>
            </a:ext>
            <a:ext uri="{147F2762-F138-4A5C-976F-8EAC2B608ADB}">
              <a16:predDERef xmlns:a16="http://schemas.microsoft.com/office/drawing/2014/main" pred="{4317E1F6-B68D-DD73-03E4-4946C6980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16384</xdr:col>
      <xdr:colOff>2562225</xdr:colOff>
      <xdr:row>40</xdr:row>
      <xdr:rowOff>104775</xdr:rowOff>
    </xdr:from>
    <xdr:to>
      <xdr:col>16384</xdr:col>
      <xdr:colOff>7134225</xdr:colOff>
      <xdr:row>54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4418D04-87AA-E087-1B20-CDE03312884E}"/>
            </a:ext>
            <a:ext uri="{147F2762-F138-4A5C-976F-8EAC2B608ADB}">
              <a16:predDERef xmlns:a16="http://schemas.microsoft.com/office/drawing/2014/main" pred="{7203FD09-ADF4-0E98-4DF9-2BD7F2AE4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16384</xdr:col>
      <xdr:colOff>2562225</xdr:colOff>
      <xdr:row>17</xdr:row>
      <xdr:rowOff>104775</xdr:rowOff>
    </xdr:from>
    <xdr:to>
      <xdr:col>16384</xdr:col>
      <xdr:colOff>7134225</xdr:colOff>
      <xdr:row>30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CB3116A-4071-A678-8AB5-BA78B9805841}"/>
            </a:ext>
            <a:ext uri="{147F2762-F138-4A5C-976F-8EAC2B608ADB}">
              <a16:predDERef xmlns:a16="http://schemas.microsoft.com/office/drawing/2014/main" pred="{B4418D04-87AA-E087-1B20-CDE033128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16384</xdr:col>
      <xdr:colOff>2562225</xdr:colOff>
      <xdr:row>24</xdr:row>
      <xdr:rowOff>57150</xdr:rowOff>
    </xdr:from>
    <xdr:to>
      <xdr:col>16384</xdr:col>
      <xdr:colOff>7134225</xdr:colOff>
      <xdr:row>38</xdr:row>
      <xdr:rowOff>28575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CBB1C5D8-9125-E738-D981-D4EE4BCD96DF}"/>
                </a:ext>
                <a:ext uri="{147F2762-F138-4A5C-976F-8EAC2B608ADB}">
                  <a16:predDERef xmlns:a16="http://schemas.microsoft.com/office/drawing/2014/main" pred="{2CB3116A-4071-A678-8AB5-BA78B98058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48825" y="5353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9</xdr:row>
      <xdr:rowOff>38100</xdr:rowOff>
    </xdr:from>
    <xdr:to>
      <xdr:col>10</xdr:col>
      <xdr:colOff>257175</xdr:colOff>
      <xdr:row>33</xdr:row>
      <xdr:rowOff>19050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A7DD979A-0524-465E-8C55-D3538BB720E8}"/>
            </a:ext>
            <a:ext uri="{147F2762-F138-4A5C-976F-8EAC2B608ADB}">
              <a16:predDERef xmlns:a16="http://schemas.microsoft.com/office/drawing/2014/main" pred="{CCA70560-5F30-172D-E06A-F8B15FD49B30}"/>
            </a:ext>
          </a:extLst>
        </xdr:cNvPr>
        <xdr:cNvSpPr txBox="1"/>
      </xdr:nvSpPr>
      <xdr:spPr>
        <a:xfrm>
          <a:off x="581025" y="1752600"/>
          <a:ext cx="5772150" cy="4552950"/>
        </a:xfrm>
        <a:prstGeom prst="rect">
          <a:avLst/>
        </a:prstGeom>
        <a:solidFill>
          <a:schemeClr val="lt1"/>
        </a:solidFill>
        <a:ln w="9525" cmpd="sng">
          <a:solidFill>
            <a:srgbClr val="003366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Termos F</a:t>
          </a:r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</a:t>
          </a:r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nanceiros:</a:t>
          </a:r>
        </a:p>
        <a:p>
          <a:pPr marL="0" indent="0" algn="l"/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- FII: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 Fundo de Investimento Imobiliário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- Dividendos: 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Parcela dos lucros distribuídos aos cotistas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- Patrimônio Acumulado: 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Valor total do investimento ao longo do tempo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- Taxa de Rendimento: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 Percentual de retorno esperado</a:t>
          </a:r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Observações Importantes:</a:t>
          </a:r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1. Esta simulação considera:</a:t>
          </a:r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Rendimentos constantes ao longo do período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Investimentos regulares sem atrasos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- Isenção de taxas e impostos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2.</a:t>
          </a: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Resultados são projeções e não garantem retornos futuros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3.</a:t>
          </a: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Consulte um profissional financeiro para orientação mais personalizada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4. </a:t>
          </a: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Exposição setorial equilibrada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. Alinhamento com a realidade do mercado de FIIs brasileiro</a:t>
          </a:r>
        </a:p>
        <a:p>
          <a:pPr marL="0" indent="0" algn="l"/>
          <a:endParaRPr lang="en-US" sz="12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6.</a:t>
          </a: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Modelo permite que o usário ajuste os percentuais de investimento (aba apoio)</a:t>
          </a:r>
        </a:p>
      </xdr:txBody>
    </xdr:sp>
    <xdr:clientData/>
  </xdr:twoCellAnchor>
  <xdr:twoCellAnchor editAs="oneCell">
    <xdr:from>
      <xdr:col>0</xdr:col>
      <xdr:colOff>561975</xdr:colOff>
      <xdr:row>0</xdr:row>
      <xdr:rowOff>38100</xdr:rowOff>
    </xdr:from>
    <xdr:to>
      <xdr:col>10</xdr:col>
      <xdr:colOff>276225</xdr:colOff>
      <xdr:row>8</xdr:row>
      <xdr:rowOff>47625</xdr:rowOff>
    </xdr:to>
    <xdr:pic>
      <xdr:nvPicPr>
        <xdr:cNvPr id="3" name="Imagem 4">
          <a:extLst>
            <a:ext uri="{FF2B5EF4-FFF2-40B4-BE49-F238E27FC236}">
              <a16:creationId xmlns:a16="http://schemas.microsoft.com/office/drawing/2014/main" id="{632E2B49-8758-4A57-9AB6-5DF1DC9D3DC9}"/>
            </a:ext>
            <a:ext uri="{147F2762-F138-4A5C-976F-8EAC2B608ADB}">
              <a16:predDERef xmlns:a16="http://schemas.microsoft.com/office/drawing/2014/main" pred="{A7DD979A-0524-465E-8C55-D3538BB72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38100"/>
          <a:ext cx="5810250" cy="153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F9A8-C84E-47E1-A97E-8292648EBC5F}">
  <dimension ref="A1"/>
  <sheetViews>
    <sheetView showGridLines="0" workbookViewId="0">
      <selection activeCell="M1" sqref="M1"/>
    </sheetView>
  </sheetViews>
  <sheetFormatPr defaultColWidth="0" defaultRowHeight="15"/>
  <cols>
    <col min="1" max="12" width="9.140625" customWidth="1"/>
  </cols>
  <sheetData/>
  <sheetProtection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DA6FF"/>
  </sheetPr>
  <dimension ref="A10:K40"/>
  <sheetViews>
    <sheetView showGridLines="0" tabSelected="1" workbookViewId="0">
      <selection activeCell="C71" sqref="C71"/>
    </sheetView>
  </sheetViews>
  <sheetFormatPr defaultColWidth="0" defaultRowHeight="15"/>
  <cols>
    <col min="1" max="1" width="9.140625" customWidth="1"/>
    <col min="2" max="2" width="33.28515625" customWidth="1"/>
    <col min="3" max="3" width="32.5703125" bestFit="1" customWidth="1"/>
    <col min="4" max="4" width="20.42578125" customWidth="1"/>
    <col min="5" max="5" width="10.85546875" customWidth="1"/>
    <col min="6" max="11" width="9.140625" hidden="1" customWidth="1"/>
  </cols>
  <sheetData>
    <row r="10" spans="1:5" ht="31.5">
      <c r="B10" s="54" t="s">
        <v>0</v>
      </c>
      <c r="C10" s="55"/>
      <c r="D10" s="14"/>
      <c r="E10" s="6"/>
    </row>
    <row r="11" spans="1:5" s="13" customFormat="1" ht="15.75">
      <c r="A11"/>
      <c r="B11" s="64" t="s">
        <v>1</v>
      </c>
      <c r="C11" s="65"/>
      <c r="D11" s="21">
        <v>5000</v>
      </c>
      <c r="E11"/>
    </row>
    <row r="12" spans="1:5" s="13" customFormat="1" ht="15.75">
      <c r="A12"/>
      <c r="B12" s="64" t="s">
        <v>2</v>
      </c>
      <c r="C12" s="65"/>
      <c r="D12" s="22">
        <v>6.0000000000000001E-3</v>
      </c>
      <c r="E12"/>
    </row>
    <row r="13" spans="1:5" s="13" customFormat="1" ht="15.75">
      <c r="A13"/>
      <c r="B13" s="66" t="s">
        <v>3</v>
      </c>
      <c r="C13" s="67"/>
      <c r="D13" s="11">
        <f>D11*30%</f>
        <v>1500</v>
      </c>
      <c r="E13"/>
    </row>
    <row r="15" spans="1:5" ht="31.5">
      <c r="B15" s="54" t="s">
        <v>4</v>
      </c>
      <c r="C15" s="55"/>
      <c r="D15" s="7"/>
      <c r="E15" s="4"/>
    </row>
    <row r="16" spans="1:5" ht="15.75">
      <c r="B16" s="56" t="s">
        <v>5</v>
      </c>
      <c r="C16" s="57"/>
      <c r="D16" s="12">
        <v>500</v>
      </c>
    </row>
    <row r="17" spans="1:6" ht="15.75">
      <c r="B17" s="58" t="s">
        <v>6</v>
      </c>
      <c r="C17" s="59"/>
      <c r="D17" s="8">
        <v>10</v>
      </c>
    </row>
    <row r="18" spans="1:6" ht="15.75">
      <c r="B18" s="58" t="s">
        <v>7</v>
      </c>
      <c r="C18" s="59"/>
      <c r="D18" s="9">
        <v>1.0789999999999999E-2</v>
      </c>
    </row>
    <row r="19" spans="1:6" ht="15.75">
      <c r="B19" s="60" t="s">
        <v>8</v>
      </c>
      <c r="C19" s="61"/>
      <c r="D19" s="10" cm="1">
        <f t="array" ref="D19">FV(tx_mensal,qtd_anos*12,aporte*-1)</f>
        <v>121642.1062650861</v>
      </c>
      <c r="F19" s="15"/>
    </row>
    <row r="20" spans="1:6" ht="15.75">
      <c r="B20" s="62" t="s">
        <v>9</v>
      </c>
      <c r="C20" s="63"/>
      <c r="D20" s="11" cm="1">
        <f t="array" ref="D20">patrimonio*rend_carteira</f>
        <v>729.85263759051657</v>
      </c>
    </row>
    <row r="21" spans="1:6" s="15" customFormat="1"/>
    <row r="22" spans="1:6" ht="31.5">
      <c r="B22" s="54" t="s">
        <v>10</v>
      </c>
      <c r="C22" s="55"/>
      <c r="D22" s="2" t="s">
        <v>11</v>
      </c>
      <c r="E22" s="5"/>
      <c r="F22" s="15"/>
    </row>
    <row r="23" spans="1:6" ht="15.75">
      <c r="A23" s="3">
        <v>2</v>
      </c>
      <c r="B23" s="16" t="s">
        <v>12</v>
      </c>
      <c r="C23" s="27">
        <f>FV($D$18,$A23*12,$D$16*-1)</f>
        <v>13613.813648822608</v>
      </c>
      <c r="D23" s="19" cm="1">
        <f t="array" ref="D23">C23*rend_carteira</f>
        <v>81.682881892935654</v>
      </c>
      <c r="E23" s="1"/>
    </row>
    <row r="24" spans="1:6" ht="15.75">
      <c r="A24" s="3">
        <v>5</v>
      </c>
      <c r="B24" s="17" t="s">
        <v>13</v>
      </c>
      <c r="C24" s="28">
        <f>FV($D$18,$A24*12,$D$16*-1)</f>
        <v>41888.456999243819</v>
      </c>
      <c r="D24" s="19" cm="1">
        <f t="array" ref="D24">C24*rend_carteira</f>
        <v>251.33074199546292</v>
      </c>
      <c r="E24" s="1"/>
    </row>
    <row r="25" spans="1:6" ht="15.75">
      <c r="A25" s="3">
        <v>10</v>
      </c>
      <c r="B25" s="17" t="s">
        <v>14</v>
      </c>
      <c r="C25" s="28">
        <f>FV($D$18,$A25*12,$D$16*-1)</f>
        <v>121642.1062650861</v>
      </c>
      <c r="D25" s="19" cm="1">
        <f t="array" ref="D25">C25*rend_carteira</f>
        <v>729.85263759051657</v>
      </c>
      <c r="E25" s="1"/>
    </row>
    <row r="26" spans="1:6" ht="15.75">
      <c r="A26" s="3">
        <v>20</v>
      </c>
      <c r="B26" s="17" t="s">
        <v>15</v>
      </c>
      <c r="C26" s="28">
        <f>FV($D$18,$A26*12,$D$16*-1)</f>
        <v>562599.20004854025</v>
      </c>
      <c r="D26" s="19" cm="1">
        <f t="array" ref="D26">C26*rend_carteira</f>
        <v>3375.5952002912418</v>
      </c>
      <c r="E26" s="1"/>
    </row>
    <row r="27" spans="1:6" ht="15.75">
      <c r="A27" s="3">
        <v>30</v>
      </c>
      <c r="B27" s="18" t="s">
        <v>16</v>
      </c>
      <c r="C27" s="29">
        <f>FV($D$18,$A27*12,$D$16*-1)</f>
        <v>2161084.8275023573</v>
      </c>
      <c r="D27" s="20" cm="1">
        <f t="array" ref="D27">C27*rend_carteira</f>
        <v>12966.508965014144</v>
      </c>
      <c r="E27" s="1"/>
    </row>
    <row r="30" spans="1:6" ht="15.75">
      <c r="B30" s="24" t="s">
        <v>17</v>
      </c>
      <c r="C30" s="25" t="s">
        <v>18</v>
      </c>
      <c r="D30" s="24"/>
    </row>
    <row r="31" spans="1:6" ht="15.75">
      <c r="B31" s="51" t="s">
        <v>19</v>
      </c>
      <c r="C31" s="52" cm="1">
        <f t="array" ref="C31">aporte</f>
        <v>500</v>
      </c>
      <c r="D31" s="53"/>
    </row>
    <row r="33" spans="2:6" ht="15.75">
      <c r="B33" s="34" t="s">
        <v>20</v>
      </c>
      <c r="C33" s="34" t="s">
        <v>21</v>
      </c>
      <c r="D33" s="35" t="s">
        <v>22</v>
      </c>
    </row>
    <row r="34" spans="2:6" ht="15.75">
      <c r="B34" s="33" t="s">
        <v>23</v>
      </c>
      <c r="C34" s="31">
        <f>VLOOKUP($C$30&amp;"-"&amp;B34,Apoio!B:E,4,FALSE)</f>
        <v>0.32</v>
      </c>
      <c r="D34" s="32">
        <f>C34*$C$31</f>
        <v>160</v>
      </c>
      <c r="E34" s="30"/>
    </row>
    <row r="35" spans="2:6" ht="15.75">
      <c r="B35" s="33" t="s">
        <v>24</v>
      </c>
      <c r="C35" s="31">
        <f>VLOOKUP($C$30&amp;"-"&amp;B35,Apoio!B:E,4,FALSE)</f>
        <v>0.37</v>
      </c>
      <c r="D35" s="32">
        <f t="shared" ref="D35:D39" si="0">C35*$C$31</f>
        <v>185</v>
      </c>
    </row>
    <row r="36" spans="2:6" ht="15.75">
      <c r="B36" s="33" t="s">
        <v>25</v>
      </c>
      <c r="C36" s="31">
        <f>VLOOKUP($C$30&amp;"-"&amp;B36,Apoio!B:E,4,FALSE)</f>
        <v>0.1</v>
      </c>
      <c r="D36" s="32">
        <f t="shared" si="0"/>
        <v>50</v>
      </c>
    </row>
    <row r="37" spans="2:6" ht="15.75">
      <c r="B37" s="33" t="s">
        <v>26</v>
      </c>
      <c r="C37" s="31">
        <f>VLOOKUP($C$30&amp;"-"&amp;B37,Apoio!B:E,4,FALSE)</f>
        <v>0.05</v>
      </c>
      <c r="D37" s="32">
        <f t="shared" si="0"/>
        <v>25</v>
      </c>
    </row>
    <row r="38" spans="2:6" ht="15.75">
      <c r="B38" s="33" t="s">
        <v>27</v>
      </c>
      <c r="C38" s="31">
        <f>VLOOKUP($C$30&amp;"-"&amp;B38,Apoio!B:E,4,FALSE)</f>
        <v>0.1</v>
      </c>
      <c r="D38" s="32">
        <f t="shared" si="0"/>
        <v>50</v>
      </c>
      <c r="F38" s="15"/>
    </row>
    <row r="39" spans="2:6" ht="15.75">
      <c r="B39" s="33" t="s">
        <v>28</v>
      </c>
      <c r="C39" s="31">
        <f>VLOOKUP($C$30&amp;"-"&amp;B39,Apoio!B:E,4,FALSE)</f>
        <v>0.06</v>
      </c>
      <c r="D39" s="32">
        <f t="shared" si="0"/>
        <v>30</v>
      </c>
    </row>
    <row r="40" spans="2:6" ht="15.75">
      <c r="B40" s="36"/>
      <c r="C40" s="37"/>
      <c r="D40" s="38">
        <f>SUM(D34:D39)</f>
        <v>500</v>
      </c>
    </row>
  </sheetData>
  <sheetProtection sheet="1" objects="1" scenarios="1"/>
  <protectedRanges>
    <protectedRange sqref="D11:D12" name="Range1"/>
    <protectedRange sqref="D16:D18" name="Range3"/>
    <protectedRange sqref="C30:C31" name="Range4"/>
  </protectedRanges>
  <mergeCells count="11">
    <mergeCell ref="B15:C15"/>
    <mergeCell ref="B10:C10"/>
    <mergeCell ref="B22:C22"/>
    <mergeCell ref="B16:C16"/>
    <mergeCell ref="B17:C17"/>
    <mergeCell ref="B18:C18"/>
    <mergeCell ref="B19:C19"/>
    <mergeCell ref="B20:C20"/>
    <mergeCell ref="B11:C11"/>
    <mergeCell ref="B13:C13"/>
    <mergeCell ref="B12:C12"/>
  </mergeCells>
  <dataValidations count="7">
    <dataValidation type="list" allowBlank="1" showInputMessage="1" showErrorMessage="1" sqref="C30" xr:uid="{E1526498-7FB5-49D3-ABCD-9ACF37A12B71}">
      <formula1>"Conservador,Moderado,Agressivo"</formula1>
    </dataValidation>
    <dataValidation type="whole" errorStyle="warning" operator="greaterThan" allowBlank="1" showInputMessage="1" showErrorMessage="1" error="Valor deve ser positivo" sqref="C31" xr:uid="{25EBB069-296A-4927-A613-20E54F8B46EA}">
      <formula1>0</formula1>
    </dataValidation>
    <dataValidation type="decimal" allowBlank="1" showInputMessage="1" showErrorMessage="1" errorTitle="Valor inválido" error="Revise o valor inserido" promptTitle="Taxa Redimento Carteira" prompt="Digite a taxa da carteira" sqref="D12" xr:uid="{7C71C1EB-A4E7-48D3-8D1F-37582F4DE190}">
      <formula1>0</formula1>
      <formula2>1</formula2>
    </dataValidation>
    <dataValidation type="whole" errorStyle="warning" operator="greaterThan" allowBlank="1" showInputMessage="1" showErrorMessage="1" errorTitle="Valor inválido" error="Valor do salário deve ser positivo" promptTitle="Salário" prompt="Digite salário mensal" sqref="D11" xr:uid="{4E2DF0B3-4F62-4FCB-8C47-7EF303E7C311}">
      <formula1>0</formula1>
    </dataValidation>
    <dataValidation type="whole" errorStyle="warning" operator="greaterThan" allowBlank="1" showInputMessage="1" showErrorMessage="1" errorTitle="Valor inválido" error="Valor deve ser positivo" promptTitle="Valor a ser Investido" prompt="Insira investimento mensal" sqref="D16" xr:uid="{20E9EFEA-F117-43C1-81E7-A652A7F2D777}">
      <formula1>0</formula1>
    </dataValidation>
    <dataValidation type="whole" errorStyle="warning" operator="greaterThan" allowBlank="1" showInputMessage="1" showErrorMessage="1" errorTitle="Valor inválido" error="Valor deve ser positivo" promptTitle="Tempo de Investimento" prompt="Tempo de investimento em anos" sqref="D17" xr:uid="{B850DE48-BF7D-47BD-9D71-26A8DD2FEF27}">
      <formula1>0</formula1>
    </dataValidation>
    <dataValidation type="decimal" errorStyle="warning" allowBlank="1" showInputMessage="1" showErrorMessage="1" errorTitle="Valor inválido" error="Verifique o valor inserido" promptTitle="Taxa de Rendimento" prompt="Taxa de rendimento mensal" sqref="D18" xr:uid="{3134D143-8823-4D98-A791-3E37842315F5}">
      <formula1>0</formula1>
      <formula2>1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A653-85DE-4792-B452-0683D994A8F8}">
  <dimension ref="B3:I22"/>
  <sheetViews>
    <sheetView workbookViewId="0">
      <selection activeCell="H6" sqref="H6"/>
    </sheetView>
  </sheetViews>
  <sheetFormatPr defaultRowHeight="15"/>
  <cols>
    <col min="2" max="2" width="32.5703125" bestFit="1" customWidth="1"/>
    <col min="3" max="3" width="14.28515625" bestFit="1" customWidth="1"/>
    <col min="4" max="4" width="18.7109375" bestFit="1" customWidth="1"/>
    <col min="8" max="8" width="24.7109375" bestFit="1" customWidth="1"/>
  </cols>
  <sheetData>
    <row r="3" spans="2:9" ht="19.5">
      <c r="B3" s="41" t="s">
        <v>29</v>
      </c>
      <c r="C3" s="42" t="s">
        <v>17</v>
      </c>
      <c r="D3" s="42" t="s">
        <v>20</v>
      </c>
      <c r="E3" s="43" t="s">
        <v>30</v>
      </c>
    </row>
    <row r="4" spans="2:9" ht="15.75">
      <c r="B4" s="44" t="str">
        <f>C4&amp;"-"&amp;D4</f>
        <v>Conservador-Papel</v>
      </c>
      <c r="C4" s="40" t="s">
        <v>31</v>
      </c>
      <c r="D4" s="40" t="s">
        <v>23</v>
      </c>
      <c r="E4" s="45">
        <v>0.3</v>
      </c>
      <c r="H4" s="23"/>
      <c r="I4" s="26" t="s">
        <v>30</v>
      </c>
    </row>
    <row r="5" spans="2:9" ht="15.75">
      <c r="B5" s="44" t="str">
        <f t="shared" ref="B5:B21" si="0">C5&amp;"-"&amp;D5</f>
        <v>Conservador-Tijolo</v>
      </c>
      <c r="C5" s="40" t="s">
        <v>31</v>
      </c>
      <c r="D5" s="40" t="s">
        <v>24</v>
      </c>
      <c r="E5" s="45">
        <v>0.45</v>
      </c>
      <c r="H5" s="36" t="s">
        <v>32</v>
      </c>
      <c r="I5" s="37">
        <f>VLOOKUP(H5,B:E,4,FALSE)</f>
        <v>0.06</v>
      </c>
    </row>
    <row r="6" spans="2:9" ht="15.75">
      <c r="B6" s="44" t="str">
        <f t="shared" si="0"/>
        <v>Conservador-Híbridos</v>
      </c>
      <c r="C6" s="40" t="s">
        <v>31</v>
      </c>
      <c r="D6" s="40" t="s">
        <v>25</v>
      </c>
      <c r="E6" s="45">
        <v>0.15</v>
      </c>
    </row>
    <row r="7" spans="2:9" ht="15.75">
      <c r="B7" s="44" t="str">
        <f t="shared" si="0"/>
        <v>Conservador-FOFs</v>
      </c>
      <c r="C7" s="40" t="s">
        <v>31</v>
      </c>
      <c r="D7" s="40" t="s">
        <v>26</v>
      </c>
      <c r="E7" s="45">
        <v>0.1</v>
      </c>
    </row>
    <row r="8" spans="2:9" ht="15.75">
      <c r="B8" s="44" t="str">
        <f t="shared" si="0"/>
        <v>Conservador-Desenvolvimento</v>
      </c>
      <c r="C8" s="40" t="s">
        <v>31</v>
      </c>
      <c r="D8" s="40" t="s">
        <v>27</v>
      </c>
      <c r="E8" s="45">
        <v>0</v>
      </c>
    </row>
    <row r="9" spans="2:9" ht="15.75">
      <c r="B9" s="46" t="str">
        <f t="shared" si="0"/>
        <v>Conservador-Hotelarias</v>
      </c>
      <c r="C9" s="39" t="s">
        <v>31</v>
      </c>
      <c r="D9" s="39" t="s">
        <v>28</v>
      </c>
      <c r="E9" s="47">
        <v>0</v>
      </c>
    </row>
    <row r="10" spans="2:9" ht="15.75">
      <c r="B10" s="44" t="str">
        <f t="shared" si="0"/>
        <v>Moderado-Papel</v>
      </c>
      <c r="C10" s="40" t="s">
        <v>18</v>
      </c>
      <c r="D10" s="40" t="s">
        <v>23</v>
      </c>
      <c r="E10" s="45">
        <v>0.32</v>
      </c>
      <c r="F10" s="1"/>
    </row>
    <row r="11" spans="2:9" ht="15.75">
      <c r="B11" s="44" t="str">
        <f t="shared" si="0"/>
        <v>Moderado-Tijolo</v>
      </c>
      <c r="C11" s="40" t="s">
        <v>18</v>
      </c>
      <c r="D11" s="40" t="s">
        <v>24</v>
      </c>
      <c r="E11" s="45">
        <v>0.37</v>
      </c>
    </row>
    <row r="12" spans="2:9" ht="15.75">
      <c r="B12" s="44" t="str">
        <f>C12&amp;"-"&amp;D12</f>
        <v>Moderado-Híbridos</v>
      </c>
      <c r="C12" s="40" t="s">
        <v>18</v>
      </c>
      <c r="D12" s="40" t="s">
        <v>25</v>
      </c>
      <c r="E12" s="45">
        <v>0.1</v>
      </c>
    </row>
    <row r="13" spans="2:9" ht="15.75">
      <c r="B13" s="44" t="str">
        <f t="shared" si="0"/>
        <v>Moderado-FOFs</v>
      </c>
      <c r="C13" s="40" t="s">
        <v>18</v>
      </c>
      <c r="D13" s="40" t="s">
        <v>26</v>
      </c>
      <c r="E13" s="45">
        <v>0.05</v>
      </c>
    </row>
    <row r="14" spans="2:9" ht="15.75">
      <c r="B14" s="44" t="str">
        <f t="shared" si="0"/>
        <v>Moderado-Desenvolvimento</v>
      </c>
      <c r="C14" s="40" t="s">
        <v>18</v>
      </c>
      <c r="D14" s="40" t="s">
        <v>27</v>
      </c>
      <c r="E14" s="45">
        <v>0.1</v>
      </c>
    </row>
    <row r="15" spans="2:9" ht="15.75">
      <c r="B15" s="46" t="str">
        <f>C15&amp;"-"&amp;D15</f>
        <v>Moderado-Hotelarias</v>
      </c>
      <c r="C15" s="39" t="s">
        <v>18</v>
      </c>
      <c r="D15" s="39" t="s">
        <v>28</v>
      </c>
      <c r="E15" s="47">
        <v>0.06</v>
      </c>
    </row>
    <row r="16" spans="2:9" ht="15.75">
      <c r="B16" s="44" t="str">
        <f t="shared" si="0"/>
        <v>Agressivo-Papel</v>
      </c>
      <c r="C16" s="40" t="s">
        <v>33</v>
      </c>
      <c r="D16" s="40" t="s">
        <v>23</v>
      </c>
      <c r="E16" s="45">
        <v>0.45</v>
      </c>
    </row>
    <row r="17" spans="2:8" ht="15.75">
      <c r="B17" s="44" t="str">
        <f t="shared" si="0"/>
        <v>Agressivo-Tijolo</v>
      </c>
      <c r="C17" s="40" t="s">
        <v>33</v>
      </c>
      <c r="D17" s="40" t="s">
        <v>24</v>
      </c>
      <c r="E17" s="45">
        <v>0.12</v>
      </c>
    </row>
    <row r="18" spans="2:8" ht="15.75">
      <c r="B18" s="44" t="str">
        <f t="shared" si="0"/>
        <v>Agressivo-Híbridos</v>
      </c>
      <c r="C18" s="40" t="s">
        <v>33</v>
      </c>
      <c r="D18" s="40" t="s">
        <v>25</v>
      </c>
      <c r="E18" s="45">
        <v>7.0000000000000007E-2</v>
      </c>
    </row>
    <row r="19" spans="2:8" ht="15.75">
      <c r="B19" s="44" t="str">
        <f t="shared" si="0"/>
        <v>Agressivo-FOFs</v>
      </c>
      <c r="C19" s="40" t="s">
        <v>33</v>
      </c>
      <c r="D19" s="40" t="s">
        <v>26</v>
      </c>
      <c r="E19" s="45">
        <v>0.05</v>
      </c>
    </row>
    <row r="20" spans="2:8" ht="15.75">
      <c r="B20" s="44" t="str">
        <f t="shared" si="0"/>
        <v>Agressivo-Desenvolvimento</v>
      </c>
      <c r="C20" s="40" t="s">
        <v>33</v>
      </c>
      <c r="D20" s="40" t="s">
        <v>27</v>
      </c>
      <c r="E20" s="45">
        <v>0.2</v>
      </c>
    </row>
    <row r="21" spans="2:8" ht="15.75">
      <c r="B21" s="48" t="str">
        <f t="shared" si="0"/>
        <v>Agressivo-Hotelarias</v>
      </c>
      <c r="C21" s="49" t="s">
        <v>33</v>
      </c>
      <c r="D21" s="49" t="s">
        <v>28</v>
      </c>
      <c r="E21" s="50">
        <v>0.11</v>
      </c>
      <c r="G21" s="15"/>
    </row>
    <row r="22" spans="2:8">
      <c r="H2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1313-E939-489A-BC02-4AB6DE05A4A4}">
  <dimension ref="A1"/>
  <sheetViews>
    <sheetView showGridLines="0" topLeftCell="A6" workbookViewId="0"/>
  </sheetViews>
  <sheetFormatPr defaultColWidth="0" defaultRowHeight="15"/>
  <cols>
    <col min="1" max="12" width="9.140625" customWidth="1"/>
  </cols>
  <sheetData/>
  <sheetProtection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Talyta Vinente</cp:lastModifiedBy>
  <cp:revision/>
  <dcterms:created xsi:type="dcterms:W3CDTF">2025-06-06T02:21:44Z</dcterms:created>
  <dcterms:modified xsi:type="dcterms:W3CDTF">2025-06-12T14:56:11Z</dcterms:modified>
  <cp:category/>
  <cp:contentStatus/>
</cp:coreProperties>
</file>