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ml.chartshapes+xml"/>
  <Override PartName="/xl/charts/chart27.xml" ContentType="application/vnd.openxmlformats-officedocument.drawingml.chart+xml"/>
  <Override PartName="/xl/drawings/drawing12.xml" ContentType="application/vnd.openxmlformats-officedocument.drawingml.chartshapes+xml"/>
  <Override PartName="/xl/charts/chart28.xml" ContentType="application/vnd.openxmlformats-officedocument.drawingml.chart+xml"/>
  <Override PartName="/xl/drawings/drawing13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25" windowWidth="11325" windowHeight="13965" activeTab="1"/>
  </bookViews>
  <sheets>
    <sheet name="US Summary Charts" sheetId="4" r:id="rId1"/>
    <sheet name="Charts in Real 2005 $" sheetId="5" r:id="rId2"/>
    <sheet name="Metal Charts" sheetId="1" r:id="rId3"/>
    <sheet name="Metal Charts in Real $" sheetId="6" r:id="rId4"/>
    <sheet name="Prices" sheetId="3" r:id="rId5"/>
    <sheet name="GDP" sheetId="2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P7" i="6" l="1"/>
  <c r="P6" i="6"/>
  <c r="N7" i="6"/>
  <c r="N6" i="6"/>
  <c r="L7" i="6"/>
  <c r="L6" i="6"/>
  <c r="F7" i="6"/>
  <c r="D7" i="6"/>
  <c r="B7" i="6"/>
  <c r="B31" i="6" s="1"/>
  <c r="B89" i="6" s="1"/>
  <c r="G98" i="6" s="1"/>
  <c r="G99" i="6" s="1"/>
  <c r="P7" i="1"/>
  <c r="N7" i="1"/>
  <c r="L7" i="1"/>
  <c r="F7" i="1"/>
  <c r="D31" i="1" s="1"/>
  <c r="D7" i="1"/>
  <c r="B7" i="1"/>
  <c r="A7" i="1"/>
  <c r="K7" i="1" s="1"/>
  <c r="C31" i="1" l="1"/>
  <c r="B31" i="1"/>
  <c r="C31" i="6"/>
  <c r="B69" i="6"/>
  <c r="G78" i="6" s="1"/>
  <c r="G79" i="6" s="1"/>
  <c r="D31" i="6"/>
  <c r="B51" i="6"/>
  <c r="G60" i="6" s="1"/>
  <c r="G61" i="6" s="1"/>
  <c r="B51" i="1"/>
  <c r="G62" i="1" s="1"/>
  <c r="G63" i="1" s="1"/>
  <c r="A31" i="1"/>
  <c r="A7" i="6" s="1"/>
  <c r="K7" i="6" s="1"/>
  <c r="A51" i="1"/>
  <c r="A51" i="6" l="1"/>
  <c r="A69" i="6" s="1"/>
  <c r="A89" i="6" s="1"/>
  <c r="A31" i="6"/>
  <c r="A68" i="6"/>
  <c r="A88" i="6" s="1"/>
  <c r="P5" i="6"/>
  <c r="P4" i="6"/>
  <c r="P3" i="6"/>
  <c r="N5" i="6"/>
  <c r="N4" i="6"/>
  <c r="N3" i="6"/>
  <c r="L5" i="6"/>
  <c r="L4" i="6"/>
  <c r="L3" i="6"/>
  <c r="A50" i="6"/>
  <c r="A49" i="6"/>
  <c r="A67" i="6" s="1"/>
  <c r="A87" i="6" s="1"/>
  <c r="A47" i="6"/>
  <c r="A65" i="6" s="1"/>
  <c r="A85" i="6" s="1"/>
  <c r="A32" i="6"/>
  <c r="A30" i="6"/>
  <c r="A29" i="6"/>
  <c r="A27" i="6"/>
  <c r="A26" i="6"/>
  <c r="F6" i="6"/>
  <c r="D6" i="6"/>
  <c r="B68" i="6" s="1"/>
  <c r="G75" i="6" s="1"/>
  <c r="G76" i="6" s="1"/>
  <c r="B6" i="6"/>
  <c r="K5" i="6"/>
  <c r="F5" i="6"/>
  <c r="D5" i="6"/>
  <c r="B5" i="6"/>
  <c r="F4" i="6"/>
  <c r="D4" i="6"/>
  <c r="B4" i="6"/>
  <c r="A4" i="6"/>
  <c r="A28" i="6" s="1"/>
  <c r="K3" i="6"/>
  <c r="F3" i="6"/>
  <c r="D3" i="6"/>
  <c r="B3" i="6"/>
  <c r="N4" i="3"/>
  <c r="M4" i="3"/>
  <c r="L4" i="3"/>
  <c r="K4" i="3"/>
  <c r="J4" i="3"/>
  <c r="H4" i="3"/>
  <c r="G4" i="3"/>
  <c r="F4" i="3"/>
  <c r="E4" i="3"/>
  <c r="D4" i="3"/>
  <c r="C4" i="3"/>
  <c r="B4" i="3"/>
  <c r="Q8" i="5"/>
  <c r="Q7" i="5"/>
  <c r="Q6" i="5"/>
  <c r="Q5" i="5"/>
  <c r="Q4" i="5"/>
  <c r="Q3" i="5"/>
  <c r="K8" i="5"/>
  <c r="K7" i="5"/>
  <c r="K6" i="5"/>
  <c r="K5" i="5"/>
  <c r="K4" i="5"/>
  <c r="K3" i="5"/>
  <c r="E8" i="5"/>
  <c r="E7" i="5"/>
  <c r="E6" i="5"/>
  <c r="E5" i="5"/>
  <c r="E4" i="5"/>
  <c r="E3" i="5"/>
  <c r="O8" i="5"/>
  <c r="I8" i="5"/>
  <c r="C8" i="5"/>
  <c r="O7" i="5"/>
  <c r="I7" i="5"/>
  <c r="C7" i="5"/>
  <c r="O6" i="5"/>
  <c r="I6" i="5"/>
  <c r="C6" i="5"/>
  <c r="O5" i="5"/>
  <c r="I5" i="5"/>
  <c r="C5" i="5"/>
  <c r="O4" i="5"/>
  <c r="I4" i="5"/>
  <c r="M4" i="5" s="1"/>
  <c r="P30" i="5" s="1"/>
  <c r="P29" i="5" s="1"/>
  <c r="C4" i="5"/>
  <c r="O3" i="5"/>
  <c r="I3" i="5"/>
  <c r="C3" i="5"/>
  <c r="M3" i="5" l="1"/>
  <c r="P45" i="5" s="1"/>
  <c r="P46" i="5" s="1"/>
  <c r="G7" i="5"/>
  <c r="F41" i="5" s="1"/>
  <c r="F42" i="5" s="1"/>
  <c r="C28" i="6"/>
  <c r="B8" i="6"/>
  <c r="C7" i="6" s="1"/>
  <c r="B29" i="6"/>
  <c r="B87" i="6" s="1"/>
  <c r="G92" i="6" s="1"/>
  <c r="G93" i="6" s="1"/>
  <c r="L8" i="6"/>
  <c r="M7" i="6" s="1"/>
  <c r="C89" i="6" s="1"/>
  <c r="F8" i="6"/>
  <c r="G7" i="6" s="1"/>
  <c r="P8" i="6"/>
  <c r="Q7" i="6" s="1"/>
  <c r="D8" i="6"/>
  <c r="E7" i="6" s="1"/>
  <c r="B67" i="6"/>
  <c r="G72" i="6" s="1"/>
  <c r="G73" i="6" s="1"/>
  <c r="N8" i="6"/>
  <c r="O7" i="6" s="1"/>
  <c r="C10" i="5"/>
  <c r="D7" i="5" s="1"/>
  <c r="I10" i="5"/>
  <c r="J6" i="5" s="1"/>
  <c r="G5" i="5"/>
  <c r="F33" i="5" s="1"/>
  <c r="F34" i="5" s="1"/>
  <c r="S5" i="5"/>
  <c r="F62" i="5" s="1"/>
  <c r="F63" i="5" s="1"/>
  <c r="F65" i="5" s="1"/>
  <c r="O10" i="5"/>
  <c r="P7" i="5" s="1"/>
  <c r="J7" i="5"/>
  <c r="S8" i="5"/>
  <c r="F74" i="5" s="1"/>
  <c r="C27" i="6"/>
  <c r="B28" i="6"/>
  <c r="B86" i="6" s="1"/>
  <c r="G88" i="6" s="1"/>
  <c r="G89" i="6" s="1"/>
  <c r="G90" i="6" s="1"/>
  <c r="P6" i="5"/>
  <c r="J8" i="5"/>
  <c r="G3" i="5"/>
  <c r="F44" i="5" s="1"/>
  <c r="K4" i="6"/>
  <c r="B65" i="6"/>
  <c r="G65" i="6" s="1"/>
  <c r="G66" i="6" s="1"/>
  <c r="F40" i="5"/>
  <c r="M5" i="5"/>
  <c r="P33" i="5" s="1"/>
  <c r="P34" i="5" s="1"/>
  <c r="S3" i="5"/>
  <c r="F70" i="5" s="1"/>
  <c r="F71" i="5" s="1"/>
  <c r="F72" i="5" s="1"/>
  <c r="S7" i="5"/>
  <c r="F66" i="5" s="1"/>
  <c r="F67" i="5" s="1"/>
  <c r="F69" i="5" s="1"/>
  <c r="P8" i="5"/>
  <c r="G8" i="5"/>
  <c r="F49" i="5" s="1"/>
  <c r="M6" i="5"/>
  <c r="P37" i="5" s="1"/>
  <c r="P38" i="5" s="1"/>
  <c r="P40" i="5" s="1"/>
  <c r="M7" i="5"/>
  <c r="P41" i="5" s="1"/>
  <c r="P42" i="5" s="1"/>
  <c r="P44" i="5" s="1"/>
  <c r="G6" i="5"/>
  <c r="F37" i="5" s="1"/>
  <c r="F38" i="5" s="1"/>
  <c r="M8" i="5"/>
  <c r="P48" i="5" s="1"/>
  <c r="P49" i="5" s="1"/>
  <c r="S6" i="5"/>
  <c r="F58" i="5" s="1"/>
  <c r="F59" i="5" s="1"/>
  <c r="F61" i="5" s="1"/>
  <c r="B48" i="6"/>
  <c r="G50" i="6" s="1"/>
  <c r="G51" i="6" s="1"/>
  <c r="G52" i="6" s="1"/>
  <c r="B66" i="6"/>
  <c r="G68" i="6" s="1"/>
  <c r="G69" i="6" s="1"/>
  <c r="G70" i="6" s="1"/>
  <c r="B50" i="6"/>
  <c r="B47" i="6"/>
  <c r="G47" i="6" s="1"/>
  <c r="G48" i="6" s="1"/>
  <c r="C30" i="6"/>
  <c r="C29" i="6"/>
  <c r="B30" i="6"/>
  <c r="B88" i="6" s="1"/>
  <c r="G96" i="6" s="1"/>
  <c r="B27" i="6"/>
  <c r="B85" i="6" s="1"/>
  <c r="G85" i="6" s="1"/>
  <c r="G86" i="6" s="1"/>
  <c r="O4" i="6"/>
  <c r="D27" i="6"/>
  <c r="D28" i="6"/>
  <c r="D29" i="6"/>
  <c r="D30" i="6"/>
  <c r="A48" i="6"/>
  <c r="A66" i="6" s="1"/>
  <c r="A86" i="6" s="1"/>
  <c r="B49" i="6"/>
  <c r="G54" i="6" s="1"/>
  <c r="G55" i="6" s="1"/>
  <c r="G3" i="6"/>
  <c r="E6" i="6"/>
  <c r="Q10" i="5"/>
  <c r="R7" i="5" s="1"/>
  <c r="S4" i="5"/>
  <c r="F54" i="5" s="1"/>
  <c r="F55" i="5" s="1"/>
  <c r="F57" i="5" s="1"/>
  <c r="K10" i="5"/>
  <c r="L5" i="5" s="1"/>
  <c r="E10" i="5"/>
  <c r="F8" i="5" s="1"/>
  <c r="G4" i="5"/>
  <c r="F29" i="5" s="1"/>
  <c r="F30" i="5" s="1"/>
  <c r="D4" i="5"/>
  <c r="C51" i="6" l="1"/>
  <c r="C69" i="6"/>
  <c r="D3" i="5"/>
  <c r="P3" i="5"/>
  <c r="P4" i="5"/>
  <c r="D5" i="5"/>
  <c r="D6" i="5"/>
  <c r="P5" i="5"/>
  <c r="D8" i="5"/>
  <c r="C6" i="6"/>
  <c r="G6" i="6"/>
  <c r="O6" i="6"/>
  <c r="M4" i="6"/>
  <c r="C86" i="6" s="1"/>
  <c r="M5" i="6"/>
  <c r="C87" i="6" s="1"/>
  <c r="M3" i="6"/>
  <c r="C85" i="6" s="1"/>
  <c r="F86" i="6" s="1"/>
  <c r="F87" i="6" s="1"/>
  <c r="F88" i="6" s="1"/>
  <c r="C5" i="6"/>
  <c r="Q4" i="6"/>
  <c r="C66" i="6" s="1"/>
  <c r="O5" i="6"/>
  <c r="O3" i="6"/>
  <c r="J3" i="5"/>
  <c r="J4" i="5"/>
  <c r="J5" i="5"/>
  <c r="G95" i="6"/>
  <c r="G57" i="6"/>
  <c r="G58" i="6" s="1"/>
  <c r="F45" i="5"/>
  <c r="F46" i="5"/>
  <c r="F48" i="5" s="1"/>
  <c r="C3" i="6"/>
  <c r="P10" i="5"/>
  <c r="Q5" i="6"/>
  <c r="Q6" i="6"/>
  <c r="Q3" i="6"/>
  <c r="M6" i="6"/>
  <c r="G4" i="6"/>
  <c r="D32" i="6"/>
  <c r="G5" i="6"/>
  <c r="C32" i="6"/>
  <c r="E5" i="6"/>
  <c r="E3" i="6"/>
  <c r="E4" i="6"/>
  <c r="B32" i="6"/>
  <c r="C4" i="6"/>
  <c r="R4" i="5"/>
  <c r="E55" i="5" s="1"/>
  <c r="E56" i="5" s="1"/>
  <c r="E57" i="5" s="1"/>
  <c r="E58" i="5" s="1"/>
  <c r="R8" i="5"/>
  <c r="S10" i="5"/>
  <c r="R3" i="5"/>
  <c r="R6" i="5"/>
  <c r="R5" i="5"/>
  <c r="M10" i="5"/>
  <c r="L3" i="5"/>
  <c r="L4" i="5"/>
  <c r="O30" i="5" s="1"/>
  <c r="O31" i="5" s="1"/>
  <c r="O32" i="5" s="1"/>
  <c r="O33" i="5" s="1"/>
  <c r="O34" i="5" s="1"/>
  <c r="O35" i="5" s="1"/>
  <c r="O36" i="5" s="1"/>
  <c r="O37" i="5" s="1"/>
  <c r="L6" i="5"/>
  <c r="L8" i="5"/>
  <c r="L7" i="5"/>
  <c r="F6" i="5"/>
  <c r="F3" i="5"/>
  <c r="F7" i="5"/>
  <c r="F4" i="5"/>
  <c r="E30" i="5" s="1"/>
  <c r="E31" i="5" s="1"/>
  <c r="E32" i="5" s="1"/>
  <c r="E33" i="5" s="1"/>
  <c r="F5" i="5"/>
  <c r="G10" i="5"/>
  <c r="D10" i="5"/>
  <c r="C48" i="6" l="1"/>
  <c r="E34" i="5"/>
  <c r="E35" i="5" s="1"/>
  <c r="E36" i="5" s="1"/>
  <c r="E37" i="5" s="1"/>
  <c r="E38" i="5" s="1"/>
  <c r="E39" i="5" s="1"/>
  <c r="E40" i="5" s="1"/>
  <c r="E41" i="5" s="1"/>
  <c r="F89" i="6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G8" i="6"/>
  <c r="M8" i="6"/>
  <c r="Q8" i="6"/>
  <c r="E8" i="6"/>
  <c r="O8" i="6"/>
  <c r="C8" i="6"/>
  <c r="J10" i="5"/>
  <c r="E42" i="5"/>
  <c r="E43" i="5" s="1"/>
  <c r="E44" i="5" s="1"/>
  <c r="E45" i="5" s="1"/>
  <c r="E46" i="5" s="1"/>
  <c r="E47" i="5" s="1"/>
  <c r="E48" i="5" s="1"/>
  <c r="E49" i="5" s="1"/>
  <c r="C50" i="6"/>
  <c r="C68" i="6"/>
  <c r="C88" i="6"/>
  <c r="C49" i="6"/>
  <c r="C67" i="6"/>
  <c r="C47" i="6"/>
  <c r="F48" i="6" s="1"/>
  <c r="F49" i="6" s="1"/>
  <c r="F50" i="6" s="1"/>
  <c r="F51" i="6" s="1"/>
  <c r="F52" i="6" s="1"/>
  <c r="F53" i="6" s="1"/>
  <c r="F54" i="6" s="1"/>
  <c r="C65" i="6"/>
  <c r="F66" i="6" s="1"/>
  <c r="F67" i="6" s="1"/>
  <c r="F68" i="6" s="1"/>
  <c r="F69" i="6" s="1"/>
  <c r="F70" i="6" s="1"/>
  <c r="F71" i="6" s="1"/>
  <c r="F72" i="6" s="1"/>
  <c r="E59" i="5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R10" i="5"/>
  <c r="O38" i="5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L10" i="5"/>
  <c r="F10" i="5"/>
  <c r="F73" i="6" l="1"/>
  <c r="F74" i="6" s="1"/>
  <c r="F75" i="6" s="1"/>
  <c r="F76" i="6" s="1"/>
  <c r="F77" i="6" s="1"/>
  <c r="F78" i="6" s="1"/>
  <c r="F79" i="6" s="1"/>
  <c r="F55" i="6"/>
  <c r="F56" i="6" s="1"/>
  <c r="F57" i="6" s="1"/>
  <c r="F58" i="6" s="1"/>
  <c r="F59" i="6" s="1"/>
  <c r="F60" i="6" s="1"/>
  <c r="F61" i="6" s="1"/>
  <c r="P49" i="4"/>
  <c r="P46" i="4"/>
  <c r="F46" i="4"/>
  <c r="Q8" i="4"/>
  <c r="O8" i="4"/>
  <c r="K8" i="4"/>
  <c r="I8" i="4"/>
  <c r="E8" i="4"/>
  <c r="C8" i="4"/>
  <c r="Q7" i="4"/>
  <c r="O7" i="4"/>
  <c r="K7" i="4"/>
  <c r="I7" i="4"/>
  <c r="E7" i="4"/>
  <c r="C7" i="4"/>
  <c r="Q6" i="4"/>
  <c r="O6" i="4"/>
  <c r="K6" i="4"/>
  <c r="I6" i="4"/>
  <c r="E6" i="4"/>
  <c r="C6" i="4"/>
  <c r="Q5" i="4"/>
  <c r="O5" i="4"/>
  <c r="K5" i="4"/>
  <c r="I5" i="4"/>
  <c r="E5" i="4"/>
  <c r="C5" i="4"/>
  <c r="Q4" i="4"/>
  <c r="O4" i="4"/>
  <c r="K4" i="4"/>
  <c r="I4" i="4"/>
  <c r="E4" i="4"/>
  <c r="C4" i="4"/>
  <c r="Q3" i="4"/>
  <c r="O3" i="4"/>
  <c r="K3" i="4"/>
  <c r="I3" i="4"/>
  <c r="E3" i="4"/>
  <c r="C3" i="4"/>
  <c r="G3" i="4" l="1"/>
  <c r="M4" i="4"/>
  <c r="P30" i="4" s="1"/>
  <c r="P29" i="4" s="1"/>
  <c r="G5" i="4"/>
  <c r="F33" i="4" s="1"/>
  <c r="F34" i="4" s="1"/>
  <c r="S5" i="4"/>
  <c r="F62" i="4" s="1"/>
  <c r="F63" i="4" s="1"/>
  <c r="M6" i="4"/>
  <c r="P37" i="4" s="1"/>
  <c r="P38" i="4" s="1"/>
  <c r="P40" i="4" s="1"/>
  <c r="G7" i="4"/>
  <c r="F41" i="4" s="1"/>
  <c r="F42" i="4" s="1"/>
  <c r="S7" i="4"/>
  <c r="F66" i="4" s="1"/>
  <c r="F67" i="4" s="1"/>
  <c r="F69" i="4" s="1"/>
  <c r="M8" i="4"/>
  <c r="O10" i="4"/>
  <c r="P3" i="4" s="1"/>
  <c r="I10" i="4"/>
  <c r="J6" i="4" s="1"/>
  <c r="E10" i="4"/>
  <c r="F4" i="4" s="1"/>
  <c r="E30" i="4" s="1"/>
  <c r="E31" i="4" s="1"/>
  <c r="E32" i="4" s="1"/>
  <c r="E33" i="4" s="1"/>
  <c r="Q10" i="4"/>
  <c r="R6" i="4" s="1"/>
  <c r="P6" i="4"/>
  <c r="J7" i="4"/>
  <c r="M3" i="4"/>
  <c r="S4" i="4"/>
  <c r="F54" i="4" s="1"/>
  <c r="F55" i="4" s="1"/>
  <c r="G6" i="4"/>
  <c r="F37" i="4" s="1"/>
  <c r="F38" i="4" s="1"/>
  <c r="M7" i="4"/>
  <c r="P41" i="4" s="1"/>
  <c r="P42" i="4" s="1"/>
  <c r="P44" i="4" s="1"/>
  <c r="S8" i="4"/>
  <c r="K10" i="4"/>
  <c r="L5" i="4" s="1"/>
  <c r="S3" i="4"/>
  <c r="F70" i="4" s="1"/>
  <c r="F71" i="4" s="1"/>
  <c r="C10" i="4"/>
  <c r="D8" i="4" s="1"/>
  <c r="G4" i="4"/>
  <c r="F29" i="4" s="1"/>
  <c r="F30" i="4" s="1"/>
  <c r="M5" i="4"/>
  <c r="P33" i="4" s="1"/>
  <c r="P34" i="4" s="1"/>
  <c r="S6" i="4"/>
  <c r="F58" i="4" s="1"/>
  <c r="F59" i="4" s="1"/>
  <c r="G8" i="4"/>
  <c r="F49" i="4" s="1"/>
  <c r="J4" i="4" l="1"/>
  <c r="P8" i="4"/>
  <c r="P5" i="4"/>
  <c r="P7" i="4"/>
  <c r="P4" i="4"/>
  <c r="R5" i="4"/>
  <c r="F5" i="4"/>
  <c r="E34" i="4" s="1"/>
  <c r="E35" i="4" s="1"/>
  <c r="E36" i="4" s="1"/>
  <c r="E37" i="4" s="1"/>
  <c r="F6" i="4"/>
  <c r="D6" i="4"/>
  <c r="J8" i="4"/>
  <c r="R7" i="4"/>
  <c r="F3" i="4"/>
  <c r="R8" i="4"/>
  <c r="R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J3" i="4"/>
  <c r="J5" i="4"/>
  <c r="R3" i="4"/>
  <c r="F7" i="4"/>
  <c r="S10" i="4"/>
  <c r="F8" i="4"/>
  <c r="L8" i="4"/>
  <c r="L4" i="4"/>
  <c r="O30" i="4" s="1"/>
  <c r="O31" i="4" s="1"/>
  <c r="O32" i="4" s="1"/>
  <c r="O33" i="4" s="1"/>
  <c r="O34" i="4" s="1"/>
  <c r="O35" i="4" s="1"/>
  <c r="O36" i="4" s="1"/>
  <c r="O37" i="4" s="1"/>
  <c r="L6" i="4"/>
  <c r="L7" i="4"/>
  <c r="D5" i="4"/>
  <c r="G10" i="4"/>
  <c r="D7" i="4"/>
  <c r="D3" i="4"/>
  <c r="D4" i="4"/>
  <c r="M10" i="4"/>
  <c r="L3" i="4"/>
  <c r="O38" i="4" l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E67" i="4"/>
  <c r="E68" i="4" s="1"/>
  <c r="E69" i="4" s="1"/>
  <c r="E70" i="4" s="1"/>
  <c r="P10" i="4"/>
  <c r="E71" i="4"/>
  <c r="E72" i="4" s="1"/>
  <c r="E73" i="4" s="1"/>
  <c r="E74" i="4" s="1"/>
  <c r="R10" i="4"/>
  <c r="J10" i="4"/>
  <c r="F10" i="4"/>
  <c r="E38" i="4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D10" i="4"/>
  <c r="L10" i="4"/>
  <c r="B3" i="1" l="1"/>
  <c r="D3" i="1"/>
  <c r="F3" i="1"/>
  <c r="K3" i="1"/>
  <c r="L3" i="1"/>
  <c r="N3" i="1"/>
  <c r="P3" i="1"/>
  <c r="A4" i="1"/>
  <c r="K4" i="1" s="1"/>
  <c r="B4" i="1"/>
  <c r="D4" i="1"/>
  <c r="F4" i="1"/>
  <c r="L4" i="1"/>
  <c r="B28" i="1" s="1"/>
  <c r="N4" i="1"/>
  <c r="P4" i="1"/>
  <c r="B5" i="1"/>
  <c r="D5" i="1"/>
  <c r="F5" i="1"/>
  <c r="K5" i="1"/>
  <c r="L5" i="1"/>
  <c r="N5" i="1"/>
  <c r="P5" i="1"/>
  <c r="B6" i="1"/>
  <c r="D6" i="1"/>
  <c r="F6" i="1"/>
  <c r="D30" i="1" s="1"/>
  <c r="L6" i="1"/>
  <c r="N6" i="1"/>
  <c r="P6" i="1"/>
  <c r="A26" i="1"/>
  <c r="A27" i="1"/>
  <c r="A29" i="1"/>
  <c r="A30" i="1"/>
  <c r="A32" i="1"/>
  <c r="A47" i="1"/>
  <c r="A49" i="1"/>
  <c r="A50" i="1"/>
  <c r="P8" i="1" l="1"/>
  <c r="Q7" i="1" s="1"/>
  <c r="C51" i="1" s="1"/>
  <c r="F8" i="1"/>
  <c r="G7" i="1" s="1"/>
  <c r="N8" i="1"/>
  <c r="O7" i="1" s="1"/>
  <c r="D8" i="1"/>
  <c r="E7" i="1" s="1"/>
  <c r="L8" i="1"/>
  <c r="M7" i="1" s="1"/>
  <c r="B8" i="1"/>
  <c r="C7" i="1" s="1"/>
  <c r="B48" i="1"/>
  <c r="A28" i="1"/>
  <c r="M4" i="1"/>
  <c r="B29" i="1"/>
  <c r="A48" i="1"/>
  <c r="B49" i="1"/>
  <c r="D29" i="1"/>
  <c r="Q4" i="1"/>
  <c r="C48" i="1" s="1"/>
  <c r="M6" i="1"/>
  <c r="B47" i="1"/>
  <c r="D27" i="1"/>
  <c r="D28" i="1"/>
  <c r="C27" i="1"/>
  <c r="B50" i="1"/>
  <c r="G59" i="1" s="1"/>
  <c r="G60" i="1" s="1"/>
  <c r="C30" i="1"/>
  <c r="C29" i="1"/>
  <c r="C28" i="1"/>
  <c r="B30" i="1"/>
  <c r="B27" i="1"/>
  <c r="G57" i="1" l="1"/>
  <c r="G56" i="1"/>
  <c r="G55" i="1" s="1"/>
  <c r="G47" i="1"/>
  <c r="G48" i="1"/>
  <c r="G49" i="1" s="1"/>
  <c r="O5" i="1"/>
  <c r="O6" i="1"/>
  <c r="C4" i="1"/>
  <c r="O3" i="1"/>
  <c r="C6" i="1"/>
  <c r="M5" i="1"/>
  <c r="E6" i="1"/>
  <c r="C5" i="1"/>
  <c r="Q6" i="1"/>
  <c r="C50" i="1" s="1"/>
  <c r="B32" i="1"/>
  <c r="O4" i="1"/>
  <c r="M3" i="1"/>
  <c r="M8" i="1" s="1"/>
  <c r="Q5" i="1"/>
  <c r="C49" i="1" s="1"/>
  <c r="Q3" i="1"/>
  <c r="C3" i="1"/>
  <c r="G5" i="1"/>
  <c r="D32" i="1"/>
  <c r="G6" i="1"/>
  <c r="G4" i="1"/>
  <c r="C47" i="1"/>
  <c r="F48" i="1" s="1"/>
  <c r="F49" i="1" s="1"/>
  <c r="F50" i="1" s="1"/>
  <c r="F51" i="1" s="1"/>
  <c r="F52" i="1" s="1"/>
  <c r="F53" i="1" s="1"/>
  <c r="F54" i="1" s="1"/>
  <c r="G3" i="1"/>
  <c r="E5" i="1"/>
  <c r="C32" i="1"/>
  <c r="E3" i="1"/>
  <c r="E8" i="1" s="1"/>
  <c r="E4" i="1"/>
  <c r="F56" i="1" l="1"/>
  <c r="F57" i="1" s="1"/>
  <c r="F58" i="1" s="1"/>
  <c r="F59" i="1" s="1"/>
  <c r="F60" i="1" s="1"/>
  <c r="F61" i="1" s="1"/>
  <c r="F62" i="1" s="1"/>
  <c r="F63" i="1" s="1"/>
  <c r="F55" i="1"/>
  <c r="O8" i="1"/>
  <c r="C8" i="1"/>
  <c r="Q8" i="1"/>
  <c r="G8" i="1"/>
</calcChain>
</file>

<file path=xl/comments1.xml><?xml version="1.0" encoding="utf-8"?>
<comments xmlns="http://schemas.openxmlformats.org/spreadsheetml/2006/main">
  <authors>
    <author>Rosenberg, Anja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2013 includes ethylene
2012 includes ammonia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23 includes cement, flat glass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Sub-category
2410 includes crude steel
2420 includes aluminum and copper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19 includes oil refining</t>
        </r>
      </text>
    </comment>
  </commentList>
</comments>
</file>

<file path=xl/comments2.xml><?xml version="1.0" encoding="utf-8"?>
<comments xmlns="http://schemas.openxmlformats.org/spreadsheetml/2006/main">
  <authors>
    <author>Rosenberg, Anja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2013 includes ethylene
2012 includes ammonia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23 includes cement, flat glass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Sub-category
2410 includes crude steel
2420 includes aluminum and copper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Rosenberg, Anja:</t>
        </r>
        <r>
          <rPr>
            <sz val="8"/>
            <color indexed="81"/>
            <rFont val="Tahoma"/>
            <family val="2"/>
          </rPr>
          <t xml:space="preserve">
19 includes oil refining</t>
        </r>
      </text>
    </comment>
  </commentList>
</comments>
</file>

<file path=xl/sharedStrings.xml><?xml version="1.0" encoding="utf-8"?>
<sst xmlns="http://schemas.openxmlformats.org/spreadsheetml/2006/main" count="138" uniqueCount="58">
  <si>
    <t>Intensity</t>
  </si>
  <si>
    <t>Share of Value added</t>
  </si>
  <si>
    <t>Share of Value Added</t>
  </si>
  <si>
    <t>2006 Energy Intensity</t>
  </si>
  <si>
    <t>Total Energy Intensity</t>
  </si>
  <si>
    <t>Total</t>
  </si>
  <si>
    <t>Foundries</t>
  </si>
  <si>
    <t>Other metals</t>
  </si>
  <si>
    <t>Iron and Steel</t>
  </si>
  <si>
    <t>2006 Value Added %</t>
  </si>
  <si>
    <t>2002 Value Added %</t>
  </si>
  <si>
    <t>1998 Value Added %</t>
  </si>
  <si>
    <t>NAICS</t>
  </si>
  <si>
    <t>2006 Energy use %</t>
  </si>
  <si>
    <t>2002 Energy use %</t>
  </si>
  <si>
    <t>1998 Energy use %</t>
  </si>
  <si>
    <t>Value Added</t>
  </si>
  <si>
    <t>Energy Use</t>
  </si>
  <si>
    <t>http://www.bea.gov/iTable/iTable.cfm?ReqID=9&amp;step=1</t>
  </si>
  <si>
    <t>GDP</t>
  </si>
  <si>
    <t>(3) Industrial Price in nominal dollars http://www.eia.gov/dnav/ng/ng_pri_sum_dcu_nus_a.htm</t>
  </si>
  <si>
    <t>(1) Average Retail Price of Electricity to Ultimate Customers:  Total by End-Use Sector http://www.eia.gov/electricity/data.cfm#sales</t>
  </si>
  <si>
    <t>Source:</t>
  </si>
  <si>
    <t>Natural Gas (Dollars per Thousand Cubic Feet) (3)</t>
  </si>
  <si>
    <t>Coal (dollars per short ton) (2)</t>
  </si>
  <si>
    <t>Electricity (Cents per Kilowatthour) (1)</t>
  </si>
  <si>
    <t>Final Energy Use (GJ)</t>
  </si>
  <si>
    <t>Value added (1.000 Dollars)</t>
  </si>
  <si>
    <t>Energy/GVA (MJ/Dollar)</t>
  </si>
  <si>
    <t>A (ISIC Rev. 4: 10, 11, 12)</t>
  </si>
  <si>
    <t>Food products, beverages &amp; tobacco</t>
  </si>
  <si>
    <t>B (ISIC Rev. 4: 17)</t>
  </si>
  <si>
    <t>Paper and paper products</t>
  </si>
  <si>
    <t>C (ISIC Rev. 4: 20, 21, 22)</t>
  </si>
  <si>
    <t>Chemicals</t>
  </si>
  <si>
    <t>D (ISIC Rev. 4: 23)</t>
  </si>
  <si>
    <t>Non-metallic minerals</t>
  </si>
  <si>
    <t>E (ISIC Rev. 4: 24, 25)</t>
  </si>
  <si>
    <t>Basic metals and metal products</t>
  </si>
  <si>
    <t>F (ISIC Rev. 4: 13, 14, 15, 16, 18, 26, 27, 28, 29, 30, 31, 32, 33)</t>
  </si>
  <si>
    <t>Others</t>
  </si>
  <si>
    <t>G (ISIC Rev. 4: 19)</t>
  </si>
  <si>
    <t>Manufacture of coke and refined petroleum products</t>
  </si>
  <si>
    <t>n/a</t>
  </si>
  <si>
    <t>Share of Value added(%)</t>
  </si>
  <si>
    <t>Energy Intensity</t>
  </si>
  <si>
    <t>(2) in chained (2005) dollar http://www.eia.gov/coal/data.cfm</t>
  </si>
  <si>
    <t>Natural Gas (Dollars per Thousand Cubic Feet) (4)</t>
  </si>
  <si>
    <t>(4) CPI http://www.bls.gov/data/</t>
  </si>
  <si>
    <t>Real Price = Current Price*(Base year CPI/Current year CPI)</t>
  </si>
  <si>
    <t>unit: billion of chained (2005) dollars</t>
  </si>
  <si>
    <t>(1) Chained (2005) dollars use All Urban Consumers CPI: http://data.bls.gov/pdq/SurveyOutputServlet</t>
  </si>
  <si>
    <t>Value added  (1.000 chained 2005 Dollars)</t>
  </si>
  <si>
    <t>Value added (1.000 chained 2005 Dollars) (1)</t>
  </si>
  <si>
    <t>CPI</t>
  </si>
  <si>
    <t>Year</t>
  </si>
  <si>
    <t>2002 Energy Intensity</t>
  </si>
  <si>
    <t>1998 Energy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</si>
</sst>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_-* #,##0.0\ _€_-;\-* #,##0.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color theme="1"/>
      <name val="Times New Roman"/>
      <family val="1"/>
    </font>
    <font>
      <u/>
      <sz val="11"/>
      <color theme="10"/>
      <name val="Calibri"/>
      <family val="2"/>
    </font>
    <font>
      <sz val="7.5"/>
      <color theme="1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.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3" fontId="10" fillId="0" borderId="0"/>
    <xf numFmtId="0" fontId="1" fillId="0" borderId="0"/>
    <xf numFmtId="3" fontId="10" fillId="0" borderId="0"/>
  </cellStyleXfs>
  <cellXfs count="53">
    <xf numFmtId="0" fontId="0" fillId="0" borderId="0" xfId="0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9" fontId="0" fillId="0" borderId="0" xfId="1" applyFont="1"/>
    <xf numFmtId="3" fontId="0" fillId="0" borderId="0" xfId="0" applyNumberFormat="1"/>
    <xf numFmtId="1" fontId="0" fillId="0" borderId="0" xfId="1" applyNumberFormat="1" applyFont="1"/>
    <xf numFmtId="0" fontId="4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 applyAlignment="1">
      <alignment horizontal="right" wrapText="1"/>
    </xf>
    <xf numFmtId="0" fontId="6" fillId="0" borderId="0" xfId="2" applyAlignment="1" applyProtection="1"/>
    <xf numFmtId="0" fontId="0" fillId="3" borderId="5" xfId="0" applyFill="1" applyBorder="1"/>
    <xf numFmtId="0" fontId="0" fillId="2" borderId="8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165" fontId="0" fillId="0" borderId="0" xfId="3" applyNumberFormat="1" applyFont="1" applyBorder="1"/>
    <xf numFmtId="9" fontId="0" fillId="0" borderId="9" xfId="1" applyFont="1" applyBorder="1"/>
    <xf numFmtId="165" fontId="0" fillId="0" borderId="4" xfId="3" applyNumberFormat="1" applyFont="1" applyBorder="1"/>
    <xf numFmtId="9" fontId="0" fillId="0" borderId="0" xfId="1" applyFont="1" applyBorder="1"/>
    <xf numFmtId="165" fontId="0" fillId="0" borderId="8" xfId="0" applyNumberFormat="1" applyFill="1" applyBorder="1"/>
    <xf numFmtId="165" fontId="0" fillId="0" borderId="1" xfId="3" applyNumberFormat="1" applyFont="1" applyBorder="1"/>
    <xf numFmtId="9" fontId="0" fillId="0" borderId="3" xfId="1" applyFont="1" applyBorder="1"/>
    <xf numFmtId="165" fontId="0" fillId="0" borderId="2" xfId="3" applyNumberFormat="1" applyFont="1" applyBorder="1"/>
    <xf numFmtId="43" fontId="0" fillId="0" borderId="0" xfId="0" applyNumberFormat="1"/>
    <xf numFmtId="0" fontId="0" fillId="2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165" fontId="0" fillId="0" borderId="10" xfId="0" applyNumberFormat="1" applyFill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2" borderId="11" xfId="0" applyFill="1" applyBorder="1"/>
    <xf numFmtId="0" fontId="0" fillId="3" borderId="11" xfId="0" applyFill="1" applyBorder="1"/>
    <xf numFmtId="165" fontId="0" fillId="0" borderId="12" xfId="0" applyNumberFormat="1" applyBorder="1"/>
    <xf numFmtId="9" fontId="0" fillId="0" borderId="13" xfId="1" applyFont="1" applyBorder="1"/>
    <xf numFmtId="9" fontId="0" fillId="0" borderId="12" xfId="1" applyFont="1" applyBorder="1"/>
    <xf numFmtId="165" fontId="0" fillId="0" borderId="11" xfId="0" applyNumberFormat="1" applyFill="1" applyBorder="1"/>
    <xf numFmtId="165" fontId="0" fillId="0" borderId="14" xfId="0" applyNumberFormat="1" applyBorder="1"/>
    <xf numFmtId="0" fontId="7" fillId="0" borderId="0" xfId="0" applyFont="1"/>
    <xf numFmtId="165" fontId="0" fillId="0" borderId="0" xfId="0" applyNumberFormat="1"/>
    <xf numFmtId="0" fontId="0" fillId="0" borderId="0" xfId="0" applyNumberFormat="1"/>
    <xf numFmtId="0" fontId="11" fillId="0" borderId="0" xfId="0" applyFont="1"/>
    <xf numFmtId="166" fontId="0" fillId="0" borderId="0" xfId="0" applyNumberFormat="1"/>
    <xf numFmtId="167" fontId="0" fillId="0" borderId="8" xfId="0" applyNumberFormat="1" applyFill="1" applyBorder="1"/>
    <xf numFmtId="167" fontId="0" fillId="0" borderId="10" xfId="0" applyNumberFormat="1" applyFill="1" applyBorder="1"/>
    <xf numFmtId="167" fontId="0" fillId="0" borderId="11" xfId="0" applyNumberFormat="1" applyFill="1" applyBorder="1"/>
    <xf numFmtId="167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7">
    <cellStyle name="Comma 2" xfId="3"/>
    <cellStyle name="Hyperlink" xfId="2" builtinId="8"/>
    <cellStyle name="Normal" xfId="0" builtinId="0"/>
    <cellStyle name="Percent" xfId="1" builtinId="5"/>
    <cellStyle name="Standard 2 2" xfId="4"/>
    <cellStyle name="Standard 3 5" xfId="5"/>
    <cellStyle name="Standard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Summary Charts'!$B$3</c:f>
              <c:strCache>
                <c:ptCount val="1"/>
                <c:pt idx="0">
                  <c:v>Food products, beverages &amp; tobacco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Charts'!$C$3,'US Summary Charts'!$I$3,'US Summary Charts'!$O$3)</c:f>
              <c:numCache>
                <c:formatCode>_-* #,##0\ _€_-;\-* #,##0\ _€_-;_-* "-"??\ _€_-;_-@_-</c:formatCode>
                <c:ptCount val="3"/>
                <c:pt idx="0">
                  <c:v>1215424512</c:v>
                </c:pt>
                <c:pt idx="1">
                  <c:v>1295608768</c:v>
                </c:pt>
                <c:pt idx="2">
                  <c:v>1364187408</c:v>
                </c:pt>
              </c:numCache>
            </c:numRef>
          </c:val>
        </c:ser>
        <c:ser>
          <c:idx val="1"/>
          <c:order val="1"/>
          <c:tx>
            <c:strRef>
              <c:f>'US Summary Charts'!$B$4</c:f>
              <c:strCache>
                <c:ptCount val="1"/>
                <c:pt idx="0">
                  <c:v>Paper and paper products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Charts'!$C$4,'US Summary Charts'!$I$4,'US Summary Charts'!$O$4)</c:f>
              <c:numCache>
                <c:formatCode>_-* #,##0\ _€_-;\-* #,##0\ _€_-;_-* "-"??\ _€_-;_-@_-</c:formatCode>
                <c:ptCount val="3"/>
                <c:pt idx="0">
                  <c:v>2898238832</c:v>
                </c:pt>
                <c:pt idx="1">
                  <c:v>2493097328</c:v>
                </c:pt>
                <c:pt idx="2">
                  <c:v>2483601824</c:v>
                </c:pt>
              </c:numCache>
            </c:numRef>
          </c:val>
        </c:ser>
        <c:ser>
          <c:idx val="2"/>
          <c:order val="2"/>
          <c:tx>
            <c:strRef>
              <c:f>'US Summary Charts'!$B$5</c:f>
              <c:strCache>
                <c:ptCount val="1"/>
                <c:pt idx="0">
                  <c:v>Chemicals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39%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43%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Charts'!$C$5,'US Summary Charts'!$I$5,'US Summary Charts'!$O$5)</c:f>
              <c:numCache>
                <c:formatCode>_-* #,##0\ _€_-;\-* #,##0\ _€_-;_-* "-"??\ _€_-;_-@_-</c:formatCode>
                <c:ptCount val="3"/>
                <c:pt idx="0">
                  <c:v>6743917952</c:v>
                </c:pt>
                <c:pt idx="1">
                  <c:v>7191261696</c:v>
                </c:pt>
                <c:pt idx="2">
                  <c:v>5788037216</c:v>
                </c:pt>
              </c:numCache>
            </c:numRef>
          </c:val>
        </c:ser>
        <c:ser>
          <c:idx val="3"/>
          <c:order val="3"/>
          <c:tx>
            <c:strRef>
              <c:f>'US Summary Charts'!$B$6</c:f>
              <c:strCache>
                <c:ptCount val="1"/>
                <c:pt idx="0">
                  <c:v>Non-metallic minerals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6%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8%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Charts'!$C$6,'US Summary Charts'!$I$6,'US Summary Charts'!$O$6)</c:f>
              <c:numCache>
                <c:formatCode>_-* #,##0\ _€_-;\-* #,##0\ _€_-;_-* "-"??\ _€_-;_-@_-</c:formatCode>
                <c:ptCount val="3"/>
                <c:pt idx="0">
                  <c:v>1032899824</c:v>
                </c:pt>
                <c:pt idx="1">
                  <c:v>1117304304</c:v>
                </c:pt>
                <c:pt idx="2">
                  <c:v>1175332384</c:v>
                </c:pt>
              </c:numCache>
            </c:numRef>
          </c:val>
        </c:ser>
        <c:ser>
          <c:idx val="4"/>
          <c:order val="4"/>
          <c:tx>
            <c:strRef>
              <c:f>'US Summary Charts'!$B$7</c:f>
              <c:strCache>
                <c:ptCount val="1"/>
                <c:pt idx="0">
                  <c:v>Basic metals and metal products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18%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16%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Charts'!$C$7,'US Summary Charts'!$I$7,'US Summary Charts'!$O$7)</c:f>
              <c:numCache>
                <c:formatCode>_-* #,##0\ _€_-;\-* #,##0\ _€_-;_-* "-"??\ _€_-;_-@_-</c:formatCode>
                <c:ptCount val="3"/>
                <c:pt idx="0">
                  <c:v>3170443280</c:v>
                </c:pt>
                <c:pt idx="1">
                  <c:v>2646080448</c:v>
                </c:pt>
                <c:pt idx="2">
                  <c:v>2249379392</c:v>
                </c:pt>
              </c:numCache>
            </c:numRef>
          </c:val>
        </c:ser>
        <c:ser>
          <c:idx val="5"/>
          <c:order val="5"/>
          <c:tx>
            <c:strRef>
              <c:f>'US Summary Charts'!$B$8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Charts'!$C$8,'US Summary Charts'!$I$8,'US Summary Charts'!$O$8)</c:f>
              <c:numCache>
                <c:formatCode>_-* #,##0\ _€_-;\-* #,##0\ _€_-;_-* "-"??\ _€_-;_-@_-</c:formatCode>
                <c:ptCount val="3"/>
                <c:pt idx="0">
                  <c:v>2324288368</c:v>
                </c:pt>
                <c:pt idx="1">
                  <c:v>1997221008</c:v>
                </c:pt>
                <c:pt idx="2">
                  <c:v>1958183936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77920"/>
        <c:axId val="172579456"/>
      </c:barChart>
      <c:catAx>
        <c:axId val="1725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79456"/>
        <c:crosses val="autoZero"/>
        <c:auto val="1"/>
        <c:lblAlgn val="ctr"/>
        <c:lblOffset val="100"/>
        <c:noMultiLvlLbl val="0"/>
      </c:catAx>
      <c:valAx>
        <c:axId val="172579456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72577920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9444444444444445E-2"/>
                <c:y val="0.2689931466899970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Summary Charts'!$B$3</c:f>
              <c:strCache>
                <c:ptCount val="1"/>
                <c:pt idx="0">
                  <c:v>Food products, beverages &amp; tobacco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Charts'!$C$3,'US Summary Charts'!$I$3,'US Summary Charts'!$O$3)</c:f>
              <c:numCache>
                <c:formatCode>_-* #,##0\ _€_-;\-* #,##0\ _€_-;_-* "-"??\ _€_-;_-@_-</c:formatCode>
                <c:ptCount val="3"/>
                <c:pt idx="0">
                  <c:v>1215424512</c:v>
                </c:pt>
                <c:pt idx="1">
                  <c:v>1295608768</c:v>
                </c:pt>
                <c:pt idx="2">
                  <c:v>1364187408</c:v>
                </c:pt>
              </c:numCache>
            </c:numRef>
          </c:val>
        </c:ser>
        <c:ser>
          <c:idx val="1"/>
          <c:order val="1"/>
          <c:tx>
            <c:strRef>
              <c:f>'US Summary Charts'!$B$4</c:f>
              <c:strCache>
                <c:ptCount val="1"/>
                <c:pt idx="0">
                  <c:v>Paper and paper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Charts'!$C$4,'US Summary Charts'!$I$4,'US Summary Charts'!$O$4)</c:f>
              <c:numCache>
                <c:formatCode>_-* #,##0\ _€_-;\-* #,##0\ _€_-;_-* "-"??\ _€_-;_-@_-</c:formatCode>
                <c:ptCount val="3"/>
                <c:pt idx="0">
                  <c:v>2898238832</c:v>
                </c:pt>
                <c:pt idx="1">
                  <c:v>2493097328</c:v>
                </c:pt>
                <c:pt idx="2">
                  <c:v>2483601824</c:v>
                </c:pt>
              </c:numCache>
            </c:numRef>
          </c:val>
        </c:ser>
        <c:ser>
          <c:idx val="2"/>
          <c:order val="2"/>
          <c:tx>
            <c:strRef>
              <c:f>'US Summary Charts'!$B$5</c:f>
              <c:strCache>
                <c:ptCount val="1"/>
                <c:pt idx="0">
                  <c:v>Chemicals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39%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43%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39%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Charts'!$C$5,'US Summary Charts'!$I$5,'US Summary Charts'!$O$5)</c:f>
              <c:numCache>
                <c:formatCode>_-* #,##0\ _€_-;\-* #,##0\ _€_-;_-* "-"??\ _€_-;_-@_-</c:formatCode>
                <c:ptCount val="3"/>
                <c:pt idx="0">
                  <c:v>6743917952</c:v>
                </c:pt>
                <c:pt idx="1">
                  <c:v>7191261696</c:v>
                </c:pt>
                <c:pt idx="2">
                  <c:v>5788037216</c:v>
                </c:pt>
              </c:numCache>
            </c:numRef>
          </c:val>
        </c:ser>
        <c:ser>
          <c:idx val="3"/>
          <c:order val="3"/>
          <c:tx>
            <c:strRef>
              <c:f>'US Summary Charts'!$B$6</c:f>
              <c:strCache>
                <c:ptCount val="1"/>
                <c:pt idx="0">
                  <c:v>Non-metallic minerals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6%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8%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Charts'!$C$6,'US Summary Charts'!$I$6,'US Summary Charts'!$O$6)</c:f>
              <c:numCache>
                <c:formatCode>_-* #,##0\ _€_-;\-* #,##0\ _€_-;_-* "-"??\ _€_-;_-@_-</c:formatCode>
                <c:ptCount val="3"/>
                <c:pt idx="0">
                  <c:v>1032899824</c:v>
                </c:pt>
                <c:pt idx="1">
                  <c:v>1117304304</c:v>
                </c:pt>
                <c:pt idx="2">
                  <c:v>1175332384</c:v>
                </c:pt>
              </c:numCache>
            </c:numRef>
          </c:val>
        </c:ser>
        <c:ser>
          <c:idx val="4"/>
          <c:order val="4"/>
          <c:tx>
            <c:strRef>
              <c:f>'US Summary Charts'!$B$7</c:f>
              <c:strCache>
                <c:ptCount val="1"/>
                <c:pt idx="0">
                  <c:v>Basic metals and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18%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16%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Charts'!$C$7,'US Summary Charts'!$I$7,'US Summary Charts'!$O$7)</c:f>
              <c:numCache>
                <c:formatCode>_-* #,##0\ _€_-;\-* #,##0\ _€_-;_-* "-"??\ _€_-;_-@_-</c:formatCode>
                <c:ptCount val="3"/>
                <c:pt idx="0">
                  <c:v>3170443280</c:v>
                </c:pt>
                <c:pt idx="1">
                  <c:v>2646080448</c:v>
                </c:pt>
                <c:pt idx="2">
                  <c:v>2249379392</c:v>
                </c:pt>
              </c:numCache>
            </c:numRef>
          </c:val>
        </c:ser>
        <c:ser>
          <c:idx val="5"/>
          <c:order val="5"/>
          <c:tx>
            <c:strRef>
              <c:f>'US Summary Charts'!$B$8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Charts'!$C$8,'US Summary Charts'!$I$8,'US Summary Charts'!$O$8)</c:f>
              <c:numCache>
                <c:formatCode>_-* #,##0\ _€_-;\-* #,##0\ _€_-;_-* "-"??\ _€_-;_-@_-</c:formatCode>
                <c:ptCount val="3"/>
                <c:pt idx="0">
                  <c:v>2324288368</c:v>
                </c:pt>
                <c:pt idx="1">
                  <c:v>1997221008</c:v>
                </c:pt>
                <c:pt idx="2">
                  <c:v>1958183936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44544"/>
        <c:axId val="147246080"/>
      </c:barChart>
      <c:catAx>
        <c:axId val="147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46080"/>
        <c:crosses val="autoZero"/>
        <c:auto val="1"/>
        <c:lblAlgn val="ctr"/>
        <c:lblOffset val="100"/>
        <c:noMultiLvlLbl val="0"/>
      </c:catAx>
      <c:valAx>
        <c:axId val="14724608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47244544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9444444444444445E-2"/>
                <c:y val="0.2689931466899970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Energy Intensity (MJ/Dollar)</c:v>
          </c:tx>
          <c:invertIfNegative val="0"/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('Charts in Real 2005 $'!$G$10,'Charts in Real 2005 $'!$M$10,'Charts in Real 2005 $'!$S$10)</c:f>
              <c:numCache>
                <c:formatCode>_-* #,##0.0\ _€_-;\-* #,##0.0\ _€_-;_-* "-"??\ _€_-;_-@_-</c:formatCode>
                <c:ptCount val="3"/>
                <c:pt idx="0">
                  <c:v>7.7655053714448394</c:v>
                </c:pt>
                <c:pt idx="1">
                  <c:v>8.3088372251486593</c:v>
                </c:pt>
                <c:pt idx="2">
                  <c:v>7.1769510447736229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421293056"/>
        <c:axId val="421303040"/>
      </c:barChart>
      <c:catAx>
        <c:axId val="4212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03040"/>
        <c:crosses val="autoZero"/>
        <c:auto val="1"/>
        <c:lblAlgn val="ctr"/>
        <c:lblOffset val="100"/>
        <c:noMultiLvlLbl val="0"/>
      </c:catAx>
      <c:valAx>
        <c:axId val="421303040"/>
        <c:scaling>
          <c:orientation val="minMax"/>
        </c:scaling>
        <c:delete val="0"/>
        <c:axPos val="l"/>
        <c:majorGridlines/>
        <c:numFmt formatCode="_-* #,##0.0\ _€_-;\-* #,##0.0\ _€_-;_-* &quot;-&quot;??\ _€_-;_-@_-" sourceLinked="1"/>
        <c:majorTickMark val="out"/>
        <c:minorTickMark val="none"/>
        <c:tickLblPos val="nextTo"/>
        <c:crossAx val="4212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1998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2005 $'!$E$29:$E$50</c:f>
              <c:numCache>
                <c:formatCode>General</c:formatCode>
                <c:ptCount val="22"/>
                <c:pt idx="0">
                  <c:v>0</c:v>
                </c:pt>
                <c:pt idx="1">
                  <c:v>3.9030672567405258</c:v>
                </c:pt>
                <c:pt idx="2">
                  <c:v>3.9030672567405258</c:v>
                </c:pt>
                <c:pt idx="3">
                  <c:v>3.9030672567405258</c:v>
                </c:pt>
                <c:pt idx="4">
                  <c:v>3.9030672567405258</c:v>
                </c:pt>
                <c:pt idx="5">
                  <c:v>21.112201050908695</c:v>
                </c:pt>
                <c:pt idx="6">
                  <c:v>21.112201050908695</c:v>
                </c:pt>
                <c:pt idx="7">
                  <c:v>21.112201050908695</c:v>
                </c:pt>
                <c:pt idx="8">
                  <c:v>21.112201050908695</c:v>
                </c:pt>
                <c:pt idx="9">
                  <c:v>23.943885556511066</c:v>
                </c:pt>
                <c:pt idx="10">
                  <c:v>23.943885556511066</c:v>
                </c:pt>
                <c:pt idx="11">
                  <c:v>23.943885556511066</c:v>
                </c:pt>
                <c:pt idx="12">
                  <c:v>23.943885556511066</c:v>
                </c:pt>
                <c:pt idx="13">
                  <c:v>35.100974318722592</c:v>
                </c:pt>
                <c:pt idx="14">
                  <c:v>35.100974318722592</c:v>
                </c:pt>
                <c:pt idx="15">
                  <c:v>35.100974318722592</c:v>
                </c:pt>
                <c:pt idx="16">
                  <c:v>35.100974318722592</c:v>
                </c:pt>
                <c:pt idx="17">
                  <c:v>47.844103881589888</c:v>
                </c:pt>
                <c:pt idx="18">
                  <c:v>47.844103881589888</c:v>
                </c:pt>
                <c:pt idx="19">
                  <c:v>47.844103881589888</c:v>
                </c:pt>
                <c:pt idx="20">
                  <c:v>47.844103881589888</c:v>
                </c:pt>
                <c:pt idx="21">
                  <c:v>100</c:v>
                </c:pt>
              </c:numCache>
            </c:numRef>
          </c:cat>
          <c:val>
            <c:numRef>
              <c:f>'Charts in Real 2005 $'!$F$29:$F$50</c:f>
              <c:numCache>
                <c:formatCode>_-* #,##0\ _€_-;\-* #,##0\ _€_-;_-* "-"??\ _€_-;_-@_-</c:formatCode>
                <c:ptCount val="22"/>
                <c:pt idx="0">
                  <c:v>33.167890450777193</c:v>
                </c:pt>
                <c:pt idx="1">
                  <c:v>33.167890450777193</c:v>
                </c:pt>
                <c:pt idx="2">
                  <c:v>0</c:v>
                </c:pt>
                <c:pt idx="3">
                  <c:v>33</c:v>
                </c:pt>
                <c:pt idx="4">
                  <c:v>17.504228789941155</c:v>
                </c:pt>
                <c:pt idx="5">
                  <c:v>17.504228789941155</c:v>
                </c:pt>
                <c:pt idx="6">
                  <c:v>0</c:v>
                </c:pt>
                <c:pt idx="7">
                  <c:v>16</c:v>
                </c:pt>
                <c:pt idx="8">
                  <c:v>16.293074873342281</c:v>
                </c:pt>
                <c:pt idx="9">
                  <c:v>16.293074873342281</c:v>
                </c:pt>
                <c:pt idx="10">
                  <c:v>0</c:v>
                </c:pt>
                <c:pt idx="11">
                  <c:v>12.692840248031132</c:v>
                </c:pt>
                <c:pt idx="12">
                  <c:v>12.692840248031132</c:v>
                </c:pt>
                <c:pt idx="13">
                  <c:v>12.692840248031132</c:v>
                </c:pt>
                <c:pt idx="14">
                  <c:v>0</c:v>
                </c:pt>
                <c:pt idx="15" formatCode="_-* #,##0.0\ _€_-;\-* #,##0.0\ _€_-;_-* &quot;-&quot;??\ _€_-;_-@_-">
                  <c:v>4.2603139704469326</c:v>
                </c:pt>
                <c:pt idx="16">
                  <c:v>4.2603139704469326</c:v>
                </c:pt>
                <c:pt idx="17">
                  <c:v>4.2603139704469326</c:v>
                </c:pt>
                <c:pt idx="18">
                  <c:v>0</c:v>
                </c:pt>
                <c:pt idx="19">
                  <c:v>4.2603139704469326</c:v>
                </c:pt>
                <c:pt idx="20">
                  <c:v>1.9905647607348593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2005 $'!$E$29:$E$50</c:f>
              <c:numCache>
                <c:formatCode>General</c:formatCode>
                <c:ptCount val="22"/>
                <c:pt idx="0">
                  <c:v>0</c:v>
                </c:pt>
                <c:pt idx="1">
                  <c:v>3.9030672567405258</c:v>
                </c:pt>
                <c:pt idx="2">
                  <c:v>3.9030672567405258</c:v>
                </c:pt>
                <c:pt idx="3">
                  <c:v>3.9030672567405258</c:v>
                </c:pt>
                <c:pt idx="4">
                  <c:v>3.9030672567405258</c:v>
                </c:pt>
                <c:pt idx="5">
                  <c:v>21.112201050908695</c:v>
                </c:pt>
                <c:pt idx="6">
                  <c:v>21.112201050908695</c:v>
                </c:pt>
                <c:pt idx="7">
                  <c:v>21.112201050908695</c:v>
                </c:pt>
                <c:pt idx="8">
                  <c:v>21.112201050908695</c:v>
                </c:pt>
                <c:pt idx="9">
                  <c:v>23.943885556511066</c:v>
                </c:pt>
                <c:pt idx="10">
                  <c:v>23.943885556511066</c:v>
                </c:pt>
                <c:pt idx="11">
                  <c:v>23.943885556511066</c:v>
                </c:pt>
                <c:pt idx="12">
                  <c:v>23.943885556511066</c:v>
                </c:pt>
                <c:pt idx="13">
                  <c:v>35.100974318722592</c:v>
                </c:pt>
                <c:pt idx="14">
                  <c:v>35.100974318722592</c:v>
                </c:pt>
                <c:pt idx="15">
                  <c:v>35.100974318722592</c:v>
                </c:pt>
                <c:pt idx="16">
                  <c:v>35.100974318722592</c:v>
                </c:pt>
                <c:pt idx="17">
                  <c:v>47.844103881589888</c:v>
                </c:pt>
                <c:pt idx="18">
                  <c:v>47.844103881589888</c:v>
                </c:pt>
                <c:pt idx="19">
                  <c:v>47.844103881589888</c:v>
                </c:pt>
                <c:pt idx="20">
                  <c:v>47.844103881589888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5472"/>
        <c:axId val="139467392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2058942389089536"/>
                  <c:y val="3.8756149983159953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0829540958919844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779160019908370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92"/>
        <c:axId val="139481856"/>
      </c:scatterChart>
      <c:dateAx>
        <c:axId val="139465472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39467392"/>
        <c:crosses val="autoZero"/>
        <c:auto val="0"/>
        <c:lblOffset val="100"/>
        <c:baseTimeUnit val="days"/>
        <c:majorUnit val="20"/>
        <c:majorTimeUnit val="days"/>
      </c:dateAx>
      <c:valAx>
        <c:axId val="139467392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39465472"/>
        <c:crosses val="autoZero"/>
        <c:crossBetween val="between"/>
      </c:valAx>
      <c:valAx>
        <c:axId val="139481856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139483392"/>
        <c:crosses val="max"/>
        <c:crossBetween val="midCat"/>
      </c:valAx>
      <c:valAx>
        <c:axId val="139483392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139481856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2002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2005 $'!$O$29:$O$50</c:f>
              <c:numCache>
                <c:formatCode>General</c:formatCode>
                <c:ptCount val="22"/>
                <c:pt idx="0">
                  <c:v>0</c:v>
                </c:pt>
                <c:pt idx="1">
                  <c:v>4.0823811111568737</c:v>
                </c:pt>
                <c:pt idx="2">
                  <c:v>4.0823811111568737</c:v>
                </c:pt>
                <c:pt idx="3">
                  <c:v>4.0823811111568737</c:v>
                </c:pt>
                <c:pt idx="4">
                  <c:v>4.0823811111568737</c:v>
                </c:pt>
                <c:pt idx="5">
                  <c:v>22.734805883498787</c:v>
                </c:pt>
                <c:pt idx="6">
                  <c:v>22.734805883498787</c:v>
                </c:pt>
                <c:pt idx="7">
                  <c:v>22.734805883498787</c:v>
                </c:pt>
                <c:pt idx="8">
                  <c:v>22.734805883498787</c:v>
                </c:pt>
                <c:pt idx="9">
                  <c:v>25.689780424428815</c:v>
                </c:pt>
                <c:pt idx="10">
                  <c:v>25.689780424428815</c:v>
                </c:pt>
                <c:pt idx="11">
                  <c:v>25.689780424428815</c:v>
                </c:pt>
                <c:pt idx="12">
                  <c:v>25.689780424428815</c:v>
                </c:pt>
                <c:pt idx="13">
                  <c:v>36.258268864667983</c:v>
                </c:pt>
                <c:pt idx="14">
                  <c:v>36.258268864667983</c:v>
                </c:pt>
                <c:pt idx="15">
                  <c:v>36.258268864667983</c:v>
                </c:pt>
                <c:pt idx="16">
                  <c:v>36.258268864667983</c:v>
                </c:pt>
                <c:pt idx="17">
                  <c:v>50.875891543655101</c:v>
                </c:pt>
                <c:pt idx="18">
                  <c:v>50.875891543655101</c:v>
                </c:pt>
                <c:pt idx="19">
                  <c:v>50.875891543655101</c:v>
                </c:pt>
                <c:pt idx="20">
                  <c:v>50.875891543655101</c:v>
                </c:pt>
                <c:pt idx="21">
                  <c:v>100</c:v>
                </c:pt>
              </c:numCache>
            </c:numRef>
          </c:cat>
          <c:val>
            <c:numRef>
              <c:f>'Charts in Real 2005 $'!$P$29:$P$50</c:f>
              <c:numCache>
                <c:formatCode>_-* #,##0\ _€_-;\-* #,##0\ _€_-;_-* "-"??\ _€_-;_-@_-</c:formatCode>
                <c:ptCount val="22"/>
                <c:pt idx="0">
                  <c:v>30.31067479347762</c:v>
                </c:pt>
                <c:pt idx="1">
                  <c:v>30.31067479347762</c:v>
                </c:pt>
                <c:pt idx="2">
                  <c:v>0</c:v>
                </c:pt>
                <c:pt idx="3">
                  <c:v>0</c:v>
                </c:pt>
                <c:pt idx="4">
                  <c:v>19.135495563680646</c:v>
                </c:pt>
                <c:pt idx="5">
                  <c:v>19.135495563680646</c:v>
                </c:pt>
                <c:pt idx="6">
                  <c:v>0</c:v>
                </c:pt>
                <c:pt idx="7">
                  <c:v>0</c:v>
                </c:pt>
                <c:pt idx="8">
                  <c:v>18.766688519578668</c:v>
                </c:pt>
                <c:pt idx="9">
                  <c:v>18.766688519578668</c:v>
                </c:pt>
                <c:pt idx="10">
                  <c:v>0</c:v>
                </c:pt>
                <c:pt idx="11">
                  <c:v>18.766688519578668</c:v>
                </c:pt>
                <c:pt idx="12">
                  <c:v>12.426822202468374</c:v>
                </c:pt>
                <c:pt idx="13">
                  <c:v>12.426822202468374</c:v>
                </c:pt>
                <c:pt idx="14">
                  <c:v>0</c:v>
                </c:pt>
                <c:pt idx="15">
                  <c:v>12.426822202468374</c:v>
                </c:pt>
                <c:pt idx="16">
                  <c:v>4.3991325581937399</c:v>
                </c:pt>
                <c:pt idx="17">
                  <c:v>4.3991325581937399</c:v>
                </c:pt>
                <c:pt idx="18">
                  <c:v>0</c:v>
                </c:pt>
                <c:pt idx="19">
                  <c:v>2.0179079980143317</c:v>
                </c:pt>
                <c:pt idx="20">
                  <c:v>2.0179079980143317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2005 $'!$O$29:$O$50</c:f>
              <c:numCache>
                <c:formatCode>General</c:formatCode>
                <c:ptCount val="22"/>
                <c:pt idx="0">
                  <c:v>0</c:v>
                </c:pt>
                <c:pt idx="1">
                  <c:v>4.0823811111568737</c:v>
                </c:pt>
                <c:pt idx="2">
                  <c:v>4.0823811111568737</c:v>
                </c:pt>
                <c:pt idx="3">
                  <c:v>4.0823811111568737</c:v>
                </c:pt>
                <c:pt idx="4">
                  <c:v>4.0823811111568737</c:v>
                </c:pt>
                <c:pt idx="5">
                  <c:v>22.734805883498787</c:v>
                </c:pt>
                <c:pt idx="6">
                  <c:v>22.734805883498787</c:v>
                </c:pt>
                <c:pt idx="7">
                  <c:v>22.734805883498787</c:v>
                </c:pt>
                <c:pt idx="8">
                  <c:v>22.734805883498787</c:v>
                </c:pt>
                <c:pt idx="9">
                  <c:v>25.689780424428815</c:v>
                </c:pt>
                <c:pt idx="10">
                  <c:v>25.689780424428815</c:v>
                </c:pt>
                <c:pt idx="11">
                  <c:v>25.689780424428815</c:v>
                </c:pt>
                <c:pt idx="12">
                  <c:v>25.689780424428815</c:v>
                </c:pt>
                <c:pt idx="13">
                  <c:v>36.258268864667983</c:v>
                </c:pt>
                <c:pt idx="14">
                  <c:v>36.258268864667983</c:v>
                </c:pt>
                <c:pt idx="15">
                  <c:v>36.258268864667983</c:v>
                </c:pt>
                <c:pt idx="16">
                  <c:v>36.258268864667983</c:v>
                </c:pt>
                <c:pt idx="17">
                  <c:v>50.875891543655101</c:v>
                </c:pt>
                <c:pt idx="18">
                  <c:v>50.875891543655101</c:v>
                </c:pt>
                <c:pt idx="19">
                  <c:v>50.875891543655101</c:v>
                </c:pt>
                <c:pt idx="20">
                  <c:v>50.875891543655101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3584"/>
        <c:axId val="139525504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2976901983637587"/>
                  <c:y val="3.8756149983159953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0829540958919844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779160019908370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2208"/>
        <c:axId val="142300672"/>
      </c:scatterChart>
      <c:dateAx>
        <c:axId val="139523584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39525504"/>
        <c:crosses val="autoZero"/>
        <c:auto val="0"/>
        <c:lblOffset val="100"/>
        <c:baseTimeUnit val="days"/>
        <c:majorUnit val="20"/>
        <c:majorTimeUnit val="days"/>
      </c:dateAx>
      <c:valAx>
        <c:axId val="1395255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39523584"/>
        <c:crosses val="autoZero"/>
        <c:crossBetween val="between"/>
      </c:valAx>
      <c:valAx>
        <c:axId val="142300672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142302208"/>
        <c:crosses val="max"/>
        <c:crossBetween val="midCat"/>
      </c:valAx>
      <c:valAx>
        <c:axId val="142302208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142300672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2006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2005 $'!$E$54:$E$75</c:f>
              <c:numCache>
                <c:formatCode>General</c:formatCode>
                <c:ptCount val="22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3.7012382650148097</c:v>
                </c:pt>
                <c:pt idx="5">
                  <c:v>7.0404708694070113</c:v>
                </c:pt>
                <c:pt idx="6">
                  <c:v>7.0404708694070113</c:v>
                </c:pt>
                <c:pt idx="7">
                  <c:v>7.0404708694070113</c:v>
                </c:pt>
                <c:pt idx="8">
                  <c:v>7.0404708694070113</c:v>
                </c:pt>
                <c:pt idx="9">
                  <c:v>27.385885915177212</c:v>
                </c:pt>
                <c:pt idx="10">
                  <c:v>27.385885915177212</c:v>
                </c:pt>
                <c:pt idx="11">
                  <c:v>27.385885915177212</c:v>
                </c:pt>
                <c:pt idx="12">
                  <c:v>27.385885915177212</c:v>
                </c:pt>
                <c:pt idx="13">
                  <c:v>39.128885643703683</c:v>
                </c:pt>
                <c:pt idx="14">
                  <c:v>39.128885643703683</c:v>
                </c:pt>
                <c:pt idx="15">
                  <c:v>39.128885643703683</c:v>
                </c:pt>
                <c:pt idx="16">
                  <c:v>39.128885643703683</c:v>
                </c:pt>
                <c:pt idx="17">
                  <c:v>53.599019051079239</c:v>
                </c:pt>
                <c:pt idx="18">
                  <c:v>53.599019051079239</c:v>
                </c:pt>
                <c:pt idx="19">
                  <c:v>53.599019051079239</c:v>
                </c:pt>
                <c:pt idx="20">
                  <c:v>53.599019051079239</c:v>
                </c:pt>
                <c:pt idx="21">
                  <c:v>100</c:v>
                </c:pt>
              </c:numCache>
            </c:numRef>
          </c:cat>
          <c:val>
            <c:numRef>
              <c:f>'US Summary Charts'!$F$54:$F$75</c:f>
              <c:numCache>
                <c:formatCode>_-* #,##0\ _€_-;\-* #,##0\ _€_-;_-* "-"??\ _€_-;_-@_-</c:formatCode>
                <c:ptCount val="22"/>
                <c:pt idx="0">
                  <c:v>31.063732874607037</c:v>
                </c:pt>
                <c:pt idx="1">
                  <c:v>31.063732874607037</c:v>
                </c:pt>
                <c:pt idx="2">
                  <c:v>0</c:v>
                </c:pt>
                <c:pt idx="3">
                  <c:v>31</c:v>
                </c:pt>
                <c:pt idx="4">
                  <c:v>16.294188888185086</c:v>
                </c:pt>
                <c:pt idx="5">
                  <c:v>16.294188888185086</c:v>
                </c:pt>
                <c:pt idx="6">
                  <c:v>0</c:v>
                </c:pt>
                <c:pt idx="7">
                  <c:v>16</c:v>
                </c:pt>
                <c:pt idx="8">
                  <c:v>13.169930322642605</c:v>
                </c:pt>
                <c:pt idx="9">
                  <c:v>13.169930322642605</c:v>
                </c:pt>
                <c:pt idx="10">
                  <c:v>0</c:v>
                </c:pt>
                <c:pt idx="11" formatCode="General">
                  <c:v>13</c:v>
                </c:pt>
                <c:pt idx="12">
                  <c:v>8.8675240984783557</c:v>
                </c:pt>
                <c:pt idx="13">
                  <c:v>8.8675240984783557</c:v>
                </c:pt>
                <c:pt idx="14">
                  <c:v>0</c:v>
                </c:pt>
                <c:pt idx="15">
                  <c:v>8.8675240984783557</c:v>
                </c:pt>
                <c:pt idx="16">
                  <c:v>4.3643564917220408</c:v>
                </c:pt>
                <c:pt idx="17">
                  <c:v>4.3643564917220408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'Charts in Real 2005 $'!$E$54:$E$75</c:f>
              <c:numCache>
                <c:formatCode>General</c:formatCode>
                <c:ptCount val="22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3.7012382650148097</c:v>
                </c:pt>
                <c:pt idx="5">
                  <c:v>7.0404708694070113</c:v>
                </c:pt>
                <c:pt idx="6">
                  <c:v>7.0404708694070113</c:v>
                </c:pt>
                <c:pt idx="7">
                  <c:v>7.0404708694070113</c:v>
                </c:pt>
                <c:pt idx="8">
                  <c:v>7.0404708694070113</c:v>
                </c:pt>
                <c:pt idx="9">
                  <c:v>27.385885915177212</c:v>
                </c:pt>
                <c:pt idx="10">
                  <c:v>27.385885915177212</c:v>
                </c:pt>
                <c:pt idx="11">
                  <c:v>27.385885915177212</c:v>
                </c:pt>
                <c:pt idx="12">
                  <c:v>27.385885915177212</c:v>
                </c:pt>
                <c:pt idx="13">
                  <c:v>39.128885643703683</c:v>
                </c:pt>
                <c:pt idx="14">
                  <c:v>39.128885643703683</c:v>
                </c:pt>
                <c:pt idx="15">
                  <c:v>39.128885643703683</c:v>
                </c:pt>
                <c:pt idx="16">
                  <c:v>39.128885643703683</c:v>
                </c:pt>
                <c:pt idx="17">
                  <c:v>53.599019051079239</c:v>
                </c:pt>
                <c:pt idx="18">
                  <c:v>53.599019051079239</c:v>
                </c:pt>
                <c:pt idx="19">
                  <c:v>53.599019051079239</c:v>
                </c:pt>
                <c:pt idx="20">
                  <c:v>53.599019051079239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0592"/>
        <c:axId val="142356864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2.1693975000112938E-2"/>
                  <c:y val="4.2825962326356007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266546500964488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320181965206156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9248"/>
        <c:axId val="142358784"/>
      </c:scatterChart>
      <c:dateAx>
        <c:axId val="142350592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42356864"/>
        <c:crosses val="autoZero"/>
        <c:auto val="0"/>
        <c:lblOffset val="100"/>
        <c:baseTimeUnit val="days"/>
        <c:majorUnit val="20"/>
        <c:majorTimeUnit val="days"/>
      </c:dateAx>
      <c:valAx>
        <c:axId val="14235686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42350592"/>
        <c:crosses val="autoZero"/>
        <c:crossBetween val="between"/>
      </c:valAx>
      <c:valAx>
        <c:axId val="142358784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142389248"/>
        <c:crosses val="max"/>
        <c:crossBetween val="midCat"/>
      </c:valAx>
      <c:valAx>
        <c:axId val="142389248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142358784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66666666666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333333333333332E-3"/>
                  <c:y val="-8.33333333333332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3333333333333333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2005 $'!$G$3:$G$8</c:f>
              <c:numCache>
                <c:formatCode>_-* #,##0.0\ _€_-;\-* #,##0.0\ _€_-;_-* "-"??\ _€_-;_-@_-</c:formatCode>
                <c:ptCount val="6"/>
                <c:pt idx="0">
                  <c:v>4.2603139704469326</c:v>
                </c:pt>
                <c:pt idx="1">
                  <c:v>33.167890450777193</c:v>
                </c:pt>
                <c:pt idx="2">
                  <c:v>17.504228789941155</c:v>
                </c:pt>
                <c:pt idx="3">
                  <c:v>16.293074873342281</c:v>
                </c:pt>
                <c:pt idx="4">
                  <c:v>12.692840248031132</c:v>
                </c:pt>
                <c:pt idx="5">
                  <c:v>1.9905647607348593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2005 $'!$M$3:$M$8</c:f>
              <c:numCache>
                <c:formatCode>_-* #,##0.0\ _€_-;\-* #,##0.0\ _€_-;_-* "-"??\ _€_-;_-@_-</c:formatCode>
                <c:ptCount val="6"/>
                <c:pt idx="0">
                  <c:v>4.3991325581937399</c:v>
                </c:pt>
                <c:pt idx="1">
                  <c:v>30.31067479347762</c:v>
                </c:pt>
                <c:pt idx="2">
                  <c:v>19.135495563680646</c:v>
                </c:pt>
                <c:pt idx="3">
                  <c:v>18.766688519578668</c:v>
                </c:pt>
                <c:pt idx="4">
                  <c:v>12.426822202468374</c:v>
                </c:pt>
                <c:pt idx="5">
                  <c:v>2.0179079980143317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2005 $'!$S$3:$S$8</c:f>
              <c:numCache>
                <c:formatCode>_-* #,##0.0\ _€_-;\-* #,##0.0\ _€_-;_-* "-"??\ _€_-;_-@_-</c:formatCode>
                <c:ptCount val="6"/>
                <c:pt idx="0">
                  <c:v>4.5051421850033959</c:v>
                </c:pt>
                <c:pt idx="1">
                  <c:v>32.065788773787908</c:v>
                </c:pt>
                <c:pt idx="2">
                  <c:v>13.594766784663335</c:v>
                </c:pt>
                <c:pt idx="3">
                  <c:v>16.819807884578154</c:v>
                </c:pt>
                <c:pt idx="4">
                  <c:v>9.1535732629454003</c:v>
                </c:pt>
                <c:pt idx="5">
                  <c:v>2.0166629628523038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41568"/>
        <c:axId val="142543104"/>
      </c:barChart>
      <c:catAx>
        <c:axId val="1425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43104"/>
        <c:crosses val="autoZero"/>
        <c:auto val="1"/>
        <c:lblAlgn val="ctr"/>
        <c:lblOffset val="100"/>
        <c:noMultiLvlLbl val="0"/>
      </c:catAx>
      <c:valAx>
        <c:axId val="142543104"/>
        <c:scaling>
          <c:orientation val="minMax"/>
        </c:scaling>
        <c:delete val="0"/>
        <c:axPos val="l"/>
        <c:majorGridlines/>
        <c:numFmt formatCode="_-* #,##0.0\ _€_-;\-* #,##0.0\ _€_-;_-* &quot;-&quot;??\ _€_-;_-@_-" sourceLinked="1"/>
        <c:majorTickMark val="out"/>
        <c:minorTickMark val="none"/>
        <c:tickLblPos val="nextTo"/>
        <c:crossAx val="1425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888888888888889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447944006998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555336832895887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000000000000001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2005 $'!$C$3:$C$8</c:f>
              <c:numCache>
                <c:formatCode>_-* #,##0\ _€_-;\-* #,##0\ _€_-;_-* "-"??\ _€_-;_-@_-</c:formatCode>
                <c:ptCount val="6"/>
                <c:pt idx="0">
                  <c:v>1215424512</c:v>
                </c:pt>
                <c:pt idx="1">
                  <c:v>2898238832</c:v>
                </c:pt>
                <c:pt idx="2">
                  <c:v>6743917952</c:v>
                </c:pt>
                <c:pt idx="3">
                  <c:v>1032899824</c:v>
                </c:pt>
                <c:pt idx="4">
                  <c:v>3170443280</c:v>
                </c:pt>
                <c:pt idx="5">
                  <c:v>2324288368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2005 $'!$I$3:$I$8</c:f>
              <c:numCache>
                <c:formatCode>_-* #,##0\ _€_-;\-* #,##0\ _€_-;_-* "-"??\ _€_-;_-@_-</c:formatCode>
                <c:ptCount val="6"/>
                <c:pt idx="0">
                  <c:v>1295608768</c:v>
                </c:pt>
                <c:pt idx="1">
                  <c:v>2493097328</c:v>
                </c:pt>
                <c:pt idx="2">
                  <c:v>7191261696</c:v>
                </c:pt>
                <c:pt idx="3">
                  <c:v>1117304304</c:v>
                </c:pt>
                <c:pt idx="4">
                  <c:v>2646080448</c:v>
                </c:pt>
                <c:pt idx="5">
                  <c:v>1997221008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'Charts in Real 2005 $'!$H$3:$H$9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2005 $'!$O$3:$O$8</c:f>
              <c:numCache>
                <c:formatCode>_-* #,##0\ _€_-;\-* #,##0\ _€_-;_-* "-"??\ _€_-;_-@_-</c:formatCode>
                <c:ptCount val="6"/>
                <c:pt idx="0">
                  <c:v>1364187408</c:v>
                </c:pt>
                <c:pt idx="1">
                  <c:v>2483601824</c:v>
                </c:pt>
                <c:pt idx="2">
                  <c:v>5788037216</c:v>
                </c:pt>
                <c:pt idx="3">
                  <c:v>1175332384</c:v>
                </c:pt>
                <c:pt idx="4">
                  <c:v>2249379392</c:v>
                </c:pt>
                <c:pt idx="5">
                  <c:v>1958183936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6240"/>
        <c:axId val="142587776"/>
      </c:barChart>
      <c:catAx>
        <c:axId val="1425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87776"/>
        <c:crosses val="autoZero"/>
        <c:auto val="1"/>
        <c:lblAlgn val="ctr"/>
        <c:lblOffset val="100"/>
        <c:noMultiLvlLbl val="0"/>
      </c:catAx>
      <c:valAx>
        <c:axId val="142587776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42586240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9444444444444445E-2"/>
                <c:y val="0.347696850393700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9685039370079"/>
          <c:y val="5.1400554097404488E-2"/>
          <c:w val="0.81224759405074354"/>
          <c:h val="0.77762941090696991"/>
        </c:manualLayout>
      </c:layout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038567493112948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447944006998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555336832895887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000000000000001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2005 $'!$E$3:$E$8</c:f>
              <c:numCache>
                <c:formatCode>_-* #,##0\ _€_-;\-* #,##0\ _€_-;_-* "-"??\ _€_-;_-@_-</c:formatCode>
                <c:ptCount val="6"/>
                <c:pt idx="0">
                  <c:v>285289891.87914115</c:v>
                </c:pt>
                <c:pt idx="1">
                  <c:v>87380861.206748471</c:v>
                </c:pt>
                <c:pt idx="2">
                  <c:v>385273640.61165649</c:v>
                </c:pt>
                <c:pt idx="3">
                  <c:v>63395021.015337422</c:v>
                </c:pt>
                <c:pt idx="4">
                  <c:v>249782020.2607362</c:v>
                </c:pt>
                <c:pt idx="5">
                  <c:v>1167652725.4214725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2005 $'!$K$3:$K$8</c:f>
              <c:numCache>
                <c:formatCode>_-* #,##0\ _€_-;\-* #,##0\ _€_-;_-* "-"??\ _€_-;_-@_-</c:formatCode>
                <c:ptCount val="6"/>
                <c:pt idx="0">
                  <c:v>294514600.51750976</c:v>
                </c:pt>
                <c:pt idx="1">
                  <c:v>82251462.396887168</c:v>
                </c:pt>
                <c:pt idx="2">
                  <c:v>375807444.96887159</c:v>
                </c:pt>
                <c:pt idx="3">
                  <c:v>59536572.093385212</c:v>
                </c:pt>
                <c:pt idx="4">
                  <c:v>212932993.2373541</c:v>
                </c:pt>
                <c:pt idx="5">
                  <c:v>989748298.71595323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'Charts in Real 2005 $'!$Q$3:$Q$8</c:f>
              <c:numCache>
                <c:formatCode>_-* #,##0\ _€_-;\-* #,##0\ _€_-;_-* "-"??\ _€_-;_-@_-</c:formatCode>
                <c:ptCount val="6"/>
                <c:pt idx="0">
                  <c:v>302806737.71875006</c:v>
                </c:pt>
                <c:pt idx="1">
                  <c:v>77453320.78125</c:v>
                </c:pt>
                <c:pt idx="2">
                  <c:v>425754800.1875</c:v>
                </c:pt>
                <c:pt idx="3">
                  <c:v>69877872.09375</c:v>
                </c:pt>
                <c:pt idx="4">
                  <c:v>245737847.65625</c:v>
                </c:pt>
                <c:pt idx="5">
                  <c:v>971002082.1875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21440"/>
        <c:axId val="143422976"/>
      </c:barChart>
      <c:catAx>
        <c:axId val="143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22976"/>
        <c:crosses val="autoZero"/>
        <c:auto val="1"/>
        <c:lblAlgn val="ctr"/>
        <c:lblOffset val="100"/>
        <c:noMultiLvlLbl val="0"/>
      </c:catAx>
      <c:valAx>
        <c:axId val="143422976"/>
        <c:scaling>
          <c:orientation val="minMax"/>
          <c:max val="12000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43421440"/>
        <c:crosses val="autoZero"/>
        <c:crossBetween val="between"/>
        <c:dispUnits>
          <c:builtInUnit val="millions"/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Summary Charts'!$B$3</c:f>
              <c:strCache>
                <c:ptCount val="1"/>
                <c:pt idx="0">
                  <c:v>Food products, beverages &amp; tobacco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 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Charts'!$E$3,'US Summary Charts'!$K$3,'US Summary Charts'!$Q$3)</c:f>
              <c:numCache>
                <c:formatCode>_-* #,##0\ _€_-;\-* #,##0\ _€_-;_-* "-"??\ _€_-;_-@_-</c:formatCode>
                <c:ptCount val="3"/>
                <c:pt idx="0">
                  <c:v>238106771</c:v>
                </c:pt>
                <c:pt idx="1">
                  <c:v>271291227</c:v>
                </c:pt>
                <c:pt idx="2">
                  <c:v>312574697</c:v>
                </c:pt>
              </c:numCache>
            </c:numRef>
          </c:val>
        </c:ser>
        <c:ser>
          <c:idx val="1"/>
          <c:order val="1"/>
          <c:tx>
            <c:strRef>
              <c:f>'US Summary Charts'!$B$4</c:f>
              <c:strCache>
                <c:ptCount val="1"/>
                <c:pt idx="0">
                  <c:v>Paper and paper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Charts'!$E$4,'US Summary Charts'!$K$4,'US Summary Charts'!$Q$4)</c:f>
              <c:numCache>
                <c:formatCode>_-* #,##0\ _€_-;\-* #,##0\ _€_-;_-* "-"??\ _€_-;_-@_-</c:formatCode>
                <c:ptCount val="3"/>
                <c:pt idx="0">
                  <c:v>72929239</c:v>
                </c:pt>
                <c:pt idx="1">
                  <c:v>75765684</c:v>
                </c:pt>
                <c:pt idx="2">
                  <c:v>79951815</c:v>
                </c:pt>
              </c:numCache>
            </c:numRef>
          </c:val>
        </c:ser>
        <c:ser>
          <c:idx val="2"/>
          <c:order val="2"/>
          <c:tx>
            <c:strRef>
              <c:f>'US Summary Charts'!$B$5</c:f>
              <c:strCache>
                <c:ptCount val="1"/>
                <c:pt idx="0">
                  <c:v>Chemicals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17%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Charts'!$E$5,'US Summary Charts'!$K$5,'US Summary Charts'!$Q$5)</c:f>
              <c:numCache>
                <c:formatCode>_-* #,##0\ _€_-;\-* #,##0\ _€_-;_-* "-"??\ _€_-;_-@_-</c:formatCode>
                <c:ptCount val="3"/>
                <c:pt idx="0">
                  <c:v>321554549</c:v>
                </c:pt>
                <c:pt idx="1">
                  <c:v>346173883</c:v>
                </c:pt>
                <c:pt idx="2">
                  <c:v>439488826</c:v>
                </c:pt>
              </c:numCache>
            </c:numRef>
          </c:val>
        </c:ser>
        <c:ser>
          <c:idx val="3"/>
          <c:order val="3"/>
          <c:tx>
            <c:strRef>
              <c:f>'US Summary Charts'!$B$6</c:f>
              <c:strCache>
                <c:ptCount val="1"/>
                <c:pt idx="0">
                  <c:v>Non-metallic minerals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3%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Charts'!$E$6,'US Summary Charts'!$K$6,'US Summary Charts'!$Q$6)</c:f>
              <c:numCache>
                <c:formatCode>_-* #,##0\ _€_-;\-* #,##0\ _€_-;_-* "-"??\ _€_-;_-@_-</c:formatCode>
                <c:ptCount val="3"/>
                <c:pt idx="0">
                  <c:v>52910335</c:v>
                </c:pt>
                <c:pt idx="1">
                  <c:v>54841932</c:v>
                </c:pt>
                <c:pt idx="2">
                  <c:v>72131997</c:v>
                </c:pt>
              </c:numCache>
            </c:numRef>
          </c:val>
        </c:ser>
        <c:ser>
          <c:idx val="4"/>
          <c:order val="4"/>
          <c:tx>
            <c:strRef>
              <c:f>'US Summary Charts'!$B$7</c:f>
              <c:strCache>
                <c:ptCount val="1"/>
                <c:pt idx="0">
                  <c:v>Basic metals and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11%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11%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Charts'!$E$7,'US Summary Charts'!$K$7,'US Summary Charts'!$Q$7)</c:f>
              <c:numCache>
                <c:formatCode>_-* #,##0\ _€_-;\-* #,##0\ _€_-;_-* "-"??\ _€_-;_-@_-</c:formatCode>
                <c:ptCount val="3"/>
                <c:pt idx="0">
                  <c:v>208471425</c:v>
                </c:pt>
                <c:pt idx="1">
                  <c:v>196142578</c:v>
                </c:pt>
                <c:pt idx="2">
                  <c:v>253664875</c:v>
                </c:pt>
              </c:numCache>
            </c:numRef>
          </c:val>
        </c:ser>
        <c:ser>
          <c:idx val="5"/>
          <c:order val="5"/>
          <c:tx>
            <c:strRef>
              <c:f>'US Summary Charts'!$B$8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Charts'!$E$8,'US Summary Charts'!$K$8,'US Summary Charts'!$Q$8)</c:f>
              <c:numCache>
                <c:formatCode>_-* #,##0\ _€_-;\-* #,##0\ _€_-;_-* "-"??\ _€_-;_-@_-</c:formatCode>
                <c:ptCount val="3"/>
                <c:pt idx="0">
                  <c:v>974538629</c:v>
                </c:pt>
                <c:pt idx="1">
                  <c:v>911703630</c:v>
                </c:pt>
                <c:pt idx="2">
                  <c:v>1002324730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511936"/>
        <c:axId val="143513472"/>
      </c:barChart>
      <c:catAx>
        <c:axId val="1435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13472"/>
        <c:crosses val="autoZero"/>
        <c:auto val="1"/>
        <c:lblAlgn val="ctr"/>
        <c:lblOffset val="100"/>
        <c:noMultiLvlLbl val="0"/>
      </c:catAx>
      <c:valAx>
        <c:axId val="14351347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4351193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19491907261592301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Value added</a:t>
                  </a:r>
                  <a:r>
                    <a:rPr lang="en-US" baseline="0"/>
                    <a:t> (B</a:t>
                  </a:r>
                  <a:r>
                    <a:rPr lang="en-US"/>
                    <a:t>illion</a:t>
                  </a:r>
                  <a:r>
                    <a:rPr lang="en-US" baseline="0"/>
                    <a:t> Dollars)</a:t>
                  </a:r>
                  <a:endParaRPr lang="en-US"/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29401715939"/>
          <c:y val="4.6903155007406272E-2"/>
          <c:w val="0.8739956996101963"/>
          <c:h val="0.65594362653376959"/>
        </c:manualLayout>
      </c:layout>
      <c:areaChart>
        <c:grouping val="stacked"/>
        <c:varyColors val="0"/>
        <c:ser>
          <c:idx val="0"/>
          <c:order val="0"/>
          <c:tx>
            <c:v>Status quo in 2006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dLbls>
            <c:dLbl>
              <c:idx val="0"/>
              <c:layout>
                <c:manualLayout>
                  <c:x val="7.1285892634207246E-2"/>
                  <c:y val="-8.7962962962962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Iron and Steel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93877731575688E-2"/>
                  <c:y val="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Aluminium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8.4425767003843619E-2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Metals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7.6966390437150409E-2"/>
                  <c:y val="2.29679244639875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Foundries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layout>
                <c:manualLayout>
                  <c:x val="-0.23720349563046192"/>
                  <c:y val="-2.5974025974025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Fabricated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'Metal Charts'!$F$47:$F$63</c:f>
              <c:numCache>
                <c:formatCode>0</c:formatCode>
                <c:ptCount val="17"/>
                <c:pt idx="0">
                  <c:v>0</c:v>
                </c:pt>
                <c:pt idx="1">
                  <c:v>16.406749653455176</c:v>
                </c:pt>
                <c:pt idx="2">
                  <c:v>16.406749653455176</c:v>
                </c:pt>
                <c:pt idx="3">
                  <c:v>16.406749653455176</c:v>
                </c:pt>
                <c:pt idx="4">
                  <c:v>16.406749653455176</c:v>
                </c:pt>
                <c:pt idx="5">
                  <c:v>21.10870572837489</c:v>
                </c:pt>
                <c:pt idx="6">
                  <c:v>21.10870572837489</c:v>
                </c:pt>
                <c:pt idx="7">
                  <c:v>21.10870572837489</c:v>
                </c:pt>
                <c:pt idx="8">
                  <c:v>21.10870572837489</c:v>
                </c:pt>
                <c:pt idx="9">
                  <c:v>26.298812163095107</c:v>
                </c:pt>
                <c:pt idx="10">
                  <c:v>26.298812163095107</c:v>
                </c:pt>
                <c:pt idx="11">
                  <c:v>26.298812163095107</c:v>
                </c:pt>
                <c:pt idx="12">
                  <c:v>26.298812163095107</c:v>
                </c:pt>
                <c:pt idx="13">
                  <c:v>33.249832480748466</c:v>
                </c:pt>
                <c:pt idx="14">
                  <c:v>33.249832480748466</c:v>
                </c:pt>
                <c:pt idx="15">
                  <c:v>33.249832480748466</c:v>
                </c:pt>
                <c:pt idx="16">
                  <c:v>100</c:v>
                </c:pt>
              </c:numCache>
            </c:numRef>
          </c:cat>
          <c:val>
            <c:numRef>
              <c:f>'Metal Charts'!$G$47:$G$63</c:f>
              <c:numCache>
                <c:formatCode>General</c:formatCode>
                <c:ptCount val="17"/>
                <c:pt idx="0">
                  <c:v>28.342256833501125</c:v>
                </c:pt>
                <c:pt idx="1">
                  <c:v>28.342256833501125</c:v>
                </c:pt>
                <c:pt idx="2">
                  <c:v>28.342256833501125</c:v>
                </c:pt>
                <c:pt idx="3">
                  <c:v>0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0</c:v>
                </c:pt>
                <c:pt idx="8">
                  <c:v>11.780297212170892</c:v>
                </c:pt>
                <c:pt idx="9">
                  <c:v>11.780297212170892</c:v>
                </c:pt>
                <c:pt idx="10">
                  <c:v>11.780297212170892</c:v>
                </c:pt>
                <c:pt idx="11">
                  <c:v>0</c:v>
                </c:pt>
                <c:pt idx="12">
                  <c:v>9.8131958643845447</c:v>
                </c:pt>
                <c:pt idx="13">
                  <c:v>9.8131958643845447</c:v>
                </c:pt>
                <c:pt idx="14">
                  <c:v>0</c:v>
                </c:pt>
                <c:pt idx="15">
                  <c:v>2.4675047819763285</c:v>
                </c:pt>
                <c:pt idx="16">
                  <c:v>2.4675047819763285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9440"/>
        <c:axId val="143871360"/>
      </c:areaChart>
      <c:dateAx>
        <c:axId val="143869440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43871360"/>
        <c:crosses val="autoZero"/>
        <c:auto val="0"/>
        <c:lblOffset val="100"/>
        <c:baseTimeUnit val="days"/>
        <c:majorUnit val="20"/>
        <c:majorTimeUnit val="days"/>
      </c:dateAx>
      <c:valAx>
        <c:axId val="143871360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3869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792341077592705"/>
          <c:y val="0.86868866293642188"/>
          <c:w val="0.28876574803149607"/>
          <c:h val="8.371719160104987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 Summary Charts'!$B$3</c:f>
              <c:strCache>
                <c:ptCount val="1"/>
                <c:pt idx="0">
                  <c:v>Food products, beverages &amp; tobacco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13%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Charts'!$E$3,'US Summary Charts'!$K$3,'US Summary Charts'!$Q$3)</c:f>
              <c:numCache>
                <c:formatCode>_-* #,##0\ _€_-;\-* #,##0\ _€_-;_-* "-"??\ _€_-;_-@_-</c:formatCode>
                <c:ptCount val="3"/>
                <c:pt idx="0">
                  <c:v>238106771</c:v>
                </c:pt>
                <c:pt idx="1">
                  <c:v>271291227</c:v>
                </c:pt>
                <c:pt idx="2">
                  <c:v>312574697</c:v>
                </c:pt>
              </c:numCache>
            </c:numRef>
          </c:val>
        </c:ser>
        <c:ser>
          <c:idx val="1"/>
          <c:order val="1"/>
          <c:tx>
            <c:strRef>
              <c:f>'US Summary Charts'!$B$4</c:f>
              <c:strCache>
                <c:ptCount val="1"/>
                <c:pt idx="0">
                  <c:v>Paper and paper products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Charts'!$E$4,'US Summary Charts'!$K$4,'US Summary Charts'!$Q$4)</c:f>
              <c:numCache>
                <c:formatCode>_-* #,##0\ _€_-;\-* #,##0\ _€_-;_-* "-"??\ _€_-;_-@_-</c:formatCode>
                <c:ptCount val="3"/>
                <c:pt idx="0">
                  <c:v>72929239</c:v>
                </c:pt>
                <c:pt idx="1">
                  <c:v>75765684</c:v>
                </c:pt>
                <c:pt idx="2">
                  <c:v>79951815</c:v>
                </c:pt>
              </c:numCache>
            </c:numRef>
          </c:val>
        </c:ser>
        <c:ser>
          <c:idx val="2"/>
          <c:order val="2"/>
          <c:tx>
            <c:strRef>
              <c:f>'US Summary Charts'!$B$5</c:f>
              <c:strCache>
                <c:ptCount val="1"/>
                <c:pt idx="0">
                  <c:v>Chemicals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Charts'!$E$5,'US Summary Charts'!$K$5,'US Summary Charts'!$Q$5)</c:f>
              <c:numCache>
                <c:formatCode>_-* #,##0\ _€_-;\-* #,##0\ _€_-;_-* "-"??\ _€_-;_-@_-</c:formatCode>
                <c:ptCount val="3"/>
                <c:pt idx="0">
                  <c:v>321554549</c:v>
                </c:pt>
                <c:pt idx="1">
                  <c:v>346173883</c:v>
                </c:pt>
                <c:pt idx="2">
                  <c:v>439488826</c:v>
                </c:pt>
              </c:numCache>
            </c:numRef>
          </c:val>
        </c:ser>
        <c:ser>
          <c:idx val="3"/>
          <c:order val="3"/>
          <c:tx>
            <c:strRef>
              <c:f>'US Summary Charts'!$B$6</c:f>
              <c:strCache>
                <c:ptCount val="1"/>
                <c:pt idx="0">
                  <c:v>Non-metallic minerals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Charts'!$E$6,'US Summary Charts'!$K$6,'US Summary Charts'!$Q$6)</c:f>
              <c:numCache>
                <c:formatCode>_-* #,##0\ _€_-;\-* #,##0\ _€_-;_-* "-"??\ _€_-;_-@_-</c:formatCode>
                <c:ptCount val="3"/>
                <c:pt idx="0">
                  <c:v>52910335</c:v>
                </c:pt>
                <c:pt idx="1">
                  <c:v>54841932</c:v>
                </c:pt>
                <c:pt idx="2">
                  <c:v>72131997</c:v>
                </c:pt>
              </c:numCache>
            </c:numRef>
          </c:val>
        </c:ser>
        <c:ser>
          <c:idx val="4"/>
          <c:order val="4"/>
          <c:tx>
            <c:strRef>
              <c:f>'US Summary Charts'!$B$7</c:f>
              <c:strCache>
                <c:ptCount val="1"/>
                <c:pt idx="0">
                  <c:v>Basic metals and metal products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Charts'!$E$7,'US Summary Charts'!$K$7,'US Summary Charts'!$Q$7)</c:f>
              <c:numCache>
                <c:formatCode>_-* #,##0\ _€_-;\-* #,##0\ _€_-;_-* "-"??\ _€_-;_-@_-</c:formatCode>
                <c:ptCount val="3"/>
                <c:pt idx="0">
                  <c:v>208471425</c:v>
                </c:pt>
                <c:pt idx="1">
                  <c:v>196142578</c:v>
                </c:pt>
                <c:pt idx="2">
                  <c:v>253664875</c:v>
                </c:pt>
              </c:numCache>
            </c:numRef>
          </c:val>
        </c:ser>
        <c:ser>
          <c:idx val="5"/>
          <c:order val="5"/>
          <c:tx>
            <c:strRef>
              <c:f>'US Summary Charts'!$B$8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46%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Charts'!$E$8,'US Summary Charts'!$K$8,'US Summary Charts'!$Q$8)</c:f>
              <c:numCache>
                <c:formatCode>_-* #,##0\ _€_-;\-* #,##0\ _€_-;_-* "-"??\ _€_-;_-@_-</c:formatCode>
                <c:ptCount val="3"/>
                <c:pt idx="0">
                  <c:v>974538629</c:v>
                </c:pt>
                <c:pt idx="1">
                  <c:v>911703630</c:v>
                </c:pt>
                <c:pt idx="2">
                  <c:v>1002324730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06080"/>
        <c:axId val="193407616"/>
      </c:barChart>
      <c:catAx>
        <c:axId val="1934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07616"/>
        <c:crosses val="autoZero"/>
        <c:auto val="1"/>
        <c:lblAlgn val="ctr"/>
        <c:lblOffset val="100"/>
        <c:noMultiLvlLbl val="0"/>
      </c:catAx>
      <c:valAx>
        <c:axId val="193407616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934060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000000000000001E-2"/>
                <c:y val="0.1764005540974044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Value Added (Billtion Dollars)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Total Energy Intensity (MJ/Dollar)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'Metal Charts'!$A$25</c:f>
              <c:strCache>
                <c:ptCount val="1"/>
                <c:pt idx="0">
                  <c:v>Total Energy Intensity</c:v>
                </c:pt>
              </c:strCache>
            </c:strRef>
          </c:tx>
          <c:invertIfNegative val="0"/>
          <c:cat>
            <c:numRef>
              <c:f>'Metal Charts'!$B$26:$D$26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'Metal Charts'!$B$32:$D$32</c:f>
              <c:numCache>
                <c:formatCode>General</c:formatCode>
                <c:ptCount val="3"/>
                <c:pt idx="0">
                  <c:v>15.208047241966135</c:v>
                </c:pt>
                <c:pt idx="1">
                  <c:v>13.53854280437427</c:v>
                </c:pt>
                <c:pt idx="2">
                  <c:v>8.8675240984783557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56160"/>
        <c:axId val="142157696"/>
      </c:barChart>
      <c:catAx>
        <c:axId val="142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57696"/>
        <c:crosses val="autoZero"/>
        <c:auto val="1"/>
        <c:lblAlgn val="ctr"/>
        <c:lblOffset val="100"/>
        <c:noMultiLvlLbl val="0"/>
      </c:catAx>
      <c:valAx>
        <c:axId val="142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5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5325240594925635"/>
          <c:w val="0.86762599233617355"/>
          <c:h val="0.61407771945173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'Metal Charts'!$B$26</c:f>
              <c:strCache>
                <c:ptCount val="1"/>
                <c:pt idx="0">
                  <c:v>1998</c:v>
                </c:pt>
              </c:strCache>
            </c:strRef>
          </c:tx>
          <c:invertIfNegative val="0"/>
          <c:cat>
            <c:strRef>
              <c:f>'Metal Charts'!$A$27:$A$32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Charts'!$B$27:$B$32</c:f>
              <c:numCache>
                <c:formatCode>General</c:formatCode>
                <c:ptCount val="6"/>
                <c:pt idx="0">
                  <c:v>56.455755216639353</c:v>
                </c:pt>
                <c:pt idx="1">
                  <c:v>48.055176070415335</c:v>
                </c:pt>
                <c:pt idx="2">
                  <c:v>17.323617491466734</c:v>
                </c:pt>
                <c:pt idx="3">
                  <c:v>14.356677677404505</c:v>
                </c:pt>
                <c:pt idx="4">
                  <c:v>3.36737686174911</c:v>
                </c:pt>
                <c:pt idx="5">
                  <c:v>15.208047241966135</c:v>
                </c:pt>
              </c:numCache>
            </c:numRef>
          </c:val>
        </c:ser>
        <c:ser>
          <c:idx val="1"/>
          <c:order val="1"/>
          <c:tx>
            <c:strRef>
              <c:f>'Metal Charts'!$C$26</c:f>
              <c:strCache>
                <c:ptCount val="1"/>
                <c:pt idx="0">
                  <c:v>2002</c:v>
                </c:pt>
              </c:strCache>
            </c:strRef>
          </c:tx>
          <c:invertIfNegative val="0"/>
          <c:cat>
            <c:strRef>
              <c:f>'Metal Charts'!$A$27:$A$32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Charts'!$C$27:$C$32</c:f>
              <c:numCache>
                <c:formatCode>General</c:formatCode>
                <c:ptCount val="6"/>
                <c:pt idx="0">
                  <c:v>60.126319274003009</c:v>
                </c:pt>
                <c:pt idx="1">
                  <c:v>54.958264705454802</c:v>
                </c:pt>
                <c:pt idx="2">
                  <c:v>13.312422364981749</c:v>
                </c:pt>
                <c:pt idx="3">
                  <c:v>11.290123289449841</c:v>
                </c:pt>
                <c:pt idx="4">
                  <c:v>2.9524704249878457</c:v>
                </c:pt>
                <c:pt idx="5">
                  <c:v>13.53854280437427</c:v>
                </c:pt>
              </c:numCache>
            </c:numRef>
          </c:val>
        </c:ser>
        <c:ser>
          <c:idx val="2"/>
          <c:order val="2"/>
          <c:tx>
            <c:strRef>
              <c:f>'Metal Charts'!$D$26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'Metal Charts'!$A$27:$A$32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Charts'!$D$27:$D$32</c:f>
              <c:numCache>
                <c:formatCode>General</c:formatCode>
                <c:ptCount val="6"/>
                <c:pt idx="0">
                  <c:v>28.342256833501125</c:v>
                </c:pt>
                <c:pt idx="1">
                  <c:v>27.156574324039376</c:v>
                </c:pt>
                <c:pt idx="2">
                  <c:v>11.780297212170892</c:v>
                </c:pt>
                <c:pt idx="3">
                  <c:v>9.8131958643845447</c:v>
                </c:pt>
                <c:pt idx="4">
                  <c:v>2.4675047819763285</c:v>
                </c:pt>
                <c:pt idx="5">
                  <c:v>8.8675240984783557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17728"/>
        <c:axId val="143823616"/>
      </c:barChart>
      <c:catAx>
        <c:axId val="1438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23616"/>
        <c:crosses val="autoZero"/>
        <c:auto val="1"/>
        <c:lblAlgn val="ctr"/>
        <c:lblOffset val="100"/>
        <c:noMultiLvlLbl val="0"/>
      </c:catAx>
      <c:valAx>
        <c:axId val="1438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17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812204724409451"/>
          <c:y val="0.88850503062117236"/>
          <c:w val="0.312644794400699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'Metal Charts'!$A$3</c:f>
              <c:strCache>
                <c:ptCount val="1"/>
                <c:pt idx="0">
                  <c:v>Iron and Steel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Charts'!$B$3,'Metal Charts'!$D$3,'Metal Charts'!$F$3)</c:f>
              <c:numCache>
                <c:formatCode>General</c:formatCode>
                <c:ptCount val="3"/>
                <c:pt idx="0">
                  <c:v>1768273856</c:v>
                </c:pt>
                <c:pt idx="1">
                  <c:v>1455977280</c:v>
                </c:pt>
                <c:pt idx="2">
                  <c:v>1179552608</c:v>
                </c:pt>
              </c:numCache>
            </c:numRef>
          </c:val>
        </c:ser>
        <c:ser>
          <c:idx val="1"/>
          <c:order val="1"/>
          <c:tx>
            <c:strRef>
              <c:f>'Metal Charts'!$A$4</c:f>
              <c:strCache>
                <c:ptCount val="1"/>
                <c:pt idx="0">
                  <c:v>Aluminium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Charts'!$B$4,'Metal Charts'!$D$4,'Metal Charts'!$F$4)</c:f>
              <c:numCache>
                <c:formatCode>General</c:formatCode>
                <c:ptCount val="3"/>
                <c:pt idx="0">
                  <c:v>516977440</c:v>
                </c:pt>
                <c:pt idx="1">
                  <c:v>499041488</c:v>
                </c:pt>
                <c:pt idx="2">
                  <c:v>323902192</c:v>
                </c:pt>
              </c:numCache>
            </c:numRef>
          </c:val>
        </c:ser>
        <c:ser>
          <c:idx val="2"/>
          <c:order val="2"/>
          <c:tx>
            <c:strRef>
              <c:f>'Metal Charts'!$A$5</c:f>
              <c:strCache>
                <c:ptCount val="1"/>
                <c:pt idx="0">
                  <c:v>Other metals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Charts'!$B$5,'Metal Charts'!$D$5,'Metal Charts'!$F$5)</c:f>
              <c:numCache>
                <c:formatCode>General</c:formatCode>
                <c:ptCount val="3"/>
                <c:pt idx="0">
                  <c:v>166698848</c:v>
                </c:pt>
                <c:pt idx="1">
                  <c:v>106560656</c:v>
                </c:pt>
                <c:pt idx="2">
                  <c:v>155093232</c:v>
                </c:pt>
              </c:numCache>
            </c:numRef>
          </c:val>
        </c:ser>
        <c:ser>
          <c:idx val="3"/>
          <c:order val="3"/>
          <c:tx>
            <c:strRef>
              <c:f>'Metal Charts'!$A$6</c:f>
              <c:strCache>
                <c:ptCount val="1"/>
                <c:pt idx="0">
                  <c:v>Foundries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Charts'!$B$6,'Metal Charts'!$D$6,'Metal Charts'!$F$6)</c:f>
              <c:numCache>
                <c:formatCode>General</c:formatCode>
                <c:ptCount val="3"/>
                <c:pt idx="0">
                  <c:v>248993216</c:v>
                </c:pt>
                <c:pt idx="1">
                  <c:v>174084240</c:v>
                </c:pt>
                <c:pt idx="2">
                  <c:v>173029184</c:v>
                </c:pt>
              </c:numCache>
            </c:numRef>
          </c:val>
        </c:ser>
        <c:ser>
          <c:idx val="4"/>
          <c:order val="4"/>
          <c:tx>
            <c:strRef>
              <c:f>'Metal Charts'!$A$7</c:f>
              <c:strCache>
                <c:ptCount val="1"/>
                <c:pt idx="0">
                  <c:v>Fabricated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('Metal Charts'!$B$7,'Metal Charts'!$D$7,'Metal Charts'!$F$7)</c:f>
              <c:numCache>
                <c:formatCode>General</c:formatCode>
                <c:ptCount val="3"/>
                <c:pt idx="0">
                  <c:v>469499920</c:v>
                </c:pt>
                <c:pt idx="1">
                  <c:v>409361728</c:v>
                </c:pt>
                <c:pt idx="2">
                  <c:v>417802176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68288"/>
        <c:axId val="142269824"/>
      </c:barChart>
      <c:catAx>
        <c:axId val="142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69824"/>
        <c:crosses val="autoZero"/>
        <c:auto val="1"/>
        <c:lblAlgn val="ctr"/>
        <c:lblOffset val="100"/>
        <c:noMultiLvlLbl val="0"/>
      </c:catAx>
      <c:valAx>
        <c:axId val="1422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268288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3724792408066429E-2"/>
                <c:y val="0.2736227763196267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'Metal Charts'!$K$3</c:f>
              <c:strCache>
                <c:ptCount val="1"/>
                <c:pt idx="0">
                  <c:v>Iron and Steel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Charts'!$L$2,'Metal Charts'!$N$2,'Metal Charts'!$P$2)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Charts'!$L$3,'Metal Charts'!$N$3,'Metal Charts'!$P$3)</c:f>
              <c:numCache>
                <c:formatCode>General</c:formatCode>
                <c:ptCount val="3"/>
                <c:pt idx="0" formatCode="#,##0">
                  <c:v>31321410</c:v>
                </c:pt>
                <c:pt idx="1">
                  <c:v>24215307</c:v>
                </c:pt>
                <c:pt idx="2" formatCode="#,##0">
                  <c:v>41618161</c:v>
                </c:pt>
              </c:numCache>
            </c:numRef>
          </c:val>
        </c:ser>
        <c:ser>
          <c:idx val="1"/>
          <c:order val="1"/>
          <c:tx>
            <c:strRef>
              <c:f>'Metal Charts'!$K$4</c:f>
              <c:strCache>
                <c:ptCount val="1"/>
                <c:pt idx="0">
                  <c:v>Aluminium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Charts'!$L$2,'Metal Charts'!$N$2,'Metal Charts'!$P$2)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Charts'!$L$4,'Metal Charts'!$N$4,'Metal Charts'!$P$4)</c:f>
              <c:numCache>
                <c:formatCode>General</c:formatCode>
                <c:ptCount val="3"/>
                <c:pt idx="0" formatCode="#,##0">
                  <c:v>10757997</c:v>
                </c:pt>
                <c:pt idx="1">
                  <c:v>9080372</c:v>
                </c:pt>
                <c:pt idx="2" formatCode="#,##0">
                  <c:v>11927211</c:v>
                </c:pt>
              </c:numCache>
            </c:numRef>
          </c:val>
        </c:ser>
        <c:ser>
          <c:idx val="2"/>
          <c:order val="2"/>
          <c:tx>
            <c:strRef>
              <c:f>'Metal Charts'!$K$5</c:f>
              <c:strCache>
                <c:ptCount val="1"/>
                <c:pt idx="0">
                  <c:v>Other metals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Charts'!$L$2,'Metal Charts'!$N$2,'Metal Charts'!$P$2)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Charts'!$L$5,'Metal Charts'!$N$5,'Metal Charts'!$P$5)</c:f>
              <c:numCache>
                <c:formatCode>General</c:formatCode>
                <c:ptCount val="3"/>
                <c:pt idx="0" formatCode="#,##0">
                  <c:v>9622635</c:v>
                </c:pt>
                <c:pt idx="1">
                  <c:v>8004603</c:v>
                </c:pt>
                <c:pt idx="2" formatCode="#,##0">
                  <c:v>13165477</c:v>
                </c:pt>
              </c:numCache>
            </c:numRef>
          </c:val>
        </c:ser>
        <c:ser>
          <c:idx val="3"/>
          <c:order val="3"/>
          <c:tx>
            <c:strRef>
              <c:f>'Metal Charts'!$K$6</c:f>
              <c:strCache>
                <c:ptCount val="1"/>
                <c:pt idx="0">
                  <c:v>Foundries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Charts'!$L$2,'Metal Charts'!$N$2,'Metal Charts'!$P$2)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Charts'!$L$6,'Metal Charts'!$N$6,'Metal Charts'!$P$6)</c:f>
              <c:numCache>
                <c:formatCode>General</c:formatCode>
                <c:ptCount val="3"/>
                <c:pt idx="0" formatCode="#,##0">
                  <c:v>17343373</c:v>
                </c:pt>
                <c:pt idx="1">
                  <c:v>15419162</c:v>
                </c:pt>
                <c:pt idx="2" formatCode="#,##0">
                  <c:v>17632297</c:v>
                </c:pt>
              </c:numCache>
            </c:numRef>
          </c:val>
        </c:ser>
        <c:ser>
          <c:idx val="4"/>
          <c:order val="4"/>
          <c:tx>
            <c:strRef>
              <c:f>'Metal Charts'!$K$7</c:f>
              <c:strCache>
                <c:ptCount val="1"/>
                <c:pt idx="0">
                  <c:v>Fabricated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('Metal Charts'!$L$7,'Metal Charts'!$N$7,'Metal Charts'!$P$7)</c:f>
              <c:numCache>
                <c:formatCode>General</c:formatCode>
                <c:ptCount val="3"/>
                <c:pt idx="0" formatCode="#,##0">
                  <c:v>139426010</c:v>
                </c:pt>
                <c:pt idx="1">
                  <c:v>138650577</c:v>
                </c:pt>
                <c:pt idx="2" formatCode="#,##0">
                  <c:v>169321729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73184"/>
        <c:axId val="144574720"/>
      </c:barChart>
      <c:catAx>
        <c:axId val="1445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74720"/>
        <c:crosses val="autoZero"/>
        <c:auto val="1"/>
        <c:lblAlgn val="ctr"/>
        <c:lblOffset val="100"/>
        <c:noMultiLvlLbl val="0"/>
      </c:catAx>
      <c:valAx>
        <c:axId val="144574720"/>
        <c:scaling>
          <c:orientation val="minMax"/>
          <c:max val="2750000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4573184"/>
        <c:crosses val="autoZero"/>
        <c:crossBetween val="between"/>
        <c:majorUnit val="50000000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1764005540974044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Value Added (Billion</a:t>
                  </a:r>
                  <a:r>
                    <a:rPr lang="en-US" baseline="0"/>
                    <a:t> Dollers)</a:t>
                  </a:r>
                  <a:endParaRPr lang="en-US"/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Total Energy Intensity (MJ/Dollar)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'Metal Charts in Real $'!$A$25</c:f>
              <c:strCache>
                <c:ptCount val="1"/>
                <c:pt idx="0">
                  <c:v>Total Energy Intensity</c:v>
                </c:pt>
              </c:strCache>
            </c:strRef>
          </c:tx>
          <c:invertIfNegative val="0"/>
          <c:cat>
            <c:numRef>
              <c:f>'Metal Charts in Real $'!$B$26:$D$26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'Metal Charts in Real $'!$B$32:$D$32</c:f>
              <c:numCache>
                <c:formatCode>General</c:formatCode>
                <c:ptCount val="3"/>
                <c:pt idx="0">
                  <c:v>12.69284024803113</c:v>
                </c:pt>
                <c:pt idx="1">
                  <c:v>12.470987457792786</c:v>
                </c:pt>
                <c:pt idx="2">
                  <c:v>9.1535732629454003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28352"/>
        <c:axId val="144630144"/>
      </c:barChart>
      <c:catAx>
        <c:axId val="1446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30144"/>
        <c:crosses val="autoZero"/>
        <c:auto val="1"/>
        <c:lblAlgn val="ctr"/>
        <c:lblOffset val="100"/>
        <c:noMultiLvlLbl val="0"/>
      </c:catAx>
      <c:valAx>
        <c:axId val="1446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2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'Metal Charts in Real $'!$K$3</c:f>
              <c:strCache>
                <c:ptCount val="1"/>
                <c:pt idx="0">
                  <c:v>Iron and Steel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 in Real $'!$L$2,'Metal Charts in Real $'!$N$2,'Metal Charts in Real $'!$P$2)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$'!$L$3,'Metal Charts in Real $'!$N$3,'Metal Charts in Real $'!$P$3)</c:f>
              <c:numCache>
                <c:formatCode>General</c:formatCode>
                <c:ptCount val="3"/>
                <c:pt idx="0" formatCode="#,##0">
                  <c:v>37528045.233128831</c:v>
                </c:pt>
                <c:pt idx="1">
                  <c:v>26288212.657587551</c:v>
                </c:pt>
                <c:pt idx="2" formatCode="#,##0">
                  <c:v>40317593.46875</c:v>
                </c:pt>
              </c:numCache>
            </c:numRef>
          </c:val>
        </c:ser>
        <c:ser>
          <c:idx val="1"/>
          <c:order val="1"/>
          <c:tx>
            <c:strRef>
              <c:f>'Metal Charts in Real $'!$K$4</c:f>
              <c:strCache>
                <c:ptCount val="1"/>
                <c:pt idx="0">
                  <c:v>Aluminium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 in Real $'!$L$2,'Metal Charts in Real $'!$N$2,'Metal Charts in Real $'!$P$2)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$'!$L$4,'Metal Charts in Real $'!$N$4,'Metal Charts in Real $'!$P$4)</c:f>
              <c:numCache>
                <c:formatCode>General</c:formatCode>
                <c:ptCount val="3"/>
                <c:pt idx="0" formatCode="#,##0">
                  <c:v>12889796.405521473</c:v>
                </c:pt>
                <c:pt idx="1">
                  <c:v>9857680.1089494172</c:v>
                </c:pt>
                <c:pt idx="2" formatCode="#,##0">
                  <c:v>11554485.656250002</c:v>
                </c:pt>
              </c:numCache>
            </c:numRef>
          </c:val>
        </c:ser>
        <c:ser>
          <c:idx val="2"/>
          <c:order val="2"/>
          <c:tx>
            <c:strRef>
              <c:f>'Metal Charts in Real $'!$K$5</c:f>
              <c:strCache>
                <c:ptCount val="1"/>
                <c:pt idx="0">
                  <c:v>Other metals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 in Real $'!$L$2,'Metal Charts in Real $'!$N$2,'Metal Charts in Real $'!$P$2)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$'!$L$5,'Metal Charts in Real $'!$N$5,'Metal Charts in Real $'!$P$5)</c:f>
              <c:numCache>
                <c:formatCode>General</c:formatCode>
                <c:ptCount val="3"/>
                <c:pt idx="0" formatCode="#,##0">
                  <c:v>11529451.628834356</c:v>
                </c:pt>
                <c:pt idx="1">
                  <c:v>8689821.9338521399</c:v>
                </c:pt>
                <c:pt idx="2" formatCode="#,##0">
                  <c:v>12754055.843750002</c:v>
                </c:pt>
              </c:numCache>
            </c:numRef>
          </c:val>
        </c:ser>
        <c:ser>
          <c:idx val="3"/>
          <c:order val="3"/>
          <c:tx>
            <c:strRef>
              <c:f>'Metal Charts in Real $'!$K$6</c:f>
              <c:strCache>
                <c:ptCount val="1"/>
                <c:pt idx="0">
                  <c:v>Foundries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 in Real $'!$L$2,'Metal Charts in Real $'!$N$2,'Metal Charts in Real $'!$P$2)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$'!$L$6,'Metal Charts in Real $'!$N$6,'Metal Charts in Real $'!$P$6)</c:f>
              <c:numCache>
                <c:formatCode>General</c:formatCode>
                <c:ptCount val="3"/>
                <c:pt idx="0" formatCode="#,##0">
                  <c:v>20780127.281595092</c:v>
                </c:pt>
                <c:pt idx="1">
                  <c:v>16739090.264591441</c:v>
                </c:pt>
                <c:pt idx="2" formatCode="#,##0">
                  <c:v>17081287.718750004</c:v>
                </c:pt>
              </c:numCache>
            </c:numRef>
          </c:val>
        </c:ser>
        <c:ser>
          <c:idx val="4"/>
          <c:order val="4"/>
          <c:tx>
            <c:strRef>
              <c:f>'Metal Charts in Real $'!$K$7</c:f>
              <c:strCache>
                <c:ptCount val="1"/>
                <c:pt idx="0">
                  <c:v>Fabricated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('Metal Charts in Real $'!$L$7,'Metal Charts in Real $'!$N$7,'Metal Charts in Real $'!$P$7)</c:f>
              <c:numCache>
                <c:formatCode>General</c:formatCode>
                <c:ptCount val="3"/>
                <c:pt idx="0" formatCode="#,##0">
                  <c:v>167054599.71165645</c:v>
                </c:pt>
                <c:pt idx="1">
                  <c:v>150519497.98832685</c:v>
                </c:pt>
                <c:pt idx="2" formatCode="#,##0">
                  <c:v>164030424.96875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57312"/>
        <c:axId val="145758848"/>
      </c:barChart>
      <c:catAx>
        <c:axId val="1457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58848"/>
        <c:crosses val="autoZero"/>
        <c:auto val="1"/>
        <c:lblAlgn val="ctr"/>
        <c:lblOffset val="100"/>
        <c:noMultiLvlLbl val="0"/>
      </c:catAx>
      <c:valAx>
        <c:axId val="145758848"/>
        <c:scaling>
          <c:orientation val="minMax"/>
          <c:max val="275000000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75731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17177092446777487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Vlue Added (Billion</a:t>
                  </a:r>
                  <a:r>
                    <a:rPr lang="en-US" baseline="0"/>
                    <a:t> Dollars)</a:t>
                  </a:r>
                  <a:endParaRPr lang="en-US"/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cat>
            <c:strRef>
              <c:f>'Metal Charts in Real $'!$A$27:$A$32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$'!$B$27:$B$32</c:f>
              <c:numCache>
                <c:formatCode>General</c:formatCode>
                <c:ptCount val="6"/>
                <c:pt idx="0">
                  <c:v>47.118730672361572</c:v>
                </c:pt>
                <c:pt idx="1">
                  <c:v>40.107494620981569</c:v>
                </c:pt>
                <c:pt idx="2">
                  <c:v>14.458523559186267</c:v>
                </c:pt>
                <c:pt idx="3">
                  <c:v>11.982275788105142</c:v>
                </c:pt>
                <c:pt idx="4">
                  <c:v>2.8104579030471317</c:v>
                </c:pt>
                <c:pt idx="5">
                  <c:v>12.69284024803113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strRef>
              <c:f>'Metal Charts in Real $'!$A$27:$A$32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$'!$C$27:$C$32</c:f>
              <c:numCache>
                <c:formatCode>General</c:formatCode>
                <c:ptCount val="6"/>
                <c:pt idx="0">
                  <c:v>55.385175818705278</c:v>
                </c:pt>
                <c:pt idx="1">
                  <c:v>50.624638097856206</c:v>
                </c:pt>
                <c:pt idx="2">
                  <c:v>12.262697303943762</c:v>
                </c:pt>
                <c:pt idx="3">
                  <c:v>10.39986267164376</c:v>
                </c:pt>
                <c:pt idx="4">
                  <c:v>2.7196591369959724</c:v>
                </c:pt>
                <c:pt idx="5">
                  <c:v>12.470987457792786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strRef>
              <c:f>'Metal Charts in Real $'!$A$27:$A$32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$'!$D$27:$D$32</c:f>
              <c:numCache>
                <c:formatCode>General</c:formatCode>
                <c:ptCount val="6"/>
                <c:pt idx="0">
                  <c:v>29.256523182968902</c:v>
                </c:pt>
                <c:pt idx="1">
                  <c:v>28.032592850621285</c:v>
                </c:pt>
                <c:pt idx="2">
                  <c:v>12.160306799660274</c:v>
                </c:pt>
                <c:pt idx="3">
                  <c:v>10.129750569687269</c:v>
                </c:pt>
                <c:pt idx="4">
                  <c:v>2.547101710427178</c:v>
                </c:pt>
                <c:pt idx="5">
                  <c:v>9.1535732629454003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05696"/>
        <c:axId val="145807232"/>
      </c:barChart>
      <c:catAx>
        <c:axId val="1458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07232"/>
        <c:crosses val="autoZero"/>
        <c:auto val="1"/>
        <c:lblAlgn val="ctr"/>
        <c:lblOffset val="100"/>
        <c:noMultiLvlLbl val="0"/>
      </c:catAx>
      <c:valAx>
        <c:axId val="1458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05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29401715939"/>
          <c:y val="4.6903155007406272E-2"/>
          <c:w val="0.8739956996101963"/>
          <c:h val="0.65594362653376959"/>
        </c:manualLayout>
      </c:layout>
      <c:areaChart>
        <c:grouping val="stacked"/>
        <c:varyColors val="0"/>
        <c:ser>
          <c:idx val="0"/>
          <c:order val="0"/>
          <c:tx>
            <c:v>2002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dLbls>
            <c:dLbl>
              <c:idx val="0"/>
              <c:layout>
                <c:manualLayout>
                  <c:x val="5.4861179461942244E-2"/>
                  <c:y val="-0.123645093143844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Iron and Steel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2638820538057743E-2"/>
                  <c:y val="-1.21951219512195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Aluminium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4.3402641076115488E-2"/>
                  <c:y val="8.45755713462646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Metals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2.4131807742782153E-2"/>
                  <c:y val="-7.5654567569297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Foundries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0.25260416666666669"/>
                  <c:y val="-4.47154471544714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Fabricated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'Metal Charts in Real $'!$F$65:$F$83</c:f>
              <c:numCache>
                <c:formatCode>0</c:formatCode>
                <c:ptCount val="19"/>
                <c:pt idx="0">
                  <c:v>0</c:v>
                </c:pt>
                <c:pt idx="1">
                  <c:v>16.406749653455176</c:v>
                </c:pt>
                <c:pt idx="2">
                  <c:v>16.406749653455176</c:v>
                </c:pt>
                <c:pt idx="3">
                  <c:v>16.406749653455176</c:v>
                </c:pt>
                <c:pt idx="4">
                  <c:v>21.10870572837489</c:v>
                </c:pt>
                <c:pt idx="5">
                  <c:v>21.10870572837489</c:v>
                </c:pt>
                <c:pt idx="6">
                  <c:v>21.10870572837489</c:v>
                </c:pt>
                <c:pt idx="7">
                  <c:v>21.10870572837489</c:v>
                </c:pt>
                <c:pt idx="8">
                  <c:v>26.298812163095107</c:v>
                </c:pt>
                <c:pt idx="9">
                  <c:v>26.298812163095107</c:v>
                </c:pt>
                <c:pt idx="10">
                  <c:v>26.298812163095107</c:v>
                </c:pt>
                <c:pt idx="11">
                  <c:v>33.249832480748466</c:v>
                </c:pt>
                <c:pt idx="12">
                  <c:v>33.249832480748466</c:v>
                </c:pt>
                <c:pt idx="13">
                  <c:v>33.249832480748466</c:v>
                </c:pt>
                <c:pt idx="14">
                  <c:v>100</c:v>
                </c:pt>
              </c:numCache>
            </c:numRef>
          </c:cat>
          <c:val>
            <c:numRef>
              <c:f>'Metal Charts in Real $'!$G$65:$G$83</c:f>
              <c:numCache>
                <c:formatCode>General</c:formatCode>
                <c:ptCount val="19"/>
                <c:pt idx="0">
                  <c:v>55.385175818705278</c:v>
                </c:pt>
                <c:pt idx="1">
                  <c:v>55.385175818705278</c:v>
                </c:pt>
                <c:pt idx="2">
                  <c:v>0</c:v>
                </c:pt>
                <c:pt idx="3">
                  <c:v>50.624638097856206</c:v>
                </c:pt>
                <c:pt idx="4">
                  <c:v>50.624638097856206</c:v>
                </c:pt>
                <c:pt idx="5">
                  <c:v>50.624638097856206</c:v>
                </c:pt>
                <c:pt idx="6">
                  <c:v>0</c:v>
                </c:pt>
                <c:pt idx="7">
                  <c:v>12.262697303943762</c:v>
                </c:pt>
                <c:pt idx="8">
                  <c:v>12.262697303943762</c:v>
                </c:pt>
                <c:pt idx="9">
                  <c:v>0</c:v>
                </c:pt>
                <c:pt idx="10">
                  <c:v>10.39986267164376</c:v>
                </c:pt>
                <c:pt idx="11">
                  <c:v>10.39986267164376</c:v>
                </c:pt>
                <c:pt idx="12">
                  <c:v>0</c:v>
                </c:pt>
                <c:pt idx="13">
                  <c:v>2.7196591369959724</c:v>
                </c:pt>
                <c:pt idx="14">
                  <c:v>2.7196591369959724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7360"/>
        <c:axId val="145977728"/>
      </c:areaChart>
      <c:dateAx>
        <c:axId val="145967360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45977728"/>
        <c:crosses val="autoZero"/>
        <c:auto val="0"/>
        <c:lblOffset val="100"/>
        <c:baseTimeUnit val="days"/>
        <c:majorUnit val="20"/>
        <c:majorTimeUnit val="days"/>
      </c:dateAx>
      <c:valAx>
        <c:axId val="14597772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9673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29401715939"/>
          <c:y val="4.6903155007406272E-2"/>
          <c:w val="0.8739956996101963"/>
          <c:h val="0.65594362653376959"/>
        </c:manualLayout>
      </c:layout>
      <c:areaChart>
        <c:grouping val="stacked"/>
        <c:varyColors val="0"/>
        <c:ser>
          <c:idx val="0"/>
          <c:order val="0"/>
          <c:tx>
            <c:v>2006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dLbls>
            <c:dLbl>
              <c:idx val="0"/>
              <c:layout>
                <c:manualLayout>
                  <c:x val="7.0002437600267586E-2"/>
                  <c:y val="-0.200880865501568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Iron and Steel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692391852746267E-2"/>
                  <c:y val="-6.0975609756097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Aluminium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1.4562337375214734E-2"/>
                  <c:y val="-9.032712374367838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Metals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5488342034999407E-2"/>
                  <c:y val="-3.50041610652326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Foundries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0.2505399568034557"/>
                  <c:y val="-4.47154471544715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Fabricated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delete val="1"/>
            </c:dLbl>
            <c:dLbl>
              <c:idx val="15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'Metal Charts in Real $'!$F$47:$F$62</c:f>
              <c:numCache>
                <c:formatCode>0</c:formatCode>
                <c:ptCount val="16"/>
                <c:pt idx="0">
                  <c:v>0</c:v>
                </c:pt>
                <c:pt idx="1">
                  <c:v>16.406749653455176</c:v>
                </c:pt>
                <c:pt idx="2">
                  <c:v>16.406749653455176</c:v>
                </c:pt>
                <c:pt idx="3">
                  <c:v>16.406749653455176</c:v>
                </c:pt>
                <c:pt idx="4">
                  <c:v>21.10870572837489</c:v>
                </c:pt>
                <c:pt idx="5">
                  <c:v>21.10870572837489</c:v>
                </c:pt>
                <c:pt idx="6">
                  <c:v>21.10870572837489</c:v>
                </c:pt>
                <c:pt idx="7">
                  <c:v>21.10870572837489</c:v>
                </c:pt>
                <c:pt idx="8">
                  <c:v>26.298812163095107</c:v>
                </c:pt>
                <c:pt idx="9">
                  <c:v>26.298812163095107</c:v>
                </c:pt>
                <c:pt idx="10">
                  <c:v>26.298812163095107</c:v>
                </c:pt>
                <c:pt idx="11">
                  <c:v>33.249832480748466</c:v>
                </c:pt>
                <c:pt idx="12">
                  <c:v>33.249832480748466</c:v>
                </c:pt>
                <c:pt idx="13">
                  <c:v>33.249832480748466</c:v>
                </c:pt>
                <c:pt idx="14">
                  <c:v>100</c:v>
                </c:pt>
                <c:pt idx="15" formatCode="General">
                  <c:v>100</c:v>
                </c:pt>
              </c:numCache>
            </c:numRef>
          </c:cat>
          <c:val>
            <c:numRef>
              <c:f>'Metal Charts in Real $'!$G$47:$G$62</c:f>
              <c:numCache>
                <c:formatCode>General</c:formatCode>
                <c:ptCount val="16"/>
                <c:pt idx="0">
                  <c:v>29.256523182968902</c:v>
                </c:pt>
                <c:pt idx="1">
                  <c:v>29.256523182968902</c:v>
                </c:pt>
                <c:pt idx="2">
                  <c:v>0</c:v>
                </c:pt>
                <c:pt idx="3">
                  <c:v>28.032592850621285</c:v>
                </c:pt>
                <c:pt idx="4">
                  <c:v>28.032592850621285</c:v>
                </c:pt>
                <c:pt idx="5">
                  <c:v>28.032592850621285</c:v>
                </c:pt>
                <c:pt idx="6">
                  <c:v>0</c:v>
                </c:pt>
                <c:pt idx="7">
                  <c:v>12.160306799660274</c:v>
                </c:pt>
                <c:pt idx="8">
                  <c:v>12.160306799660274</c:v>
                </c:pt>
                <c:pt idx="9">
                  <c:v>0</c:v>
                </c:pt>
                <c:pt idx="10">
                  <c:v>10.129750569687269</c:v>
                </c:pt>
                <c:pt idx="11">
                  <c:v>10.129750569687269</c:v>
                </c:pt>
                <c:pt idx="12">
                  <c:v>0</c:v>
                </c:pt>
                <c:pt idx="13">
                  <c:v>2.547101710427178</c:v>
                </c:pt>
                <c:pt idx="14">
                  <c:v>2.547101710427178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6512"/>
        <c:axId val="146043264"/>
      </c:areaChart>
      <c:dateAx>
        <c:axId val="146016512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46043264"/>
        <c:crosses val="autoZero"/>
        <c:auto val="0"/>
        <c:lblOffset val="100"/>
        <c:baseTimeUnit val="days"/>
        <c:majorUnit val="20"/>
        <c:majorTimeUnit val="days"/>
      </c:dateAx>
      <c:valAx>
        <c:axId val="146043264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0165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cat>
            <c:strRef>
              <c:f>'Metal Charts in Real $'!$A$3:$A$8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$'!$B$3:$B$8</c:f>
              <c:numCache>
                <c:formatCode>General</c:formatCode>
                <c:ptCount val="6"/>
                <c:pt idx="0">
                  <c:v>1768273856</c:v>
                </c:pt>
                <c:pt idx="1">
                  <c:v>516977440</c:v>
                </c:pt>
                <c:pt idx="2">
                  <c:v>166698848</c:v>
                </c:pt>
                <c:pt idx="3">
                  <c:v>248993216</c:v>
                </c:pt>
                <c:pt idx="4">
                  <c:v>469499920</c:v>
                </c:pt>
                <c:pt idx="5">
                  <c:v>3170443280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strRef>
              <c:f>'Metal Charts in Real $'!$A$3:$A$8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$'!$D$3:$D$8</c:f>
              <c:numCache>
                <c:formatCode>General</c:formatCode>
                <c:ptCount val="6"/>
                <c:pt idx="0">
                  <c:v>1455977280</c:v>
                </c:pt>
                <c:pt idx="1">
                  <c:v>499041488</c:v>
                </c:pt>
                <c:pt idx="2">
                  <c:v>106560656</c:v>
                </c:pt>
                <c:pt idx="3">
                  <c:v>174084240</c:v>
                </c:pt>
                <c:pt idx="4">
                  <c:v>409361728</c:v>
                </c:pt>
                <c:pt idx="5">
                  <c:v>2645025392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strRef>
              <c:f>'Metal Charts in Real $'!$A$3:$A$8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$'!$F$3:$F$8</c:f>
              <c:numCache>
                <c:formatCode>General</c:formatCode>
                <c:ptCount val="6"/>
                <c:pt idx="0">
                  <c:v>1179552608</c:v>
                </c:pt>
                <c:pt idx="1">
                  <c:v>323902192</c:v>
                </c:pt>
                <c:pt idx="2">
                  <c:v>155093232</c:v>
                </c:pt>
                <c:pt idx="3">
                  <c:v>173029184</c:v>
                </c:pt>
                <c:pt idx="4">
                  <c:v>417802176</c:v>
                </c:pt>
                <c:pt idx="5">
                  <c:v>2249379392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74624"/>
        <c:axId val="146211584"/>
      </c:barChart>
      <c:catAx>
        <c:axId val="1460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11584"/>
        <c:crosses val="autoZero"/>
        <c:auto val="1"/>
        <c:lblAlgn val="ctr"/>
        <c:lblOffset val="100"/>
        <c:noMultiLvlLbl val="0"/>
      </c:catAx>
      <c:valAx>
        <c:axId val="1462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74624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3.0555555555555555E-2"/>
                <c:y val="0.3154854447286796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</a:t>
                  </a:r>
                  <a:r>
                    <a:rPr lang="en-US" baseline="0"/>
                    <a:t> Use (EJ)</a:t>
                  </a:r>
                  <a:endParaRPr lang="en-US"/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Energy Intensity (MJ/Dollar)</c:v>
          </c:tx>
          <c:invertIfNegative val="0"/>
          <c:cat>
            <c:numRef>
              <c:f>('US Summary Charts'!$C$1,'US Summary Charts'!$I$1,'US Summary Charts'!$O$1)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('US Summary Charts'!$G$10,'US Summary Charts'!$M$10,'US Summary Charts'!$S$10)</c:f>
              <c:numCache>
                <c:formatCode>_-* #,##0\ _€_-;\-* #,##0\ _€_-;_-* "-"??\ _€_-;_-@_-</c:formatCode>
                <c:ptCount val="3"/>
                <c:pt idx="0">
                  <c:v>9.3043141045593707</c:v>
                </c:pt>
                <c:pt idx="1">
                  <c:v>9.0200995557061336</c:v>
                </c:pt>
                <c:pt idx="2">
                  <c:v>6.9526713246244469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193464960"/>
        <c:axId val="193470848"/>
      </c:barChart>
      <c:catAx>
        <c:axId val="193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70848"/>
        <c:crosses val="autoZero"/>
        <c:auto val="1"/>
        <c:lblAlgn val="ctr"/>
        <c:lblOffset val="100"/>
        <c:noMultiLvlLbl val="0"/>
      </c:catAx>
      <c:valAx>
        <c:axId val="193470848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9346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cat>
            <c:strRef>
              <c:f>'Metal Charts in Real $'!$K$3:$K$8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$'!$L$3:$L$8</c:f>
              <c:numCache>
                <c:formatCode>#,##0</c:formatCode>
                <c:ptCount val="6"/>
                <c:pt idx="0">
                  <c:v>37528045.233128831</c:v>
                </c:pt>
                <c:pt idx="1">
                  <c:v>12889796.405521473</c:v>
                </c:pt>
                <c:pt idx="2">
                  <c:v>11529451.628834356</c:v>
                </c:pt>
                <c:pt idx="3">
                  <c:v>20780127.281595092</c:v>
                </c:pt>
                <c:pt idx="4">
                  <c:v>167054599.71165645</c:v>
                </c:pt>
                <c:pt idx="5">
                  <c:v>249782020.26073623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strRef>
              <c:f>'Metal Charts in Real $'!$K$3:$K$8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$'!$N$3:$N$8</c:f>
              <c:numCache>
                <c:formatCode>General</c:formatCode>
                <c:ptCount val="6"/>
                <c:pt idx="0">
                  <c:v>26288212.657587551</c:v>
                </c:pt>
                <c:pt idx="1">
                  <c:v>9857680.1089494172</c:v>
                </c:pt>
                <c:pt idx="2">
                  <c:v>8689821.9338521399</c:v>
                </c:pt>
                <c:pt idx="3">
                  <c:v>16739090.264591441</c:v>
                </c:pt>
                <c:pt idx="4">
                  <c:v>150519497.98832685</c:v>
                </c:pt>
                <c:pt idx="5" formatCode="0">
                  <c:v>212094302.95330739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strRef>
              <c:f>'Metal Charts in Real $'!$K$3:$K$8</c:f>
              <c:strCache>
                <c:ptCount val="6"/>
                <c:pt idx="0">
                  <c:v>Iron and Steel</c:v>
                </c:pt>
                <c:pt idx="1">
                  <c:v>Aluminium</c:v>
                </c:pt>
                <c:pt idx="2">
                  <c:v>Other metals</c:v>
                </c:pt>
                <c:pt idx="3">
                  <c:v>Foundries</c:v>
                </c:pt>
                <c:pt idx="4">
                  <c:v>Fabricated Metal Products</c:v>
                </c:pt>
                <c:pt idx="5">
                  <c:v>Total</c:v>
                </c:pt>
              </c:strCache>
            </c:strRef>
          </c:cat>
          <c:val>
            <c:numRef>
              <c:f>'Metal Charts in Real $'!$P$3:$P$8</c:f>
              <c:numCache>
                <c:formatCode>#,##0</c:formatCode>
                <c:ptCount val="6"/>
                <c:pt idx="0">
                  <c:v>40317593.46875</c:v>
                </c:pt>
                <c:pt idx="1">
                  <c:v>11554485.656250002</c:v>
                </c:pt>
                <c:pt idx="2">
                  <c:v>12754055.843750002</c:v>
                </c:pt>
                <c:pt idx="3">
                  <c:v>17081287.718750004</c:v>
                </c:pt>
                <c:pt idx="4">
                  <c:v>164030424.96875</c:v>
                </c:pt>
                <c:pt idx="5">
                  <c:v>245737847.65625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58176"/>
        <c:axId val="146259968"/>
      </c:barChart>
      <c:catAx>
        <c:axId val="1462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59968"/>
        <c:crosses val="autoZero"/>
        <c:auto val="1"/>
        <c:lblAlgn val="ctr"/>
        <c:lblOffset val="100"/>
        <c:noMultiLvlLbl val="0"/>
      </c:catAx>
      <c:valAx>
        <c:axId val="1462599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25817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222222222222223E-2"/>
                <c:y val="0.1486227763196267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Value added</a:t>
                  </a:r>
                  <a:r>
                    <a:rPr lang="en-US" baseline="0"/>
                    <a:t> (B</a:t>
                  </a:r>
                  <a:r>
                    <a:rPr lang="en-US"/>
                    <a:t>illion Dollars)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'Metal Charts in Real $'!$A$3</c:f>
              <c:strCache>
                <c:ptCount val="1"/>
                <c:pt idx="0">
                  <c:v>Iron and Steel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$'!$B$3,'Metal Charts in Real $'!$D$3,'Metal Charts in Real $'!$F$3)</c:f>
              <c:numCache>
                <c:formatCode>General</c:formatCode>
                <c:ptCount val="3"/>
                <c:pt idx="0">
                  <c:v>1768273856</c:v>
                </c:pt>
                <c:pt idx="1">
                  <c:v>1455977280</c:v>
                </c:pt>
                <c:pt idx="2">
                  <c:v>1179552608</c:v>
                </c:pt>
              </c:numCache>
            </c:numRef>
          </c:val>
        </c:ser>
        <c:ser>
          <c:idx val="1"/>
          <c:order val="1"/>
          <c:tx>
            <c:strRef>
              <c:f>'Metal Charts in Real $'!$A$4</c:f>
              <c:strCache>
                <c:ptCount val="1"/>
                <c:pt idx="0">
                  <c:v>Aluminium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$'!$B$4,'Metal Charts in Real $'!$D$4,'Metal Charts in Real $'!$F$4)</c:f>
              <c:numCache>
                <c:formatCode>General</c:formatCode>
                <c:ptCount val="3"/>
                <c:pt idx="0">
                  <c:v>516977440</c:v>
                </c:pt>
                <c:pt idx="1">
                  <c:v>499041488</c:v>
                </c:pt>
                <c:pt idx="2">
                  <c:v>323902192</c:v>
                </c:pt>
              </c:numCache>
            </c:numRef>
          </c:val>
        </c:ser>
        <c:ser>
          <c:idx val="2"/>
          <c:order val="2"/>
          <c:tx>
            <c:strRef>
              <c:f>'Metal Charts in Real $'!$A$5</c:f>
              <c:strCache>
                <c:ptCount val="1"/>
                <c:pt idx="0">
                  <c:v>Other metals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$'!$B$5,'Metal Charts in Real $'!$D$5,'Metal Charts in Real $'!$F$5)</c:f>
              <c:numCache>
                <c:formatCode>General</c:formatCode>
                <c:ptCount val="3"/>
                <c:pt idx="0">
                  <c:v>166698848</c:v>
                </c:pt>
                <c:pt idx="1">
                  <c:v>106560656</c:v>
                </c:pt>
                <c:pt idx="2">
                  <c:v>155093232</c:v>
                </c:pt>
              </c:numCache>
            </c:numRef>
          </c:val>
        </c:ser>
        <c:ser>
          <c:idx val="3"/>
          <c:order val="3"/>
          <c:tx>
            <c:strRef>
              <c:f>'Metal Charts in Real $'!$A$6</c:f>
              <c:strCache>
                <c:ptCount val="1"/>
                <c:pt idx="0">
                  <c:v>Foundries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('Metal Charts'!$B$2,'Metal Charts'!$D$2,'Metal Charts'!$F$2)</c:f>
              <c:numCache>
                <c:formatCode>General</c:formatCode>
                <c:ptCount val="3"/>
                <c:pt idx="0">
                  <c:v>1998</c:v>
                </c:pt>
                <c:pt idx="1">
                  <c:v>2002</c:v>
                </c:pt>
                <c:pt idx="2">
                  <c:v>2006</c:v>
                </c:pt>
              </c:numCache>
            </c:numRef>
          </c:cat>
          <c:val>
            <c:numRef>
              <c:f>('Metal Charts in Real $'!$B$6,'Metal Charts in Real $'!$D$6,'Metal Charts in Real $'!$F$6)</c:f>
              <c:numCache>
                <c:formatCode>General</c:formatCode>
                <c:ptCount val="3"/>
                <c:pt idx="0">
                  <c:v>248993216</c:v>
                </c:pt>
                <c:pt idx="1">
                  <c:v>174084240</c:v>
                </c:pt>
                <c:pt idx="2">
                  <c:v>173029184</c:v>
                </c:pt>
              </c:numCache>
            </c:numRef>
          </c:val>
        </c:ser>
        <c:ser>
          <c:idx val="4"/>
          <c:order val="4"/>
          <c:tx>
            <c:strRef>
              <c:f>'Metal Charts in Real $'!$A$7</c:f>
              <c:strCache>
                <c:ptCount val="1"/>
                <c:pt idx="0">
                  <c:v>Fabricated Metal Products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('Metal Charts in Real $'!$B$7,'Metal Charts in Real $'!$D$7,'Metal Charts in Real $'!$F$7)</c:f>
              <c:numCache>
                <c:formatCode>General</c:formatCode>
                <c:ptCount val="3"/>
                <c:pt idx="0">
                  <c:v>469499920</c:v>
                </c:pt>
                <c:pt idx="1">
                  <c:v>409361728</c:v>
                </c:pt>
                <c:pt idx="2">
                  <c:v>417802176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19168"/>
        <c:axId val="146520704"/>
      </c:barChart>
      <c:catAx>
        <c:axId val="1465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20704"/>
        <c:crosses val="autoZero"/>
        <c:auto val="1"/>
        <c:lblAlgn val="ctr"/>
        <c:lblOffset val="100"/>
        <c:noMultiLvlLbl val="0"/>
      </c:catAx>
      <c:valAx>
        <c:axId val="1465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19168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3724792408066429E-2"/>
                <c:y val="0.2736227763196267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29401715939"/>
          <c:y val="4.6903155007406272E-2"/>
          <c:w val="0.8739956996101963"/>
          <c:h val="0.65594362653376959"/>
        </c:manualLayout>
      </c:layout>
      <c:areaChart>
        <c:grouping val="stacked"/>
        <c:varyColors val="0"/>
        <c:ser>
          <c:idx val="0"/>
          <c:order val="0"/>
          <c:tx>
            <c:v>2002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dLbls>
            <c:dLbl>
              <c:idx val="0"/>
              <c:layout>
                <c:manualLayout>
                  <c:x val="6.7521300222087619E-2"/>
                  <c:y val="-0.20901094680238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Iron and Steel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3376135675348274E-2"/>
                  <c:y val="-8.53658536585365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Aluminium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>
                <c:manualLayout>
                  <c:x val="3.0982838683626085E-2"/>
                  <c:y val="-9.259330388579475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Metals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4.3162325863113263E-2"/>
                  <c:y val="4.62966519428981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Foundries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0.26666666666666666"/>
                  <c:y val="-8.13008130081301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Fabricated Metal</a:t>
                    </a:r>
                    <a:r>
                      <a:rPr lang="en-US" baseline="0"/>
                      <a:t> Products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'Metal Charts in Real $'!$F$85:$F$99</c:f>
              <c:numCache>
                <c:formatCode>0</c:formatCode>
                <c:ptCount val="15"/>
                <c:pt idx="0">
                  <c:v>0</c:v>
                </c:pt>
                <c:pt idx="1">
                  <c:v>15.024318081003186</c:v>
                </c:pt>
                <c:pt idx="2">
                  <c:v>15.024318081003186</c:v>
                </c:pt>
                <c:pt idx="3">
                  <c:v>15.024318081003186</c:v>
                </c:pt>
                <c:pt idx="4">
                  <c:v>20.184736109517164</c:v>
                </c:pt>
                <c:pt idx="5">
                  <c:v>20.184736109517164</c:v>
                </c:pt>
                <c:pt idx="6">
                  <c:v>20.184736109517164</c:v>
                </c:pt>
                <c:pt idx="7">
                  <c:v>20.184736109517164</c:v>
                </c:pt>
                <c:pt idx="8">
                  <c:v>24.800541369158864</c:v>
                </c:pt>
                <c:pt idx="9">
                  <c:v>24.800541369158864</c:v>
                </c:pt>
                <c:pt idx="10">
                  <c:v>24.800541369158864</c:v>
                </c:pt>
                <c:pt idx="11">
                  <c:v>33.119846041250014</c:v>
                </c:pt>
                <c:pt idx="12">
                  <c:v>33.119846041250014</c:v>
                </c:pt>
                <c:pt idx="13">
                  <c:v>33.119846041250014</c:v>
                </c:pt>
                <c:pt idx="14">
                  <c:v>99.999999999999986</c:v>
                </c:pt>
              </c:numCache>
            </c:numRef>
          </c:cat>
          <c:val>
            <c:numRef>
              <c:f>'Metal Charts in Real $'!$G$85:$G$99</c:f>
              <c:numCache>
                <c:formatCode>General</c:formatCode>
                <c:ptCount val="15"/>
                <c:pt idx="0">
                  <c:v>47.118730672361572</c:v>
                </c:pt>
                <c:pt idx="1">
                  <c:v>47.118730672361572</c:v>
                </c:pt>
                <c:pt idx="2">
                  <c:v>0</c:v>
                </c:pt>
                <c:pt idx="3">
                  <c:v>40.107494620981569</c:v>
                </c:pt>
                <c:pt idx="4">
                  <c:v>40.107494620981569</c:v>
                </c:pt>
                <c:pt idx="5">
                  <c:v>40.107494620981569</c:v>
                </c:pt>
                <c:pt idx="6">
                  <c:v>0</c:v>
                </c:pt>
                <c:pt idx="7">
                  <c:v>14.458523559186267</c:v>
                </c:pt>
                <c:pt idx="8">
                  <c:v>14.458523559186267</c:v>
                </c:pt>
                <c:pt idx="9">
                  <c:v>0</c:v>
                </c:pt>
                <c:pt idx="10">
                  <c:v>11.982275788105142</c:v>
                </c:pt>
                <c:pt idx="11">
                  <c:v>11.982275788105142</c:v>
                </c:pt>
                <c:pt idx="12">
                  <c:v>0</c:v>
                </c:pt>
                <c:pt idx="13">
                  <c:v>2.8104579030471317</c:v>
                </c:pt>
                <c:pt idx="14">
                  <c:v>2.8104579030471317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5632"/>
        <c:axId val="146887808"/>
      </c:areaChart>
      <c:dateAx>
        <c:axId val="146885632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46887808"/>
        <c:crosses val="autoZero"/>
        <c:auto val="0"/>
        <c:lblOffset val="100"/>
        <c:baseTimeUnit val="days"/>
        <c:majorUnit val="20"/>
        <c:majorTimeUnit val="days"/>
      </c:dateAx>
      <c:valAx>
        <c:axId val="14688780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68856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Electricity (Cents per kWh)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Prices!$A$2</c:f>
              <c:strCache>
                <c:ptCount val="1"/>
                <c:pt idx="0">
                  <c:v>Electricity (Cents per Kilowatthour) (1)</c:v>
                </c:pt>
              </c:strCache>
            </c:strRef>
          </c:tx>
          <c:marker>
            <c:symbol val="none"/>
          </c:marker>
          <c:cat>
            <c:numRef>
              <c:f>Prices!$B$1:$N$1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Prices!$B$2:$N$2</c:f>
              <c:numCache>
                <c:formatCode>General</c:formatCode>
                <c:ptCount val="13"/>
                <c:pt idx="0">
                  <c:v>4.4800000000000004</c:v>
                </c:pt>
                <c:pt idx="1">
                  <c:v>4.43</c:v>
                </c:pt>
                <c:pt idx="2">
                  <c:v>4.6399999999999997</c:v>
                </c:pt>
                <c:pt idx="3">
                  <c:v>5.05</c:v>
                </c:pt>
                <c:pt idx="4">
                  <c:v>4.88</c:v>
                </c:pt>
                <c:pt idx="5">
                  <c:v>5.1100000000000003</c:v>
                </c:pt>
                <c:pt idx="6">
                  <c:v>5.25</c:v>
                </c:pt>
                <c:pt idx="7">
                  <c:v>5.73</c:v>
                </c:pt>
                <c:pt idx="8">
                  <c:v>6.16</c:v>
                </c:pt>
                <c:pt idx="9">
                  <c:v>6.39</c:v>
                </c:pt>
                <c:pt idx="10">
                  <c:v>6.83</c:v>
                </c:pt>
                <c:pt idx="11">
                  <c:v>6.81</c:v>
                </c:pt>
                <c:pt idx="12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68256"/>
        <c:axId val="146940672"/>
      </c:lineChart>
      <c:catAx>
        <c:axId val="147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940672"/>
        <c:crosses val="autoZero"/>
        <c:auto val="1"/>
        <c:lblAlgn val="ctr"/>
        <c:lblOffset val="100"/>
        <c:noMultiLvlLbl val="0"/>
      </c:catAx>
      <c:valAx>
        <c:axId val="1469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6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Coal (dollars per short ton)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Prices!$A$3</c:f>
              <c:strCache>
                <c:ptCount val="1"/>
                <c:pt idx="0">
                  <c:v>Coal (dollars per short ton) (2)</c:v>
                </c:pt>
              </c:strCache>
            </c:strRef>
          </c:tx>
          <c:marker>
            <c:symbol val="none"/>
          </c:marker>
          <c:cat>
            <c:numRef>
              <c:f>Prices!$B$1:$N$1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Prices!$B$3:$N$3</c:f>
              <c:numCache>
                <c:formatCode>General</c:formatCode>
                <c:ptCount val="13"/>
                <c:pt idx="0">
                  <c:v>20.66</c:v>
                </c:pt>
                <c:pt idx="1">
                  <c:v>19.170000000000002</c:v>
                </c:pt>
                <c:pt idx="2">
                  <c:v>18.93</c:v>
                </c:pt>
                <c:pt idx="3">
                  <c:v>19.170000000000002</c:v>
                </c:pt>
                <c:pt idx="4">
                  <c:v>19.52</c:v>
                </c:pt>
                <c:pt idx="5">
                  <c:v>18.97</c:v>
                </c:pt>
                <c:pt idx="6">
                  <c:v>20.6</c:v>
                </c:pt>
                <c:pt idx="7">
                  <c:v>23.59</c:v>
                </c:pt>
                <c:pt idx="8">
                  <c:v>24.37</c:v>
                </c:pt>
                <c:pt idx="9">
                  <c:v>24.65</c:v>
                </c:pt>
                <c:pt idx="10">
                  <c:v>28.77</c:v>
                </c:pt>
                <c:pt idx="11">
                  <c:v>30.32</c:v>
                </c:pt>
                <c:pt idx="12">
                  <c:v>32.200000000000003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800"/>
        <c:axId val="147134336"/>
      </c:lineChart>
      <c:catAx>
        <c:axId val="1471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4336"/>
        <c:crosses val="autoZero"/>
        <c:auto val="1"/>
        <c:lblAlgn val="ctr"/>
        <c:lblOffset val="100"/>
        <c:noMultiLvlLbl val="0"/>
      </c:catAx>
      <c:valAx>
        <c:axId val="1471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3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Natural Gas (Dollars per Thousand Cubic Feet)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Prices!$A$4</c:f>
              <c:strCache>
                <c:ptCount val="1"/>
                <c:pt idx="0">
                  <c:v>Natural Gas (Dollars per Thousand Cubic Feet) (4)</c:v>
                </c:pt>
              </c:strCache>
            </c:strRef>
          </c:tx>
          <c:marker>
            <c:symbol val="none"/>
          </c:marker>
          <c:cat>
            <c:numRef>
              <c:f>Prices!$B$1:$N$1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Prices!$B$4:$N$4</c:f>
              <c:numCache>
                <c:formatCode>0.0</c:formatCode>
                <c:ptCount val="13"/>
                <c:pt idx="0">
                  <c:v>3.7622208588957058</c:v>
                </c:pt>
                <c:pt idx="1">
                  <c:v>3.6574789915966388</c:v>
                </c:pt>
                <c:pt idx="2">
                  <c:v>5.0469512195121959</c:v>
                </c:pt>
                <c:pt idx="3">
                  <c:v>5.7784980237154153</c:v>
                </c:pt>
                <c:pt idx="4">
                  <c:v>4.3641245136186768</c:v>
                </c:pt>
                <c:pt idx="5">
                  <c:v>6.2517228260869562</c:v>
                </c:pt>
                <c:pt idx="6">
                  <c:v>6.7512387506617264</c:v>
                </c:pt>
                <c:pt idx="7">
                  <c:v>8.56</c:v>
                </c:pt>
                <c:pt idx="8">
                  <c:v>7.6240625000000009</c:v>
                </c:pt>
                <c:pt idx="9">
                  <c:v>7.2339612813612284</c:v>
                </c:pt>
                <c:pt idx="10">
                  <c:v>8.7534544339837357</c:v>
                </c:pt>
                <c:pt idx="11">
                  <c:v>4.8520721367409818</c:v>
                </c:pt>
                <c:pt idx="12">
                  <c:v>4.8275076127233367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0336"/>
        <c:axId val="147151872"/>
      </c:lineChart>
      <c:catAx>
        <c:axId val="1471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51872"/>
        <c:crosses val="autoZero"/>
        <c:auto val="1"/>
        <c:lblAlgn val="ctr"/>
        <c:lblOffset val="100"/>
        <c:noMultiLvlLbl val="0"/>
      </c:catAx>
      <c:valAx>
        <c:axId val="147151872"/>
        <c:scaling>
          <c:orientation val="minMax"/>
          <c:max val="1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71503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1998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Charts'!$E$29:$E$50</c:f>
              <c:numCache>
                <c:formatCode>General</c:formatCode>
                <c:ptCount val="22"/>
                <c:pt idx="0">
                  <c:v>0</c:v>
                </c:pt>
                <c:pt idx="1">
                  <c:v>3.9030672567405262</c:v>
                </c:pt>
                <c:pt idx="2">
                  <c:v>3.9030672567405262</c:v>
                </c:pt>
                <c:pt idx="3">
                  <c:v>3.9030672567405262</c:v>
                </c:pt>
                <c:pt idx="4">
                  <c:v>3.9030672567405262</c:v>
                </c:pt>
                <c:pt idx="5">
                  <c:v>21.112201050908695</c:v>
                </c:pt>
                <c:pt idx="6">
                  <c:v>21.112201050908695</c:v>
                </c:pt>
                <c:pt idx="7">
                  <c:v>21.112201050908695</c:v>
                </c:pt>
                <c:pt idx="8">
                  <c:v>21.112201050908695</c:v>
                </c:pt>
                <c:pt idx="9">
                  <c:v>23.943885556511066</c:v>
                </c:pt>
                <c:pt idx="10">
                  <c:v>23.943885556511066</c:v>
                </c:pt>
                <c:pt idx="11">
                  <c:v>23.943885556511066</c:v>
                </c:pt>
                <c:pt idx="12">
                  <c:v>23.943885556511066</c:v>
                </c:pt>
                <c:pt idx="13">
                  <c:v>35.100974318722592</c:v>
                </c:pt>
                <c:pt idx="14">
                  <c:v>35.100974318722592</c:v>
                </c:pt>
                <c:pt idx="15">
                  <c:v>35.100974318722592</c:v>
                </c:pt>
                <c:pt idx="16">
                  <c:v>35.100974318722592</c:v>
                </c:pt>
                <c:pt idx="17">
                  <c:v>47.844103881589888</c:v>
                </c:pt>
                <c:pt idx="18">
                  <c:v>47.844103881589888</c:v>
                </c:pt>
                <c:pt idx="19">
                  <c:v>47.844103881589888</c:v>
                </c:pt>
                <c:pt idx="20">
                  <c:v>47.844103881589888</c:v>
                </c:pt>
                <c:pt idx="21">
                  <c:v>100</c:v>
                </c:pt>
              </c:numCache>
            </c:numRef>
          </c:cat>
          <c:val>
            <c:numRef>
              <c:f>'US Summary Charts'!$F$29:$F$50</c:f>
              <c:numCache>
                <c:formatCode>_-* #,##0\ _€_-;\-* #,##0\ _€_-;_-* "-"??\ _€_-;_-@_-</c:formatCode>
                <c:ptCount val="22"/>
                <c:pt idx="0">
                  <c:v>39.740423343783966</c:v>
                </c:pt>
                <c:pt idx="1">
                  <c:v>39.740423343783966</c:v>
                </c:pt>
                <c:pt idx="2">
                  <c:v>0</c:v>
                </c:pt>
                <c:pt idx="3">
                  <c:v>40</c:v>
                </c:pt>
                <c:pt idx="4">
                  <c:v>20.972858175923363</c:v>
                </c:pt>
                <c:pt idx="5">
                  <c:v>20.972858175923363</c:v>
                </c:pt>
                <c:pt idx="6">
                  <c:v>0</c:v>
                </c:pt>
                <c:pt idx="7">
                  <c:v>20</c:v>
                </c:pt>
                <c:pt idx="8">
                  <c:v>19.521702593642623</c:v>
                </c:pt>
                <c:pt idx="9">
                  <c:v>19.521702593642623</c:v>
                </c:pt>
                <c:pt idx="10">
                  <c:v>0</c:v>
                </c:pt>
                <c:pt idx="11" formatCode="General">
                  <c:v>15</c:v>
                </c:pt>
                <c:pt idx="12">
                  <c:v>15.208047241966135</c:v>
                </c:pt>
                <c:pt idx="13">
                  <c:v>15.208047241966135</c:v>
                </c:pt>
                <c:pt idx="14">
                  <c:v>0</c:v>
                </c:pt>
                <c:pt idx="15" formatCode="General">
                  <c:v>15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 formatCode="General">
                  <c:v>5</c:v>
                </c:pt>
                <c:pt idx="20">
                  <c:v>2.3850140967577795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Charts'!$E$29:$E$50</c:f>
              <c:numCache>
                <c:formatCode>General</c:formatCode>
                <c:ptCount val="22"/>
                <c:pt idx="0">
                  <c:v>0</c:v>
                </c:pt>
                <c:pt idx="1">
                  <c:v>3.9030672567405262</c:v>
                </c:pt>
                <c:pt idx="2">
                  <c:v>3.9030672567405262</c:v>
                </c:pt>
                <c:pt idx="3">
                  <c:v>3.9030672567405262</c:v>
                </c:pt>
                <c:pt idx="4">
                  <c:v>3.9030672567405262</c:v>
                </c:pt>
                <c:pt idx="5">
                  <c:v>21.112201050908695</c:v>
                </c:pt>
                <c:pt idx="6">
                  <c:v>21.112201050908695</c:v>
                </c:pt>
                <c:pt idx="7">
                  <c:v>21.112201050908695</c:v>
                </c:pt>
                <c:pt idx="8">
                  <c:v>21.112201050908695</c:v>
                </c:pt>
                <c:pt idx="9">
                  <c:v>23.943885556511066</c:v>
                </c:pt>
                <c:pt idx="10">
                  <c:v>23.943885556511066</c:v>
                </c:pt>
                <c:pt idx="11">
                  <c:v>23.943885556511066</c:v>
                </c:pt>
                <c:pt idx="12">
                  <c:v>23.943885556511066</c:v>
                </c:pt>
                <c:pt idx="13">
                  <c:v>35.100974318722592</c:v>
                </c:pt>
                <c:pt idx="14">
                  <c:v>35.100974318722592</c:v>
                </c:pt>
                <c:pt idx="15">
                  <c:v>35.100974318722592</c:v>
                </c:pt>
                <c:pt idx="16">
                  <c:v>35.100974318722592</c:v>
                </c:pt>
                <c:pt idx="17">
                  <c:v>47.844103881589888</c:v>
                </c:pt>
                <c:pt idx="18">
                  <c:v>47.844103881589888</c:v>
                </c:pt>
                <c:pt idx="19">
                  <c:v>47.844103881589888</c:v>
                </c:pt>
                <c:pt idx="20">
                  <c:v>47.844103881589888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4768"/>
        <c:axId val="193506688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2058942389089536"/>
                  <c:y val="3.8756149983159953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0829540958919844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779160019908370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40992"/>
        <c:axId val="390739456"/>
      </c:scatterChart>
      <c:dateAx>
        <c:axId val="193504768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93506688"/>
        <c:crosses val="autoZero"/>
        <c:auto val="0"/>
        <c:lblOffset val="100"/>
        <c:baseTimeUnit val="days"/>
        <c:majorUnit val="20"/>
        <c:majorTimeUnit val="days"/>
      </c:dateAx>
      <c:valAx>
        <c:axId val="193506688"/>
        <c:scaling>
          <c:orientation val="minMax"/>
          <c:max val="4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193504768"/>
        <c:crosses val="autoZero"/>
        <c:crossBetween val="between"/>
      </c:valAx>
      <c:valAx>
        <c:axId val="390739456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390740992"/>
        <c:crosses val="max"/>
        <c:crossBetween val="midCat"/>
      </c:valAx>
      <c:valAx>
        <c:axId val="390740992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390739456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2002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Charts'!$O$29:$O$50</c:f>
              <c:numCache>
                <c:formatCode>General</c:formatCode>
                <c:ptCount val="22"/>
                <c:pt idx="0">
                  <c:v>0</c:v>
                </c:pt>
                <c:pt idx="1">
                  <c:v>4.0823811111568737</c:v>
                </c:pt>
                <c:pt idx="2">
                  <c:v>4.0823811111568737</c:v>
                </c:pt>
                <c:pt idx="3">
                  <c:v>4.0823811111568737</c:v>
                </c:pt>
                <c:pt idx="4">
                  <c:v>4.0823811111568737</c:v>
                </c:pt>
                <c:pt idx="5">
                  <c:v>22.73480588349879</c:v>
                </c:pt>
                <c:pt idx="6">
                  <c:v>22.73480588349879</c:v>
                </c:pt>
                <c:pt idx="7">
                  <c:v>22.73480588349879</c:v>
                </c:pt>
                <c:pt idx="8">
                  <c:v>22.73480588349879</c:v>
                </c:pt>
                <c:pt idx="9">
                  <c:v>25.689780424428818</c:v>
                </c:pt>
                <c:pt idx="10">
                  <c:v>25.689780424428818</c:v>
                </c:pt>
                <c:pt idx="11">
                  <c:v>25.689780424428818</c:v>
                </c:pt>
                <c:pt idx="12">
                  <c:v>25.689780424428818</c:v>
                </c:pt>
                <c:pt idx="13">
                  <c:v>36.258268864667983</c:v>
                </c:pt>
                <c:pt idx="14">
                  <c:v>36.258268864667983</c:v>
                </c:pt>
                <c:pt idx="15">
                  <c:v>36.258268864667983</c:v>
                </c:pt>
                <c:pt idx="16">
                  <c:v>36.258268864667983</c:v>
                </c:pt>
                <c:pt idx="17">
                  <c:v>50.875891543655101</c:v>
                </c:pt>
                <c:pt idx="18">
                  <c:v>50.875891543655101</c:v>
                </c:pt>
                <c:pt idx="19">
                  <c:v>50.875891543655101</c:v>
                </c:pt>
                <c:pt idx="20">
                  <c:v>50.875891543655101</c:v>
                </c:pt>
                <c:pt idx="21">
                  <c:v>100</c:v>
                </c:pt>
              </c:numCache>
            </c:numRef>
          </c:cat>
          <c:val>
            <c:numRef>
              <c:f>'US Summary Charts'!$P$29:$P$50</c:f>
              <c:numCache>
                <c:formatCode>_-* #,##0\ _€_-;\-* #,##0\ _€_-;_-* "-"??\ _€_-;_-@_-</c:formatCode>
                <c:ptCount val="22"/>
                <c:pt idx="0">
                  <c:v>32.905362908094382</c:v>
                </c:pt>
                <c:pt idx="1">
                  <c:v>32.905362908094382</c:v>
                </c:pt>
                <c:pt idx="2">
                  <c:v>0</c:v>
                </c:pt>
                <c:pt idx="3">
                  <c:v>0</c:v>
                </c:pt>
                <c:pt idx="4">
                  <c:v>20.773553549676652</c:v>
                </c:pt>
                <c:pt idx="5">
                  <c:v>20.773553549676652</c:v>
                </c:pt>
                <c:pt idx="6">
                  <c:v>0</c:v>
                </c:pt>
                <c:pt idx="7">
                  <c:v>0</c:v>
                </c:pt>
                <c:pt idx="8">
                  <c:v>20.373175474562057</c:v>
                </c:pt>
                <c:pt idx="9">
                  <c:v>20.373175474562057</c:v>
                </c:pt>
                <c:pt idx="10">
                  <c:v>0</c:v>
                </c:pt>
                <c:pt idx="11">
                  <c:v>20.373175474562057</c:v>
                </c:pt>
                <c:pt idx="12">
                  <c:v>13.490596865714695</c:v>
                </c:pt>
                <c:pt idx="13">
                  <c:v>13.490596865714695</c:v>
                </c:pt>
                <c:pt idx="14">
                  <c:v>0</c:v>
                </c:pt>
                <c:pt idx="15">
                  <c:v>13.490596865714695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Charts'!$O$29:$O$50</c:f>
              <c:numCache>
                <c:formatCode>General</c:formatCode>
                <c:ptCount val="22"/>
                <c:pt idx="0">
                  <c:v>0</c:v>
                </c:pt>
                <c:pt idx="1">
                  <c:v>4.0823811111568737</c:v>
                </c:pt>
                <c:pt idx="2">
                  <c:v>4.0823811111568737</c:v>
                </c:pt>
                <c:pt idx="3">
                  <c:v>4.0823811111568737</c:v>
                </c:pt>
                <c:pt idx="4">
                  <c:v>4.0823811111568737</c:v>
                </c:pt>
                <c:pt idx="5">
                  <c:v>22.73480588349879</c:v>
                </c:pt>
                <c:pt idx="6">
                  <c:v>22.73480588349879</c:v>
                </c:pt>
                <c:pt idx="7">
                  <c:v>22.73480588349879</c:v>
                </c:pt>
                <c:pt idx="8">
                  <c:v>22.73480588349879</c:v>
                </c:pt>
                <c:pt idx="9">
                  <c:v>25.689780424428818</c:v>
                </c:pt>
                <c:pt idx="10">
                  <c:v>25.689780424428818</c:v>
                </c:pt>
                <c:pt idx="11">
                  <c:v>25.689780424428818</c:v>
                </c:pt>
                <c:pt idx="12">
                  <c:v>25.689780424428818</c:v>
                </c:pt>
                <c:pt idx="13">
                  <c:v>36.258268864667983</c:v>
                </c:pt>
                <c:pt idx="14">
                  <c:v>36.258268864667983</c:v>
                </c:pt>
                <c:pt idx="15">
                  <c:v>36.258268864667983</c:v>
                </c:pt>
                <c:pt idx="16">
                  <c:v>36.258268864667983</c:v>
                </c:pt>
                <c:pt idx="17">
                  <c:v>50.875891543655101</c:v>
                </c:pt>
                <c:pt idx="18">
                  <c:v>50.875891543655101</c:v>
                </c:pt>
                <c:pt idx="19">
                  <c:v>50.875891543655101</c:v>
                </c:pt>
                <c:pt idx="20">
                  <c:v>50.875891543655101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89376"/>
        <c:axId val="408101248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0.12976901983637587"/>
                  <c:y val="3.8756149983159953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0829540958919844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779160019908370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29536"/>
        <c:axId val="408103168"/>
      </c:scatterChart>
      <c:dateAx>
        <c:axId val="390789376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408101248"/>
        <c:crosses val="autoZero"/>
        <c:auto val="0"/>
        <c:lblOffset val="100"/>
        <c:baseTimeUnit val="days"/>
        <c:majorUnit val="20"/>
        <c:majorTimeUnit val="days"/>
      </c:dateAx>
      <c:valAx>
        <c:axId val="408101248"/>
        <c:scaling>
          <c:orientation val="minMax"/>
          <c:max val="4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390789376"/>
        <c:crosses val="autoZero"/>
        <c:crossBetween val="between"/>
      </c:valAx>
      <c:valAx>
        <c:axId val="408103168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408129536"/>
        <c:crosses val="max"/>
        <c:crossBetween val="midCat"/>
      </c:valAx>
      <c:valAx>
        <c:axId val="408129536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408103168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Energy Intensity in 2006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Charts'!$E$54:$E$75</c:f>
              <c:numCache>
                <c:formatCode>General</c:formatCode>
                <c:ptCount val="22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3.7012382650148097</c:v>
                </c:pt>
                <c:pt idx="5">
                  <c:v>7.0404708694070113</c:v>
                </c:pt>
                <c:pt idx="6">
                  <c:v>7.0404708694070113</c:v>
                </c:pt>
                <c:pt idx="7">
                  <c:v>7.0404708694070113</c:v>
                </c:pt>
                <c:pt idx="8">
                  <c:v>7.0404708694070113</c:v>
                </c:pt>
                <c:pt idx="9">
                  <c:v>27.385885915177212</c:v>
                </c:pt>
                <c:pt idx="10">
                  <c:v>27.385885915177212</c:v>
                </c:pt>
                <c:pt idx="11">
                  <c:v>27.385885915177212</c:v>
                </c:pt>
                <c:pt idx="12">
                  <c:v>27.385885915177212</c:v>
                </c:pt>
                <c:pt idx="13">
                  <c:v>39.128885643703683</c:v>
                </c:pt>
                <c:pt idx="14">
                  <c:v>39.128885643703683</c:v>
                </c:pt>
                <c:pt idx="15">
                  <c:v>39.128885643703683</c:v>
                </c:pt>
                <c:pt idx="16">
                  <c:v>39.128885643703683</c:v>
                </c:pt>
                <c:pt idx="17">
                  <c:v>53.599019051079239</c:v>
                </c:pt>
                <c:pt idx="18">
                  <c:v>53.599019051079239</c:v>
                </c:pt>
                <c:pt idx="19">
                  <c:v>53.599019051079239</c:v>
                </c:pt>
                <c:pt idx="20">
                  <c:v>53.599019051079239</c:v>
                </c:pt>
                <c:pt idx="21">
                  <c:v>100</c:v>
                </c:pt>
              </c:numCache>
            </c:numRef>
          </c:cat>
          <c:val>
            <c:numRef>
              <c:f>'US Summary Charts'!$F$54:$F$75</c:f>
              <c:numCache>
                <c:formatCode>_-* #,##0\ _€_-;\-* #,##0\ _€_-;_-* "-"??\ _€_-;_-@_-</c:formatCode>
                <c:ptCount val="22"/>
                <c:pt idx="0">
                  <c:v>31.063732874607037</c:v>
                </c:pt>
                <c:pt idx="1">
                  <c:v>31.063732874607037</c:v>
                </c:pt>
                <c:pt idx="2">
                  <c:v>0</c:v>
                </c:pt>
                <c:pt idx="3">
                  <c:v>31</c:v>
                </c:pt>
                <c:pt idx="4">
                  <c:v>16.294188888185086</c:v>
                </c:pt>
                <c:pt idx="5">
                  <c:v>16.294188888185086</c:v>
                </c:pt>
                <c:pt idx="6">
                  <c:v>0</c:v>
                </c:pt>
                <c:pt idx="7">
                  <c:v>16</c:v>
                </c:pt>
                <c:pt idx="8">
                  <c:v>13.169930322642605</c:v>
                </c:pt>
                <c:pt idx="9">
                  <c:v>13.169930322642605</c:v>
                </c:pt>
                <c:pt idx="10">
                  <c:v>0</c:v>
                </c:pt>
                <c:pt idx="11" formatCode="General">
                  <c:v>13</c:v>
                </c:pt>
                <c:pt idx="12">
                  <c:v>8.8675240984783557</c:v>
                </c:pt>
                <c:pt idx="13">
                  <c:v>8.8675240984783557</c:v>
                </c:pt>
                <c:pt idx="14">
                  <c:v>0</c:v>
                </c:pt>
                <c:pt idx="15">
                  <c:v>8.8675240984783557</c:v>
                </c:pt>
                <c:pt idx="16">
                  <c:v>4.3643564917220408</c:v>
                </c:pt>
                <c:pt idx="17">
                  <c:v>4.3643564917220408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</c:ser>
        <c:ser>
          <c:idx val="3"/>
          <c:order val="1"/>
          <c:tx>
            <c:v> </c:v>
          </c:tx>
          <c:spPr>
            <a:pattFill prst="dkHorz">
              <a:fgClr>
                <a:schemeClr val="accent2">
                  <a:lumMod val="40000"/>
                  <a:lumOff val="60000"/>
                </a:schemeClr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solidFill>
                <a:schemeClr val="bg2">
                  <a:lumMod val="25000"/>
                </a:schemeClr>
              </a:solidFill>
            </a:ln>
          </c:spPr>
          <c:cat>
            <c:numRef>
              <c:f>'US Summary Charts'!$E$54:$E$75</c:f>
              <c:numCache>
                <c:formatCode>General</c:formatCode>
                <c:ptCount val="22"/>
                <c:pt idx="0">
                  <c:v>0</c:v>
                </c:pt>
                <c:pt idx="1">
                  <c:v>3.7012382650148097</c:v>
                </c:pt>
                <c:pt idx="2">
                  <c:v>3.7012382650148097</c:v>
                </c:pt>
                <c:pt idx="3">
                  <c:v>3.7012382650148097</c:v>
                </c:pt>
                <c:pt idx="4">
                  <c:v>3.7012382650148097</c:v>
                </c:pt>
                <c:pt idx="5">
                  <c:v>7.0404708694070113</c:v>
                </c:pt>
                <c:pt idx="6">
                  <c:v>7.0404708694070113</c:v>
                </c:pt>
                <c:pt idx="7">
                  <c:v>7.0404708694070113</c:v>
                </c:pt>
                <c:pt idx="8">
                  <c:v>7.0404708694070113</c:v>
                </c:pt>
                <c:pt idx="9">
                  <c:v>27.385885915177212</c:v>
                </c:pt>
                <c:pt idx="10">
                  <c:v>27.385885915177212</c:v>
                </c:pt>
                <c:pt idx="11">
                  <c:v>27.385885915177212</c:v>
                </c:pt>
                <c:pt idx="12">
                  <c:v>27.385885915177212</c:v>
                </c:pt>
                <c:pt idx="13">
                  <c:v>39.128885643703683</c:v>
                </c:pt>
                <c:pt idx="14">
                  <c:v>39.128885643703683</c:v>
                </c:pt>
                <c:pt idx="15">
                  <c:v>39.128885643703683</c:v>
                </c:pt>
                <c:pt idx="16">
                  <c:v>39.128885643703683</c:v>
                </c:pt>
                <c:pt idx="17">
                  <c:v>53.599019051079239</c:v>
                </c:pt>
                <c:pt idx="18">
                  <c:v>53.599019051079239</c:v>
                </c:pt>
                <c:pt idx="19">
                  <c:v>53.599019051079239</c:v>
                </c:pt>
                <c:pt idx="20">
                  <c:v>53.599019051079239</c:v>
                </c:pt>
                <c:pt idx="21">
                  <c:v>100</c:v>
                </c:pt>
              </c:numCache>
            </c:numRef>
          </c:cat>
          <c:val>
            <c:numRef>
              <c:f>[2]Summary_Germany!$O$30:$O$64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59584"/>
        <c:axId val="408261760"/>
      </c:areaChart>
      <c:scatterChart>
        <c:scatterStyle val="lineMarker"/>
        <c:varyColors val="0"/>
        <c:ser>
          <c:idx val="6"/>
          <c:order val="2"/>
          <c:tx>
            <c:v> 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1367119685955487E-2"/>
                  <c:y val="0.158182389761762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Paper and paper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layout>
                <c:manualLayout>
                  <c:x val="-2.1693975000112938E-2"/>
                  <c:y val="4.2825962326356007E-2"/>
                </c:manualLayout>
              </c:layout>
              <c:tx>
                <c:strRef>
                  <c:f>[2]Summary_Germany!$A$32</c:f>
                  <c:strCache>
                    <c:ptCount val="1"/>
                    <c:pt idx="0">
                      <c:v>Non-metallic minerals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>
                <c:manualLayout>
                  <c:x val="0.1266546500964488"/>
                  <c:y val="-0.160908202658709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 metals and metal products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dLbl>
              <c:idx val="6"/>
              <c:layout>
                <c:manualLayout>
                  <c:x val="-0.13201819652061564"/>
                  <c:y val="-0.23022832288160661"/>
                </c:manualLayout>
              </c:layout>
              <c:tx>
                <c:strRef>
                  <c:f>[2]Summary_Germany!$A$36</c:f>
                  <c:strCache>
                    <c:ptCount val="1"/>
                    <c:pt idx="0">
                      <c:v>Chemicals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layout>
                <c:manualLayout>
                  <c:x val="-2.7651024983303345E-2"/>
                  <c:y val="-0.25776973642677525"/>
                </c:manualLayout>
              </c:layout>
              <c:tx>
                <c:strRef>
                  <c:f>[2]Summary_Germany!$A$38</c:f>
                  <c:strCache>
                    <c:ptCount val="1"/>
                    <c:pt idx="0">
                      <c:v>Food, beverages &amp; tobacco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layout>
                <c:manualLayout>
                  <c:x val="-4.0310026076562144E-2"/>
                  <c:y val="-0.17242416930162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elete val="1"/>
            </c:dLbl>
            <c:txPr>
              <a:bodyPr rot="-5400000"/>
              <a:lstStyle/>
              <a:p>
                <a:pPr>
                  <a:defRPr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[2]Summary_Germany!$R$30:$R$41</c:f>
              <c:numCache>
                <c:formatCode>General</c:formatCode>
                <c:ptCount val="12"/>
                <c:pt idx="0">
                  <c:v>1</c:v>
                </c:pt>
                <c:pt idx="1">
                  <c:v>2.5</c:v>
                </c:pt>
                <c:pt idx="2">
                  <c:v>4.5</c:v>
                </c:pt>
                <c:pt idx="3">
                  <c:v>6.5</c:v>
                </c:pt>
                <c:pt idx="4">
                  <c:v>13.5</c:v>
                </c:pt>
                <c:pt idx="5">
                  <c:v>20.5</c:v>
                </c:pt>
                <c:pt idx="6">
                  <c:v>29</c:v>
                </c:pt>
                <c:pt idx="7">
                  <c:v>37</c:v>
                </c:pt>
                <c:pt idx="8">
                  <c:v>42</c:v>
                </c:pt>
                <c:pt idx="9">
                  <c:v>47.5</c:v>
                </c:pt>
                <c:pt idx="10">
                  <c:v>75</c:v>
                </c:pt>
                <c:pt idx="11">
                  <c:v>102.5</c:v>
                </c:pt>
              </c:numCache>
            </c:numRef>
          </c:xVal>
          <c:yVal>
            <c:numRef>
              <c:f>[2]Summary_Germany!$S$30:$S$41</c:f>
              <c:numCache>
                <c:formatCode>General</c:formatCode>
                <c:ptCount val="12"/>
                <c:pt idx="0">
                  <c:v>17</c:v>
                </c:pt>
                <c:pt idx="1">
                  <c:v>16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90080"/>
        <c:axId val="408263680"/>
      </c:scatterChart>
      <c:dateAx>
        <c:axId val="408259584"/>
        <c:scaling>
          <c:orientation val="minMax"/>
          <c:max val="1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Share of value added (%)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408261760"/>
        <c:crosses val="autoZero"/>
        <c:auto val="0"/>
        <c:lblOffset val="100"/>
        <c:baseTimeUnit val="days"/>
        <c:majorUnit val="20"/>
        <c:majorTimeUnit val="days"/>
      </c:dateAx>
      <c:valAx>
        <c:axId val="408261760"/>
        <c:scaling>
          <c:orientation val="minMax"/>
          <c:max val="4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Energy Intensity (MJ/Dollar)</a:t>
                </a:r>
              </a:p>
            </c:rich>
          </c:tx>
          <c:layout>
            <c:manualLayout>
              <c:xMode val="edge"/>
              <c:yMode val="edge"/>
              <c:x val="1.4002896573595387E-2"/>
              <c:y val="6.1718093239843085E-2"/>
            </c:manualLayout>
          </c:layout>
          <c:overlay val="0"/>
        </c:title>
        <c:numFmt formatCode="_-* #,##0\ _€_-;\-* #,##0\ _€_-;_-* &quot;-&quot;??\ _€_-;_-@_-" sourceLinked="1"/>
        <c:majorTickMark val="out"/>
        <c:minorTickMark val="none"/>
        <c:tickLblPos val="nextTo"/>
        <c:crossAx val="408259584"/>
        <c:crosses val="autoZero"/>
        <c:crossBetween val="between"/>
      </c:valAx>
      <c:valAx>
        <c:axId val="408263680"/>
        <c:scaling>
          <c:orientation val="minMax"/>
        </c:scaling>
        <c:delete val="0"/>
        <c:axPos val="r"/>
        <c:numFmt formatCode="#,##0" sourceLinked="0"/>
        <c:majorTickMark val="none"/>
        <c:minorTickMark val="none"/>
        <c:tickLblPos val="none"/>
        <c:crossAx val="418190080"/>
        <c:crosses val="max"/>
        <c:crossBetween val="midCat"/>
      </c:valAx>
      <c:valAx>
        <c:axId val="418190080"/>
        <c:scaling>
          <c:orientation val="minMax"/>
          <c:max val="103"/>
          <c:min val="0"/>
        </c:scaling>
        <c:delete val="0"/>
        <c:axPos val="t"/>
        <c:numFmt formatCode="_(* #,##0_);_(* \(#,##0\);_(* &quot;-&quot;_);_(@_)" sourceLinked="0"/>
        <c:majorTickMark val="none"/>
        <c:minorTickMark val="none"/>
        <c:tickLblPos val="none"/>
        <c:crossAx val="408263680"/>
        <c:crosses val="max"/>
        <c:crossBetween val="midCat"/>
      </c:valAx>
    </c:plotArea>
    <c:legend>
      <c:legendPos val="b"/>
      <c:legendEntry>
        <c:idx val="1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66666666666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333333333333332E-3"/>
                  <c:y val="-8.33333333333332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3333333333333333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('US Summary Charts'!$G$3:$G$8,'US Summary Charts'!$G$10)</c:f>
              <c:numCache>
                <c:formatCode>_-* #,##0\ _€_-;\-* #,##0\ _€_-;_-* "-"??\ _€_-;_-@_-</c:formatCode>
                <c:ptCount val="7"/>
                <c:pt idx="0">
                  <c:v>5.104535695879056</c:v>
                </c:pt>
                <c:pt idx="1">
                  <c:v>39.740423343783966</c:v>
                </c:pt>
                <c:pt idx="2">
                  <c:v>20.972858175923363</c:v>
                </c:pt>
                <c:pt idx="3">
                  <c:v>19.521702593642623</c:v>
                </c:pt>
                <c:pt idx="4">
                  <c:v>15.208047241966135</c:v>
                </c:pt>
                <c:pt idx="5">
                  <c:v>2.3850140967577795</c:v>
                </c:pt>
                <c:pt idx="6">
                  <c:v>9.3043141045593707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('US Summary Charts'!$M$3:$M$8,'US Summary Charts'!$M$10)</c:f>
              <c:numCache>
                <c:formatCode>_-* #,##0\ _€_-;\-* #,##0\ _€_-;_-* "-"??\ _€_-;_-@_-</c:formatCode>
                <c:ptCount val="7"/>
                <c:pt idx="0">
                  <c:v>4.7757119989729713</c:v>
                </c:pt>
                <c:pt idx="1">
                  <c:v>32.905362908094382</c:v>
                </c:pt>
                <c:pt idx="2">
                  <c:v>20.773553549676652</c:v>
                </c:pt>
                <c:pt idx="3">
                  <c:v>20.373175474562057</c:v>
                </c:pt>
                <c:pt idx="4">
                  <c:v>13.490596865714695</c:v>
                </c:pt>
                <c:pt idx="5">
                  <c:v>2.1906472040700331</c:v>
                </c:pt>
                <c:pt idx="6">
                  <c:v>9.0200995557061336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('US Summary Charts'!$S$3:$S$8,'US Summary Charts'!$S$10)</c:f>
              <c:numCache>
                <c:formatCode>_-* #,##0\ _€_-;\-* #,##0\ _€_-;_-* "-"??\ _€_-;_-@_-</c:formatCode>
                <c:ptCount val="7"/>
                <c:pt idx="0">
                  <c:v>4.3643564917220408</c:v>
                </c:pt>
                <c:pt idx="1">
                  <c:v>31.063732874607037</c:v>
                </c:pt>
                <c:pt idx="2">
                  <c:v>13.169930322642605</c:v>
                </c:pt>
                <c:pt idx="3">
                  <c:v>16.294188888185086</c:v>
                </c:pt>
                <c:pt idx="4">
                  <c:v>8.8675240984783557</c:v>
                </c:pt>
                <c:pt idx="5">
                  <c:v>1.9536422452631694</c:v>
                </c:pt>
                <c:pt idx="6">
                  <c:v>6.9526713246244469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87456"/>
        <c:axId val="418388992"/>
      </c:barChart>
      <c:catAx>
        <c:axId val="4183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388992"/>
        <c:crosses val="autoZero"/>
        <c:auto val="1"/>
        <c:lblAlgn val="ctr"/>
        <c:lblOffset val="100"/>
        <c:noMultiLvlLbl val="0"/>
      </c:catAx>
      <c:valAx>
        <c:axId val="41838899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418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447944006998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555336832895887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000000000000001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Charts'!$C$3:$C$8</c:f>
              <c:numCache>
                <c:formatCode>_-* #,##0\ _€_-;\-* #,##0\ _€_-;_-* "-"??\ _€_-;_-@_-</c:formatCode>
                <c:ptCount val="6"/>
                <c:pt idx="0">
                  <c:v>1215424512</c:v>
                </c:pt>
                <c:pt idx="1">
                  <c:v>2898238832</c:v>
                </c:pt>
                <c:pt idx="2">
                  <c:v>6743917952</c:v>
                </c:pt>
                <c:pt idx="3">
                  <c:v>1032899824</c:v>
                </c:pt>
                <c:pt idx="4">
                  <c:v>3170443280</c:v>
                </c:pt>
                <c:pt idx="5">
                  <c:v>2324288368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Charts'!$I$3:$I$8</c:f>
              <c:numCache>
                <c:formatCode>_-* #,##0\ _€_-;\-* #,##0\ _€_-;_-* "-"??\ _€_-;_-@_-</c:formatCode>
                <c:ptCount val="6"/>
                <c:pt idx="0">
                  <c:v>1295608768</c:v>
                </c:pt>
                <c:pt idx="1">
                  <c:v>2493097328</c:v>
                </c:pt>
                <c:pt idx="2">
                  <c:v>7191261696</c:v>
                </c:pt>
                <c:pt idx="3">
                  <c:v>1117304304</c:v>
                </c:pt>
                <c:pt idx="4">
                  <c:v>2646080448</c:v>
                </c:pt>
                <c:pt idx="5">
                  <c:v>1997221008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Charts'!$O$3:$O$8</c:f>
              <c:numCache>
                <c:formatCode>_-* #,##0\ _€_-;\-* #,##0\ _€_-;_-* "-"??\ _€_-;_-@_-</c:formatCode>
                <c:ptCount val="6"/>
                <c:pt idx="0">
                  <c:v>1364187408</c:v>
                </c:pt>
                <c:pt idx="1">
                  <c:v>2483601824</c:v>
                </c:pt>
                <c:pt idx="2">
                  <c:v>5788037216</c:v>
                </c:pt>
                <c:pt idx="3">
                  <c:v>1175332384</c:v>
                </c:pt>
                <c:pt idx="4">
                  <c:v>2249379392</c:v>
                </c:pt>
                <c:pt idx="5">
                  <c:v>1958183936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065856"/>
        <c:axId val="421067392"/>
      </c:barChart>
      <c:catAx>
        <c:axId val="4210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067392"/>
        <c:crosses val="autoZero"/>
        <c:auto val="1"/>
        <c:lblAlgn val="ctr"/>
        <c:lblOffset val="100"/>
        <c:noMultiLvlLbl val="0"/>
      </c:catAx>
      <c:valAx>
        <c:axId val="42106739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421065856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1.9444444444444445E-2"/>
                <c:y val="0.347696850393700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Energy Use (EJ)</a:t>
                  </a:r>
                </a:p>
              </c:rich>
            </c:tx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9685039370079"/>
          <c:y val="5.1400554097404488E-2"/>
          <c:w val="0.81224759405074354"/>
          <c:h val="0.77762941090696991"/>
        </c:manualLayout>
      </c:layout>
      <c:barChart>
        <c:barDir val="col"/>
        <c:grouping val="clustered"/>
        <c:varyColors val="0"/>
        <c:ser>
          <c:idx val="0"/>
          <c:order val="0"/>
          <c:tx>
            <c:v>1998</c:v>
          </c:tx>
          <c:invertIfNegative val="0"/>
          <c:dLbls>
            <c:dLbl>
              <c:idx val="0"/>
              <c:layout>
                <c:manualLayout>
                  <c:x val="2.4999999999999994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Food,</a:t>
                    </a:r>
                    <a:r>
                      <a:rPr lang="en-US" baseline="0"/>
                      <a:t> beverage &amp; tobacco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Paper and paper product  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447944006998E-2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Chemicals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0555336832895887E-2"/>
                  <c:y val="-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Non-metallic</a:t>
                    </a:r>
                    <a:r>
                      <a:rPr lang="en-US" baseline="0"/>
                      <a:t> minerals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000000000000001E-2"/>
                  <c:y val="-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Basic Metals and metal products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50000000000000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777777777777788E-2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Charts'!$E$3:$E$8</c:f>
              <c:numCache>
                <c:formatCode>_-* #,##0\ _€_-;\-* #,##0\ _€_-;_-* "-"??\ _€_-;_-@_-</c:formatCode>
                <c:ptCount val="6"/>
                <c:pt idx="0">
                  <c:v>238106771</c:v>
                </c:pt>
                <c:pt idx="1">
                  <c:v>72929239</c:v>
                </c:pt>
                <c:pt idx="2">
                  <c:v>321554549</c:v>
                </c:pt>
                <c:pt idx="3">
                  <c:v>52910335</c:v>
                </c:pt>
                <c:pt idx="4">
                  <c:v>208471425</c:v>
                </c:pt>
                <c:pt idx="5">
                  <c:v>974538629</c:v>
                </c:pt>
              </c:numCache>
            </c:numRef>
          </c:val>
        </c:ser>
        <c:ser>
          <c:idx val="1"/>
          <c:order val="1"/>
          <c:tx>
            <c:v>2002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Charts'!$K$3:$K$8</c:f>
              <c:numCache>
                <c:formatCode>_-* #,##0\ _€_-;\-* #,##0\ _€_-;_-* "-"??\ _€_-;_-@_-</c:formatCode>
                <c:ptCount val="6"/>
                <c:pt idx="0">
                  <c:v>271291227</c:v>
                </c:pt>
                <c:pt idx="1">
                  <c:v>75765684</c:v>
                </c:pt>
                <c:pt idx="2">
                  <c:v>346173883</c:v>
                </c:pt>
                <c:pt idx="3">
                  <c:v>54841932</c:v>
                </c:pt>
                <c:pt idx="4">
                  <c:v>196142578</c:v>
                </c:pt>
                <c:pt idx="5">
                  <c:v>911703630</c:v>
                </c:pt>
              </c:numCache>
            </c:numRef>
          </c:val>
        </c:ser>
        <c:ser>
          <c:idx val="2"/>
          <c:order val="2"/>
          <c:tx>
            <c:v>2006</c:v>
          </c:tx>
          <c:invertIfNegative val="0"/>
          <c:cat>
            <c:numRef>
              <c:f>'US Summary Charts'!$H$3:$H$9</c:f>
              <c:numCache>
                <c:formatCode>General</c:formatCode>
                <c:ptCount val="7"/>
              </c:numCache>
            </c:numRef>
          </c:cat>
          <c:val>
            <c:numRef>
              <c:f>'US Summary Charts'!$Q$3:$Q$8</c:f>
              <c:numCache>
                <c:formatCode>_-* #,##0\ _€_-;\-* #,##0\ _€_-;_-* "-"??\ _€_-;_-@_-</c:formatCode>
                <c:ptCount val="6"/>
                <c:pt idx="0">
                  <c:v>312574697</c:v>
                </c:pt>
                <c:pt idx="1">
                  <c:v>79951815</c:v>
                </c:pt>
                <c:pt idx="2">
                  <c:v>439488826</c:v>
                </c:pt>
                <c:pt idx="3">
                  <c:v>72131997</c:v>
                </c:pt>
                <c:pt idx="4">
                  <c:v>253664875</c:v>
                </c:pt>
                <c:pt idx="5">
                  <c:v>1002324730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5072"/>
        <c:axId val="142436608"/>
      </c:barChart>
      <c:catAx>
        <c:axId val="1424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36608"/>
        <c:crosses val="autoZero"/>
        <c:auto val="1"/>
        <c:lblAlgn val="ctr"/>
        <c:lblOffset val="100"/>
        <c:noMultiLvlLbl val="0"/>
      </c:catAx>
      <c:valAx>
        <c:axId val="142436608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42435072"/>
        <c:crosses val="autoZero"/>
        <c:crossBetween val="between"/>
        <c:dispUnits>
          <c:builtInUnit val="millions"/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1</xdr:col>
      <xdr:colOff>3067050</xdr:colOff>
      <xdr:row>25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3152775</xdr:colOff>
      <xdr:row>11</xdr:row>
      <xdr:rowOff>14287</xdr:rowOff>
    </xdr:from>
    <xdr:to>
      <xdr:col>7</xdr:col>
      <xdr:colOff>152400</xdr:colOff>
      <xdr:row>25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11</xdr:row>
      <xdr:rowOff>4762</xdr:rowOff>
    </xdr:from>
    <xdr:to>
      <xdr:col>19</xdr:col>
      <xdr:colOff>28575</xdr:colOff>
      <xdr:row>25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1095375</xdr:colOff>
      <xdr:row>43</xdr:row>
      <xdr:rowOff>72537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1009650</xdr:colOff>
      <xdr:row>43</xdr:row>
      <xdr:rowOff>72537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</xdr:col>
      <xdr:colOff>752475</xdr:colOff>
      <xdr:row>67</xdr:row>
      <xdr:rowOff>72537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10</xdr:row>
      <xdr:rowOff>185737</xdr:rowOff>
    </xdr:from>
    <xdr:to>
      <xdr:col>13</xdr:col>
      <xdr:colOff>600075</xdr:colOff>
      <xdr:row>25</xdr:row>
      <xdr:rowOff>71437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304800</xdr:colOff>
      <xdr:row>45</xdr:row>
      <xdr:rowOff>47625</xdr:rowOff>
    </xdr:from>
    <xdr:to>
      <xdr:col>13</xdr:col>
      <xdr:colOff>352425</xdr:colOff>
      <xdr:row>59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295276</xdr:colOff>
      <xdr:row>60</xdr:row>
      <xdr:rowOff>95250</xdr:rowOff>
    </xdr:from>
    <xdr:to>
      <xdr:col>13</xdr:col>
      <xdr:colOff>381001</xdr:colOff>
      <xdr:row>74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24</xdr:row>
      <xdr:rowOff>4762</xdr:rowOff>
    </xdr:from>
    <xdr:to>
      <xdr:col>11</xdr:col>
      <xdr:colOff>419100</xdr:colOff>
      <xdr:row>39</xdr:row>
      <xdr:rowOff>80962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8</xdr:row>
      <xdr:rowOff>119062</xdr:rowOff>
    </xdr:from>
    <xdr:to>
      <xdr:col>17</xdr:col>
      <xdr:colOff>95250</xdr:colOff>
      <xdr:row>23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24</xdr:row>
      <xdr:rowOff>4762</xdr:rowOff>
    </xdr:from>
    <xdr:to>
      <xdr:col>18</xdr:col>
      <xdr:colOff>571500</xdr:colOff>
      <xdr:row>39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45</xdr:row>
      <xdr:rowOff>0</xdr:rowOff>
    </xdr:from>
    <xdr:to>
      <xdr:col>21</xdr:col>
      <xdr:colOff>523875</xdr:colOff>
      <xdr:row>61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28575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190500</xdr:colOff>
      <xdr:row>8</xdr:row>
      <xdr:rowOff>38100</xdr:rowOff>
    </xdr:from>
    <xdr:to>
      <xdr:col>24</xdr:col>
      <xdr:colOff>495300</xdr:colOff>
      <xdr:row>23</xdr:row>
      <xdr:rowOff>42862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28575</xdr:colOff>
      <xdr:row>24</xdr:row>
      <xdr:rowOff>14287</xdr:rowOff>
    </xdr:from>
    <xdr:to>
      <xdr:col>26</xdr:col>
      <xdr:colOff>333375</xdr:colOff>
      <xdr:row>39</xdr:row>
      <xdr:rowOff>90487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8</xdr:row>
      <xdr:rowOff>76200</xdr:rowOff>
    </xdr:from>
    <xdr:to>
      <xdr:col>7</xdr:col>
      <xdr:colOff>438150</xdr:colOff>
      <xdr:row>22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571500</xdr:colOff>
      <xdr:row>79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0.28819</cdr:x>
      <cdr:y>0.04977</cdr:y>
    </cdr:from>
    <cdr:to>
      <cdr:x>0.70208</cdr:x>
      <cdr:y>0.1377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7625" y="136525"/>
          <a:ext cx="1892305" cy="241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Energy Intensity (MJ/Dollar)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0.55641</cdr:x>
      <cdr:y>0.06019</cdr:y>
    </cdr:from>
    <cdr:to>
      <cdr:x>0.80064</cdr:x>
      <cdr:y>0.13657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55900" y="165100"/>
          <a:ext cx="1209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2002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0.47115</cdr:x>
      <cdr:y>0.05035</cdr:y>
    </cdr:from>
    <cdr:to>
      <cdr:x>0.71538</cdr:x>
      <cdr:y>0.12674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333625" y="138113"/>
          <a:ext cx="1209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2006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0.55641</cdr:x>
      <cdr:y>0.06019</cdr:y>
    </cdr:from>
    <cdr:to>
      <cdr:x>0.80064</cdr:x>
      <cdr:y>0.13657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55900" y="165100"/>
          <a:ext cx="1209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1998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0</xdr:row>
      <xdr:rowOff>71437</xdr:rowOff>
    </xdr:from>
    <xdr:to>
      <xdr:col>21</xdr:col>
      <xdr:colOff>447675</xdr:colOff>
      <xdr:row>14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18</xdr:row>
      <xdr:rowOff>157162</xdr:rowOff>
    </xdr:from>
    <xdr:to>
      <xdr:col>18</xdr:col>
      <xdr:colOff>466725</xdr:colOff>
      <xdr:row>33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33</xdr:row>
      <xdr:rowOff>61912</xdr:rowOff>
    </xdr:from>
    <xdr:to>
      <xdr:col>18</xdr:col>
      <xdr:colOff>476250</xdr:colOff>
      <xdr:row>47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0.33333</cdr:x>
      <cdr:y>0.06076</cdr:y>
    </cdr:from>
    <cdr:to>
      <cdr:x>0.74583</cdr:x>
      <cdr:y>0.16493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0" y="166688"/>
          <a:ext cx="18859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Energy Intensity (MJ/Dollar)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0.35331</cdr:x>
      <cdr:y>0.09722</cdr:y>
    </cdr:from>
    <cdr:to>
      <cdr:x>0.82025</cdr:x>
      <cdr:y>0.18403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8774" y="266700"/>
          <a:ext cx="2152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Value Added (Billion</a:t>
          </a:r>
          <a:r>
            <a:rPr lang="en-US" sz="1100" b="1" baseline="0"/>
            <a:t> Dollars)</a:t>
          </a:r>
          <a:endParaRPr lang="en-US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1</xdr:col>
      <xdr:colOff>3067050</xdr:colOff>
      <xdr:row>25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4762</xdr:rowOff>
    </xdr:from>
    <xdr:to>
      <xdr:col>19</xdr:col>
      <xdr:colOff>28575</xdr:colOff>
      <xdr:row>25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2</xdr:col>
      <xdr:colOff>1095375</xdr:colOff>
      <xdr:row>43</xdr:row>
      <xdr:rowOff>72537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27</xdr:row>
      <xdr:rowOff>0</xdr:rowOff>
    </xdr:from>
    <xdr:to>
      <xdr:col>14</xdr:col>
      <xdr:colOff>19050</xdr:colOff>
      <xdr:row>43</xdr:row>
      <xdr:rowOff>72537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44</xdr:row>
      <xdr:rowOff>180975</xdr:rowOff>
    </xdr:from>
    <xdr:to>
      <xdr:col>2</xdr:col>
      <xdr:colOff>1028700</xdr:colOff>
      <xdr:row>61</xdr:row>
      <xdr:rowOff>63012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10</xdr:row>
      <xdr:rowOff>185737</xdr:rowOff>
    </xdr:from>
    <xdr:to>
      <xdr:col>13</xdr:col>
      <xdr:colOff>600075</xdr:colOff>
      <xdr:row>25</xdr:row>
      <xdr:rowOff>71437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304800</xdr:colOff>
      <xdr:row>45</xdr:row>
      <xdr:rowOff>47625</xdr:rowOff>
    </xdr:from>
    <xdr:to>
      <xdr:col>13</xdr:col>
      <xdr:colOff>352425</xdr:colOff>
      <xdr:row>59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295276</xdr:colOff>
      <xdr:row>60</xdr:row>
      <xdr:rowOff>95250</xdr:rowOff>
    </xdr:from>
    <xdr:to>
      <xdr:col>13</xdr:col>
      <xdr:colOff>381001</xdr:colOff>
      <xdr:row>74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</xdr:colOff>
      <xdr:row>11</xdr:row>
      <xdr:rowOff>19050</xdr:rowOff>
    </xdr:from>
    <xdr:to>
      <xdr:col>7</xdr:col>
      <xdr:colOff>219075</xdr:colOff>
      <xdr:row>25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0.06076</cdr:y>
    </cdr:from>
    <cdr:to>
      <cdr:x>0.74583</cdr:x>
      <cdr:y>0.16493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0" y="166688"/>
          <a:ext cx="18859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Energy Intensity (MJ/Dollar)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0.35331</cdr:x>
      <cdr:y>0.09722</cdr:y>
    </cdr:from>
    <cdr:to>
      <cdr:x>0.82025</cdr:x>
      <cdr:y>0.18403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8774" y="266700"/>
          <a:ext cx="2152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Value Added (Billion</a:t>
          </a:r>
          <a:r>
            <a:rPr lang="en-US" sz="1100" b="1" baseline="0"/>
            <a:t> Dollars)</a:t>
          </a:r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44</xdr:row>
      <xdr:rowOff>90487</xdr:rowOff>
    </xdr:from>
    <xdr:to>
      <xdr:col>17</xdr:col>
      <xdr:colOff>104775</xdr:colOff>
      <xdr:row>59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24</xdr:row>
      <xdr:rowOff>4762</xdr:rowOff>
    </xdr:from>
    <xdr:to>
      <xdr:col>11</xdr:col>
      <xdr:colOff>419100</xdr:colOff>
      <xdr:row>39</xdr:row>
      <xdr:rowOff>80962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24</xdr:row>
      <xdr:rowOff>4762</xdr:rowOff>
    </xdr:from>
    <xdr:to>
      <xdr:col>19</xdr:col>
      <xdr:colOff>581025</xdr:colOff>
      <xdr:row>39</xdr:row>
      <xdr:rowOff>80962</xdr:rowOff>
    </xdr:to>
    <xdr:graphicFrame macro="">
      <xdr:nvGraphicFramePr>
        <xdr:cNvPr id="6" name="Chart 5" title="Energy Intensit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61912</xdr:rowOff>
    </xdr:from>
    <xdr:to>
      <xdr:col>7</xdr:col>
      <xdr:colOff>400050</xdr:colOff>
      <xdr:row>23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</xdr:row>
      <xdr:rowOff>33337</xdr:rowOff>
    </xdr:from>
    <xdr:to>
      <xdr:col>17</xdr:col>
      <xdr:colOff>152400</xdr:colOff>
      <xdr:row>23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0.66759</cdr:x>
      <cdr:y>0.13819</cdr:y>
    </cdr:from>
    <cdr:to>
      <cdr:x>0.68606</cdr:x>
      <cdr:y>0.69583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86576" y="415437"/>
          <a:ext cx="190500" cy="167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0.29861</cdr:x>
      <cdr:y>0.03588</cdr:y>
    </cdr:from>
    <cdr:to>
      <cdr:x>0.7125</cdr:x>
      <cdr:y>0.12381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5250" y="98425"/>
          <a:ext cx="1892301" cy="241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Energy Intensity (MJ/Dollar)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%209802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hase1_Content1_Germany_20111120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walk"/>
      <sheetName val="Summary"/>
      <sheetName val="Charts"/>
      <sheetName val="A"/>
      <sheetName val="B"/>
      <sheetName val="C"/>
      <sheetName val="D"/>
      <sheetName val="E"/>
      <sheetName val="F"/>
      <sheetName val="G"/>
      <sheetName val="Prices"/>
      <sheetName val="GDP"/>
      <sheetName val="Metal"/>
      <sheetName val="Iron"/>
      <sheetName val="Metal Charts"/>
      <sheetName val="Metal Charts in Real $"/>
      <sheetName val="BEA ASM Comp"/>
    </sheetNames>
    <sheetDataSet>
      <sheetData sheetId="0" refreshError="1"/>
      <sheetData sheetId="1">
        <row r="2">
          <cell r="D2">
            <v>1364187408</v>
          </cell>
          <cell r="E2">
            <v>312574697</v>
          </cell>
          <cell r="G2">
            <v>1295608768</v>
          </cell>
          <cell r="H2">
            <v>271291227</v>
          </cell>
          <cell r="J2">
            <v>1215424512</v>
          </cell>
          <cell r="K2">
            <v>238106771</v>
          </cell>
        </row>
        <row r="3">
          <cell r="D3">
            <v>2483601824</v>
          </cell>
          <cell r="E3">
            <v>79951815</v>
          </cell>
          <cell r="G3">
            <v>2493097328</v>
          </cell>
          <cell r="H3">
            <v>75765684</v>
          </cell>
          <cell r="J3">
            <v>2898238832</v>
          </cell>
          <cell r="K3">
            <v>72929239</v>
          </cell>
        </row>
        <row r="4">
          <cell r="D4">
            <v>5788037216</v>
          </cell>
          <cell r="E4">
            <v>439488826</v>
          </cell>
          <cell r="G4">
            <v>7191261696</v>
          </cell>
          <cell r="H4">
            <v>346173883</v>
          </cell>
          <cell r="J4">
            <v>6743917952</v>
          </cell>
          <cell r="K4">
            <v>321554549</v>
          </cell>
        </row>
        <row r="5">
          <cell r="D5">
            <v>1175332384</v>
          </cell>
          <cell r="E5">
            <v>72131997</v>
          </cell>
          <cell r="G5">
            <v>1117304304</v>
          </cell>
          <cell r="H5">
            <v>54841932</v>
          </cell>
          <cell r="J5">
            <v>1032899824</v>
          </cell>
          <cell r="K5">
            <v>52910335</v>
          </cell>
        </row>
        <row r="6">
          <cell r="D6">
            <v>2249379392</v>
          </cell>
          <cell r="E6">
            <v>253664875</v>
          </cell>
          <cell r="G6">
            <v>2646080448</v>
          </cell>
          <cell r="H6">
            <v>196142578</v>
          </cell>
          <cell r="J6">
            <v>3170443280</v>
          </cell>
          <cell r="K6">
            <v>208471425</v>
          </cell>
        </row>
        <row r="7">
          <cell r="D7">
            <v>1958183936</v>
          </cell>
          <cell r="E7">
            <v>1002324730</v>
          </cell>
          <cell r="G7">
            <v>1997221008</v>
          </cell>
          <cell r="H7">
            <v>911703630</v>
          </cell>
          <cell r="J7">
            <v>2324288368</v>
          </cell>
          <cell r="K7">
            <v>974538629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>
            <v>1179552608</v>
          </cell>
          <cell r="E2">
            <v>41618161</v>
          </cell>
          <cell r="G2">
            <v>1455977280</v>
          </cell>
          <cell r="H2">
            <v>24215307</v>
          </cell>
          <cell r="J2">
            <v>1768273856</v>
          </cell>
          <cell r="K2">
            <v>31321410</v>
          </cell>
        </row>
        <row r="3">
          <cell r="A3" t="str">
            <v>Aluminium</v>
          </cell>
          <cell r="D3">
            <v>323902192</v>
          </cell>
          <cell r="E3">
            <v>11927211</v>
          </cell>
          <cell r="G3">
            <v>499041488</v>
          </cell>
          <cell r="H3">
            <v>9080372</v>
          </cell>
          <cell r="J3">
            <v>516977440</v>
          </cell>
          <cell r="K3">
            <v>10757997</v>
          </cell>
        </row>
        <row r="4">
          <cell r="D4">
            <v>155093232</v>
          </cell>
          <cell r="E4">
            <v>13165477</v>
          </cell>
          <cell r="G4">
            <v>106560656</v>
          </cell>
          <cell r="H4">
            <v>8004603</v>
          </cell>
          <cell r="J4">
            <v>166698848</v>
          </cell>
          <cell r="K4">
            <v>9622635</v>
          </cell>
        </row>
        <row r="5">
          <cell r="D5">
            <v>173029184</v>
          </cell>
          <cell r="E5">
            <v>17632297</v>
          </cell>
          <cell r="G5">
            <v>174084240</v>
          </cell>
          <cell r="H5">
            <v>15419162</v>
          </cell>
          <cell r="J5">
            <v>248993216</v>
          </cell>
          <cell r="K5">
            <v>17343373</v>
          </cell>
        </row>
        <row r="6">
          <cell r="A6" t="str">
            <v>Fabricated Metal Products</v>
          </cell>
          <cell r="D6">
            <v>417802176</v>
          </cell>
          <cell r="E6">
            <v>169321729</v>
          </cell>
          <cell r="G6">
            <v>409361728</v>
          </cell>
          <cell r="H6">
            <v>138650577</v>
          </cell>
          <cell r="J6">
            <v>469499920</v>
          </cell>
          <cell r="K6">
            <v>139426010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C_Rev.4"/>
      <sheetName val="FinalEnergyUse_2000_2009"/>
      <sheetName val="GVA_Trade_2000"/>
      <sheetName val="GVA_Trade_2008"/>
      <sheetName val="Summary_Germany"/>
      <sheetName val="CountryComparison"/>
      <sheetName val="GVA_SME_Large_2008"/>
    </sheetNames>
    <sheetDataSet>
      <sheetData sheetId="0"/>
      <sheetData sheetId="1"/>
      <sheetData sheetId="2"/>
      <sheetData sheetId="3"/>
      <sheetData sheetId="4"/>
      <sheetData sheetId="5">
        <row r="30">
          <cell r="O30">
            <v>0</v>
          </cell>
          <cell r="R30">
            <v>1</v>
          </cell>
          <cell r="S30">
            <v>17</v>
          </cell>
        </row>
        <row r="31">
          <cell r="O31">
            <v>0</v>
          </cell>
          <cell r="R31">
            <v>2.5</v>
          </cell>
          <cell r="S31">
            <v>16</v>
          </cell>
        </row>
        <row r="32">
          <cell r="A32" t="str">
            <v>Non-metallic minerals</v>
          </cell>
          <cell r="O32">
            <v>0</v>
          </cell>
          <cell r="R32">
            <v>4.5</v>
          </cell>
          <cell r="S32">
            <v>9</v>
          </cell>
        </row>
        <row r="33">
          <cell r="O33"/>
          <cell r="R33">
            <v>6.5</v>
          </cell>
          <cell r="S33">
            <v>5</v>
          </cell>
        </row>
        <row r="34">
          <cell r="O34"/>
          <cell r="R34">
            <v>13.5</v>
          </cell>
          <cell r="S34">
            <v>3</v>
          </cell>
        </row>
        <row r="35">
          <cell r="O35"/>
          <cell r="R35">
            <v>20.5</v>
          </cell>
          <cell r="S35">
            <v>1</v>
          </cell>
        </row>
        <row r="36">
          <cell r="A36" t="str">
            <v>Chemicals</v>
          </cell>
          <cell r="O36"/>
          <cell r="R36">
            <v>29</v>
          </cell>
          <cell r="S36">
            <v>0</v>
          </cell>
        </row>
        <row r="37">
          <cell r="O37"/>
          <cell r="R37">
            <v>37</v>
          </cell>
          <cell r="S37">
            <v>0</v>
          </cell>
        </row>
        <row r="38">
          <cell r="A38" t="str">
            <v>Food, beverages &amp; tobacco</v>
          </cell>
          <cell r="O38"/>
          <cell r="R38">
            <v>42</v>
          </cell>
          <cell r="S38">
            <v>0</v>
          </cell>
        </row>
        <row r="39">
          <cell r="O39"/>
          <cell r="R39">
            <v>47.5</v>
          </cell>
          <cell r="S39">
            <v>0</v>
          </cell>
        </row>
        <row r="40">
          <cell r="O40"/>
          <cell r="R40">
            <v>75</v>
          </cell>
          <cell r="S40">
            <v>0</v>
          </cell>
        </row>
        <row r="41">
          <cell r="O41">
            <v>0</v>
          </cell>
          <cell r="R41">
            <v>102.5</v>
          </cell>
          <cell r="S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/>
        </row>
        <row r="46">
          <cell r="O46"/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ea.gov/iTable/iTable.cfm?ReqID=9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5"/>
  <sheetViews>
    <sheetView topLeftCell="A31" zoomScaleNormal="100" workbookViewId="0">
      <selection activeCell="D67" sqref="D6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19.5703125" bestFit="1" customWidth="1"/>
    <col min="4" max="4" width="8.5703125" customWidth="1"/>
    <col min="5" max="5" width="21.140625" customWidth="1"/>
    <col min="6" max="6" width="8.42578125" customWidth="1"/>
    <col min="7" max="7" width="6.7109375" customWidth="1"/>
    <col min="8" max="8" width="12.85546875" customWidth="1"/>
    <col min="9" max="9" width="16.7109375" bestFit="1" customWidth="1"/>
    <col min="10" max="10" width="6.42578125" bestFit="1" customWidth="1"/>
    <col min="11" max="11" width="17.5703125" customWidth="1"/>
    <col min="12" max="12" width="5.5703125" bestFit="1" customWidth="1"/>
    <col min="13" max="13" width="8.7109375" customWidth="1"/>
    <col min="14" max="14" width="16.5703125" bestFit="1" customWidth="1"/>
    <col min="15" max="15" width="18.5703125" customWidth="1"/>
    <col min="16" max="16" width="9.7109375" bestFit="1" customWidth="1"/>
    <col min="17" max="17" width="16" customWidth="1"/>
    <col min="18" max="18" width="9.7109375" bestFit="1" customWidth="1"/>
    <col min="19" max="19" width="8.140625" bestFit="1" customWidth="1"/>
  </cols>
  <sheetData>
    <row r="1" spans="1:19" x14ac:dyDescent="0.25">
      <c r="C1" s="45">
        <v>1998</v>
      </c>
      <c r="D1" s="46"/>
      <c r="E1" s="46"/>
      <c r="F1" s="46"/>
      <c r="G1" s="47"/>
      <c r="I1" s="48">
        <v>2002</v>
      </c>
      <c r="J1" s="49"/>
      <c r="K1" s="49"/>
      <c r="L1" s="49"/>
      <c r="M1" s="49"/>
      <c r="O1" s="48">
        <v>2006</v>
      </c>
      <c r="P1" s="49"/>
      <c r="Q1" s="49"/>
      <c r="R1" s="49"/>
      <c r="S1" s="49"/>
    </row>
    <row r="2" spans="1:19" x14ac:dyDescent="0.25">
      <c r="C2" s="50" t="s">
        <v>26</v>
      </c>
      <c r="D2" s="50"/>
      <c r="E2" s="50" t="s">
        <v>27</v>
      </c>
      <c r="F2" s="51"/>
      <c r="G2" s="12" t="s">
        <v>28</v>
      </c>
      <c r="I2" s="51" t="s">
        <v>26</v>
      </c>
      <c r="J2" s="52"/>
      <c r="K2" s="51" t="s">
        <v>27</v>
      </c>
      <c r="L2" s="52"/>
      <c r="M2" s="12" t="s">
        <v>28</v>
      </c>
      <c r="O2" s="51" t="s">
        <v>26</v>
      </c>
      <c r="P2" s="52"/>
      <c r="Q2" s="51" t="s">
        <v>27</v>
      </c>
      <c r="R2" s="52"/>
      <c r="S2" s="12" t="s">
        <v>28</v>
      </c>
    </row>
    <row r="3" spans="1:19" x14ac:dyDescent="0.25">
      <c r="A3" s="13" t="s">
        <v>29</v>
      </c>
      <c r="B3" s="14" t="s">
        <v>30</v>
      </c>
      <c r="C3" s="15">
        <f>[1]Summary!J2</f>
        <v>1215424512</v>
      </c>
      <c r="D3" s="16">
        <f>C3/$C$10</f>
        <v>6.9911397014200752E-2</v>
      </c>
      <c r="E3" s="17">
        <f>[1]Summary!K2</f>
        <v>238106771</v>
      </c>
      <c r="F3" s="18">
        <f>E3/$E$10</f>
        <v>0.12743129562867297</v>
      </c>
      <c r="G3" s="19">
        <f>(C3*1000)/(E3*1000)</f>
        <v>5.104535695879056</v>
      </c>
      <c r="I3" s="20">
        <f>[1]Summary!G2</f>
        <v>1295608768</v>
      </c>
      <c r="J3" s="21">
        <f t="shared" ref="J3:J8" si="0">I3/$I$10</f>
        <v>7.7393332072855606E-2</v>
      </c>
      <c r="K3" s="22">
        <f>[1]Summary!H2</f>
        <v>271291227</v>
      </c>
      <c r="L3" s="21">
        <f t="shared" ref="L3:L8" si="1">K3/$K$10</f>
        <v>0.14617622678987119</v>
      </c>
      <c r="M3" s="19">
        <f>(I3*1000)/(K3*1000)</f>
        <v>4.7757119989729713</v>
      </c>
      <c r="N3" s="23"/>
      <c r="O3" s="20">
        <f>[1]Summary!D2</f>
        <v>1364187408</v>
      </c>
      <c r="P3" s="21">
        <f>O3/O10</f>
        <v>9.0832455216016864E-2</v>
      </c>
      <c r="Q3" s="22">
        <f>[1]Summary!E2</f>
        <v>312574697</v>
      </c>
      <c r="R3" s="21">
        <f>Q3/Q10</f>
        <v>0.14470133407375552</v>
      </c>
      <c r="S3" s="19">
        <f>(O3*1000)/(Q3*1000)</f>
        <v>4.3643564917220408</v>
      </c>
    </row>
    <row r="4" spans="1:19" x14ac:dyDescent="0.25">
      <c r="A4" s="24" t="s">
        <v>31</v>
      </c>
      <c r="B4" s="25" t="s">
        <v>32</v>
      </c>
      <c r="C4" s="15">
        <f>[1]Summary!J3</f>
        <v>2898238832</v>
      </c>
      <c r="D4" s="16">
        <f t="shared" ref="D4:D8" si="2">C4/$C$10</f>
        <v>0.16670712465104989</v>
      </c>
      <c r="E4" s="17">
        <f>[1]Summary!K3</f>
        <v>72929239</v>
      </c>
      <c r="F4" s="18">
        <f t="shared" ref="F4:F8" si="3">E4/$E$10</f>
        <v>3.9030672567405264E-2</v>
      </c>
      <c r="G4" s="26">
        <f t="shared" ref="G4:G10" si="4">(C4*1000)/(E4*1000)</f>
        <v>39.740423343783966</v>
      </c>
      <c r="I4" s="20">
        <f>[1]Summary!G3</f>
        <v>2493097328</v>
      </c>
      <c r="J4" s="16">
        <f t="shared" si="0"/>
        <v>0.14892544274279951</v>
      </c>
      <c r="K4" s="22">
        <f>[1]Summary!H3</f>
        <v>75765684</v>
      </c>
      <c r="L4" s="16">
        <f t="shared" si="1"/>
        <v>4.0823811111568735E-2</v>
      </c>
      <c r="M4" s="26">
        <f t="shared" ref="M4:M10" si="5">(I4*1000)/(K4*1000)</f>
        <v>32.905362908094382</v>
      </c>
      <c r="N4" s="23"/>
      <c r="O4" s="20">
        <f>[1]Summary!D3</f>
        <v>2483601824</v>
      </c>
      <c r="P4" s="21">
        <f>O4/O10</f>
        <v>0.16536705303828592</v>
      </c>
      <c r="Q4" s="22">
        <f>[1]Summary!E3</f>
        <v>79951815</v>
      </c>
      <c r="R4" s="16">
        <f>Q4/Q10</f>
        <v>3.7012382650148098E-2</v>
      </c>
      <c r="S4" s="26">
        <f t="shared" ref="S4:S8" si="6">(O4*1000)/(Q4*1000)</f>
        <v>31.063732874607037</v>
      </c>
    </row>
    <row r="5" spans="1:19" x14ac:dyDescent="0.25">
      <c r="A5" s="24" t="s">
        <v>33</v>
      </c>
      <c r="B5" s="25" t="s">
        <v>34</v>
      </c>
      <c r="C5" s="15">
        <f>[1]Summary!J4</f>
        <v>6743917952</v>
      </c>
      <c r="D5" s="16">
        <f t="shared" si="2"/>
        <v>0.38791115426629447</v>
      </c>
      <c r="E5" s="17">
        <f>[1]Summary!K4</f>
        <v>321554549</v>
      </c>
      <c r="F5" s="18">
        <f t="shared" si="3"/>
        <v>0.17209133794168169</v>
      </c>
      <c r="G5" s="26">
        <f t="shared" si="4"/>
        <v>20.972858175923363</v>
      </c>
      <c r="I5" s="20">
        <f>[1]Summary!G4</f>
        <v>7191261696</v>
      </c>
      <c r="J5" s="16">
        <f t="shared" si="0"/>
        <v>0.42957080733598035</v>
      </c>
      <c r="K5" s="22">
        <f>[1]Summary!H4</f>
        <v>346173883</v>
      </c>
      <c r="L5" s="16">
        <f t="shared" si="1"/>
        <v>0.18652424772341916</v>
      </c>
      <c r="M5" s="26">
        <f t="shared" si="5"/>
        <v>20.773553549676652</v>
      </c>
      <c r="N5" s="23"/>
      <c r="O5" s="20">
        <f>[1]Summary!D4</f>
        <v>5788037216</v>
      </c>
      <c r="P5" s="21">
        <f>O5/O10</f>
        <v>0.38538812785388127</v>
      </c>
      <c r="Q5" s="22">
        <f>[1]Summary!E4</f>
        <v>439488826</v>
      </c>
      <c r="R5" s="16">
        <f>Q5/Q10</f>
        <v>0.20345415045770199</v>
      </c>
      <c r="S5" s="26">
        <f t="shared" si="6"/>
        <v>13.169930322642605</v>
      </c>
    </row>
    <row r="6" spans="1:19" x14ac:dyDescent="0.25">
      <c r="A6" s="24" t="s">
        <v>35</v>
      </c>
      <c r="B6" s="25" t="s">
        <v>36</v>
      </c>
      <c r="C6" s="15">
        <f>[1]Summary!J5</f>
        <v>1032899824</v>
      </c>
      <c r="D6" s="16">
        <f t="shared" si="2"/>
        <v>5.9412550066755672E-2</v>
      </c>
      <c r="E6" s="17">
        <f>[1]Summary!K5</f>
        <v>52910335</v>
      </c>
      <c r="F6" s="18">
        <f t="shared" si="3"/>
        <v>2.8316845056023724E-2</v>
      </c>
      <c r="G6" s="26">
        <f t="shared" si="4"/>
        <v>19.521702593642623</v>
      </c>
      <c r="I6" s="20">
        <f>[1]Summary!G5</f>
        <v>1117304304</v>
      </c>
      <c r="J6" s="16">
        <f t="shared" si="0"/>
        <v>6.6742295329930049E-2</v>
      </c>
      <c r="K6" s="22">
        <f>[1]Summary!H5</f>
        <v>54841932</v>
      </c>
      <c r="L6" s="16">
        <f t="shared" si="1"/>
        <v>2.9549745409300297E-2</v>
      </c>
      <c r="M6" s="26">
        <f t="shared" si="5"/>
        <v>20.373175474562057</v>
      </c>
      <c r="N6" s="23"/>
      <c r="O6" s="20">
        <f>[1]Summary!D5</f>
        <v>1175332384</v>
      </c>
      <c r="P6" s="21">
        <f>O6/O10</f>
        <v>7.825781524411661E-2</v>
      </c>
      <c r="Q6" s="22">
        <f>[1]Summary!E5</f>
        <v>72131997</v>
      </c>
      <c r="R6" s="16">
        <f>Q6/Q10</f>
        <v>3.3392326043922012E-2</v>
      </c>
      <c r="S6" s="26">
        <f t="shared" si="6"/>
        <v>16.294188888185086</v>
      </c>
    </row>
    <row r="7" spans="1:19" x14ac:dyDescent="0.25">
      <c r="A7" s="24" t="s">
        <v>37</v>
      </c>
      <c r="B7" s="25" t="s">
        <v>38</v>
      </c>
      <c r="C7" s="15">
        <f>[1]Summary!J6</f>
        <v>3170443280</v>
      </c>
      <c r="D7" s="16">
        <f t="shared" si="2"/>
        <v>0.18236436460735525</v>
      </c>
      <c r="E7" s="17">
        <f>[1]Summary!K6</f>
        <v>208471425</v>
      </c>
      <c r="F7" s="18">
        <f t="shared" si="3"/>
        <v>0.11157088762211523</v>
      </c>
      <c r="G7" s="26">
        <f t="shared" si="4"/>
        <v>15.208047241966135</v>
      </c>
      <c r="I7" s="20">
        <f>[1]Summary!G6</f>
        <v>2646080448</v>
      </c>
      <c r="J7" s="16">
        <f t="shared" si="0"/>
        <v>0.15806390622045755</v>
      </c>
      <c r="K7" s="22">
        <f>[1]Summary!H6</f>
        <v>196142578</v>
      </c>
      <c r="L7" s="16">
        <f t="shared" si="1"/>
        <v>0.10568488440239168</v>
      </c>
      <c r="M7" s="26">
        <f t="shared" si="5"/>
        <v>13.490596865714695</v>
      </c>
      <c r="N7" s="23"/>
      <c r="O7" s="20">
        <f>[1]Summary!D6</f>
        <v>2249379392</v>
      </c>
      <c r="P7" s="21">
        <f>O7/O10</f>
        <v>0.14977168949771688</v>
      </c>
      <c r="Q7" s="22">
        <f>[1]Summary!E6</f>
        <v>253664875</v>
      </c>
      <c r="R7" s="16">
        <f>Q7/Q10</f>
        <v>0.1174299972852647</v>
      </c>
      <c r="S7" s="26">
        <f t="shared" si="6"/>
        <v>8.8675240984783557</v>
      </c>
    </row>
    <row r="8" spans="1:19" ht="45" x14ac:dyDescent="0.25">
      <c r="A8" s="24" t="s">
        <v>39</v>
      </c>
      <c r="B8" s="25" t="s">
        <v>40</v>
      </c>
      <c r="C8" s="15">
        <f>[1]Summary!J7</f>
        <v>2324288368</v>
      </c>
      <c r="D8" s="16">
        <f t="shared" si="2"/>
        <v>0.13369340939434399</v>
      </c>
      <c r="E8" s="17">
        <f>[1]Summary!K7</f>
        <v>974538629</v>
      </c>
      <c r="F8" s="18">
        <f t="shared" si="3"/>
        <v>0.52155896118410117</v>
      </c>
      <c r="G8" s="26">
        <f t="shared" si="4"/>
        <v>2.3850140967577795</v>
      </c>
      <c r="I8" s="20">
        <f>[1]Summary!G7</f>
        <v>1997221008</v>
      </c>
      <c r="J8" s="16">
        <f t="shared" si="0"/>
        <v>0.11930421629797694</v>
      </c>
      <c r="K8" s="22">
        <f>[1]Summary!H7</f>
        <v>911703630</v>
      </c>
      <c r="L8" s="16">
        <f t="shared" si="1"/>
        <v>0.49124108456344895</v>
      </c>
      <c r="M8" s="26">
        <f t="shared" si="5"/>
        <v>2.1906472040700331</v>
      </c>
      <c r="N8" s="23"/>
      <c r="O8" s="20">
        <f>[1]Summary!D7</f>
        <v>1958183936</v>
      </c>
      <c r="P8" s="21">
        <f>O8/O10</f>
        <v>0.13038285914998243</v>
      </c>
      <c r="Q8" s="22">
        <f>[1]Summary!E7</f>
        <v>1002324730</v>
      </c>
      <c r="R8" s="16">
        <f>Q8/Q10</f>
        <v>0.46400980948920767</v>
      </c>
      <c r="S8" s="26">
        <f t="shared" si="6"/>
        <v>1.9536422452631694</v>
      </c>
    </row>
    <row r="9" spans="1:19" x14ac:dyDescent="0.25">
      <c r="A9" s="24" t="s">
        <v>41</v>
      </c>
      <c r="B9" s="25" t="s">
        <v>42</v>
      </c>
      <c r="C9" s="27"/>
      <c r="D9" s="16"/>
      <c r="E9" s="17"/>
      <c r="F9" s="18"/>
      <c r="G9" s="26"/>
      <c r="I9" s="28" t="s">
        <v>43</v>
      </c>
      <c r="J9" s="16"/>
      <c r="K9" s="27" t="s">
        <v>43</v>
      </c>
      <c r="L9" s="16"/>
      <c r="M9" s="26"/>
      <c r="N9" s="23"/>
      <c r="O9" s="28" t="s">
        <v>43</v>
      </c>
      <c r="P9" s="28" t="s">
        <v>43</v>
      </c>
      <c r="Q9" s="27" t="s">
        <v>43</v>
      </c>
      <c r="R9" s="16"/>
      <c r="S9" s="26"/>
    </row>
    <row r="10" spans="1:19" x14ac:dyDescent="0.25">
      <c r="A10" s="29"/>
      <c r="B10" s="30" t="s">
        <v>5</v>
      </c>
      <c r="C10" s="31">
        <f>SUM(C3:C8)</f>
        <v>17385212768</v>
      </c>
      <c r="D10" s="32">
        <f>SUM(D3:D8)</f>
        <v>1</v>
      </c>
      <c r="E10" s="17">
        <f>SUM(E3:E8)</f>
        <v>1868510948</v>
      </c>
      <c r="F10" s="33">
        <f>SUM(F3:F8)</f>
        <v>1</v>
      </c>
      <c r="G10" s="34">
        <f t="shared" si="4"/>
        <v>9.3043141045593707</v>
      </c>
      <c r="I10" s="35">
        <f>SUM(I3:I8)</f>
        <v>16740573552</v>
      </c>
      <c r="J10" s="32">
        <f>SUM(J3:J8)</f>
        <v>1</v>
      </c>
      <c r="K10" s="31">
        <f>SUM(K3:K8)</f>
        <v>1855918934</v>
      </c>
      <c r="L10" s="32">
        <f>SUM(L3:L8)</f>
        <v>1</v>
      </c>
      <c r="M10" s="34">
        <f t="shared" si="5"/>
        <v>9.0200995557061336</v>
      </c>
      <c r="O10" s="35">
        <f>SUM(O3:O8)</f>
        <v>15018722160</v>
      </c>
      <c r="P10" s="21">
        <f>SUM(P3:P8)</f>
        <v>1</v>
      </c>
      <c r="Q10" s="31">
        <f>SUM(Q3:Q8)</f>
        <v>2160136940</v>
      </c>
      <c r="R10" s="32">
        <f>SUM(R3:R8)</f>
        <v>1</v>
      </c>
      <c r="S10" s="34">
        <f t="shared" ref="S10" si="7">(O10*1000)/(Q10*1000)</f>
        <v>6.9526713246244469</v>
      </c>
    </row>
    <row r="11" spans="1:19" x14ac:dyDescent="0.25">
      <c r="O11" s="36"/>
    </row>
    <row r="12" spans="1:19" x14ac:dyDescent="0.25">
      <c r="O12" s="36"/>
    </row>
    <row r="13" spans="1:19" x14ac:dyDescent="0.25">
      <c r="O13" s="36"/>
    </row>
    <row r="14" spans="1:19" x14ac:dyDescent="0.25">
      <c r="O14" s="36"/>
    </row>
    <row r="15" spans="1:19" x14ac:dyDescent="0.25">
      <c r="O15" s="36"/>
    </row>
    <row r="16" spans="1:19" x14ac:dyDescent="0.25">
      <c r="O16" s="36"/>
    </row>
    <row r="17" spans="5:16" x14ac:dyDescent="0.25">
      <c r="O17" s="36"/>
    </row>
    <row r="18" spans="5:16" x14ac:dyDescent="0.25">
      <c r="O18" s="36"/>
    </row>
    <row r="19" spans="5:16" x14ac:dyDescent="0.25">
      <c r="O19" s="36"/>
    </row>
    <row r="20" spans="5:16" x14ac:dyDescent="0.25">
      <c r="O20" s="36"/>
    </row>
    <row r="21" spans="5:16" x14ac:dyDescent="0.25">
      <c r="O21" s="36"/>
    </row>
    <row r="22" spans="5:16" x14ac:dyDescent="0.25">
      <c r="O22" s="36"/>
    </row>
    <row r="27" spans="5:16" x14ac:dyDescent="0.25">
      <c r="E27" s="3">
        <v>1998</v>
      </c>
      <c r="O27" s="3">
        <v>2002</v>
      </c>
    </row>
    <row r="28" spans="5:16" x14ac:dyDescent="0.25">
      <c r="E28" t="s">
        <v>44</v>
      </c>
      <c r="F28" t="s">
        <v>45</v>
      </c>
      <c r="O28" t="s">
        <v>44</v>
      </c>
      <c r="P28" t="s">
        <v>45</v>
      </c>
    </row>
    <row r="29" spans="5:16" x14ac:dyDescent="0.25">
      <c r="E29">
        <v>0</v>
      </c>
      <c r="F29" s="37">
        <f>G4</f>
        <v>39.740423343783966</v>
      </c>
      <c r="O29">
        <v>0</v>
      </c>
      <c r="P29" s="37">
        <f>P30</f>
        <v>32.905362908094382</v>
      </c>
    </row>
    <row r="30" spans="5:16" x14ac:dyDescent="0.25">
      <c r="E30">
        <f>F4*100</f>
        <v>3.9030672567405262</v>
      </c>
      <c r="F30" s="37">
        <f>F29</f>
        <v>39.740423343783966</v>
      </c>
      <c r="O30">
        <f>L4*100</f>
        <v>4.0823811111568737</v>
      </c>
      <c r="P30" s="37">
        <f>M4</f>
        <v>32.905362908094382</v>
      </c>
    </row>
    <row r="31" spans="5:16" x14ac:dyDescent="0.25">
      <c r="E31">
        <f>E30</f>
        <v>3.9030672567405262</v>
      </c>
      <c r="F31" s="37">
        <v>0</v>
      </c>
      <c r="O31">
        <f>O30</f>
        <v>4.0823811111568737</v>
      </c>
      <c r="P31" s="37">
        <v>0</v>
      </c>
    </row>
    <row r="32" spans="5:16" x14ac:dyDescent="0.25">
      <c r="E32">
        <f>E31</f>
        <v>3.9030672567405262</v>
      </c>
      <c r="F32" s="37">
        <v>40</v>
      </c>
      <c r="O32">
        <f>O31</f>
        <v>4.0823811111568737</v>
      </c>
      <c r="P32" s="37">
        <v>0</v>
      </c>
    </row>
    <row r="33" spans="5:16" x14ac:dyDescent="0.25">
      <c r="E33">
        <f>E32</f>
        <v>3.9030672567405262</v>
      </c>
      <c r="F33" s="37">
        <f>G5</f>
        <v>20.972858175923363</v>
      </c>
      <c r="O33">
        <f>O32</f>
        <v>4.0823811111568737</v>
      </c>
      <c r="P33" s="37">
        <f>M5</f>
        <v>20.773553549676652</v>
      </c>
    </row>
    <row r="34" spans="5:16" x14ac:dyDescent="0.25">
      <c r="E34">
        <f>E32+F5*100</f>
        <v>21.112201050908695</v>
      </c>
      <c r="F34" s="37">
        <f>F33</f>
        <v>20.972858175923363</v>
      </c>
      <c r="O34">
        <f>O33+L5*100</f>
        <v>22.73480588349879</v>
      </c>
      <c r="P34" s="37">
        <f>P33</f>
        <v>20.773553549676652</v>
      </c>
    </row>
    <row r="35" spans="5:16" x14ac:dyDescent="0.25">
      <c r="E35">
        <f>E34</f>
        <v>21.112201050908695</v>
      </c>
      <c r="F35" s="37">
        <v>0</v>
      </c>
      <c r="O35">
        <f>O34</f>
        <v>22.73480588349879</v>
      </c>
      <c r="P35" s="37">
        <v>0</v>
      </c>
    </row>
    <row r="36" spans="5:16" x14ac:dyDescent="0.25">
      <c r="E36">
        <f>E35</f>
        <v>21.112201050908695</v>
      </c>
      <c r="F36" s="37">
        <v>20</v>
      </c>
      <c r="O36">
        <f>O35</f>
        <v>22.73480588349879</v>
      </c>
      <c r="P36" s="37">
        <v>0</v>
      </c>
    </row>
    <row r="37" spans="5:16" x14ac:dyDescent="0.25">
      <c r="E37">
        <f>E36</f>
        <v>21.112201050908695</v>
      </c>
      <c r="F37" s="37">
        <f>G6</f>
        <v>19.521702593642623</v>
      </c>
      <c r="O37">
        <f>O36</f>
        <v>22.73480588349879</v>
      </c>
      <c r="P37" s="37">
        <f>M6</f>
        <v>20.373175474562057</v>
      </c>
    </row>
    <row r="38" spans="5:16" x14ac:dyDescent="0.25">
      <c r="E38">
        <f>E37+F6*100</f>
        <v>23.943885556511066</v>
      </c>
      <c r="F38" s="37">
        <f>F37</f>
        <v>19.521702593642623</v>
      </c>
      <c r="O38">
        <f>O37+L6*100</f>
        <v>25.689780424428818</v>
      </c>
      <c r="P38" s="37">
        <f>P37</f>
        <v>20.373175474562057</v>
      </c>
    </row>
    <row r="39" spans="5:16" x14ac:dyDescent="0.25">
      <c r="E39">
        <f>E38</f>
        <v>23.943885556511066</v>
      </c>
      <c r="F39" s="37">
        <v>0</v>
      </c>
      <c r="O39">
        <f>O38</f>
        <v>25.689780424428818</v>
      </c>
      <c r="P39" s="37">
        <v>0</v>
      </c>
    </row>
    <row r="40" spans="5:16" x14ac:dyDescent="0.25">
      <c r="E40">
        <f>E39</f>
        <v>23.943885556511066</v>
      </c>
      <c r="F40">
        <v>15</v>
      </c>
      <c r="O40">
        <f>O39</f>
        <v>25.689780424428818</v>
      </c>
      <c r="P40" s="37">
        <f>P38</f>
        <v>20.373175474562057</v>
      </c>
    </row>
    <row r="41" spans="5:16" x14ac:dyDescent="0.25">
      <c r="E41">
        <f>E40</f>
        <v>23.943885556511066</v>
      </c>
      <c r="F41" s="37">
        <f>G7</f>
        <v>15.208047241966135</v>
      </c>
      <c r="O41">
        <f>O40</f>
        <v>25.689780424428818</v>
      </c>
      <c r="P41" s="37">
        <f>M7</f>
        <v>13.490596865714695</v>
      </c>
    </row>
    <row r="42" spans="5:16" x14ac:dyDescent="0.25">
      <c r="E42">
        <f>E41+F7*100</f>
        <v>35.100974318722592</v>
      </c>
      <c r="F42" s="37">
        <f>F41</f>
        <v>15.208047241966135</v>
      </c>
      <c r="O42">
        <f>O41+L7*100</f>
        <v>36.258268864667983</v>
      </c>
      <c r="P42" s="37">
        <f>P41</f>
        <v>13.490596865714695</v>
      </c>
    </row>
    <row r="43" spans="5:16" x14ac:dyDescent="0.25">
      <c r="E43">
        <f>E42</f>
        <v>35.100974318722592</v>
      </c>
      <c r="F43" s="37">
        <v>0</v>
      </c>
      <c r="O43">
        <f>O42</f>
        <v>36.258268864667983</v>
      </c>
      <c r="P43" s="37">
        <v>0</v>
      </c>
    </row>
    <row r="44" spans="5:16" x14ac:dyDescent="0.25">
      <c r="E44">
        <f>E43</f>
        <v>35.100974318722592</v>
      </c>
      <c r="F44">
        <v>15</v>
      </c>
      <c r="O44">
        <f>O43</f>
        <v>36.258268864667983</v>
      </c>
      <c r="P44" s="37">
        <f>P42</f>
        <v>13.490596865714695</v>
      </c>
    </row>
    <row r="45" spans="5:16" x14ac:dyDescent="0.25">
      <c r="E45">
        <f>E44</f>
        <v>35.100974318722592</v>
      </c>
      <c r="F45" s="37">
        <v>5</v>
      </c>
      <c r="O45">
        <f>O44</f>
        <v>36.258268864667983</v>
      </c>
      <c r="P45" s="37">
        <v>5</v>
      </c>
    </row>
    <row r="46" spans="5:16" x14ac:dyDescent="0.25">
      <c r="E46">
        <f>E45+F3*100</f>
        <v>47.844103881589888</v>
      </c>
      <c r="F46" s="37">
        <f>F45</f>
        <v>5</v>
      </c>
      <c r="O46">
        <f>O45+L3*100</f>
        <v>50.875891543655101</v>
      </c>
      <c r="P46" s="37">
        <f>P45</f>
        <v>5</v>
      </c>
    </row>
    <row r="47" spans="5:16" x14ac:dyDescent="0.25">
      <c r="E47" s="38">
        <f>E46</f>
        <v>47.844103881589888</v>
      </c>
      <c r="F47" s="37">
        <v>0</v>
      </c>
      <c r="O47" s="38">
        <f>O46</f>
        <v>50.875891543655101</v>
      </c>
      <c r="P47" s="37">
        <v>0</v>
      </c>
    </row>
    <row r="48" spans="5:16" x14ac:dyDescent="0.25">
      <c r="E48">
        <f>E47</f>
        <v>47.844103881589888</v>
      </c>
      <c r="F48">
        <v>5</v>
      </c>
      <c r="O48">
        <f>O47</f>
        <v>50.875891543655101</v>
      </c>
      <c r="P48" s="37">
        <v>2</v>
      </c>
    </row>
    <row r="49" spans="5:16" x14ac:dyDescent="0.25">
      <c r="E49">
        <f>E48</f>
        <v>47.844103881589888</v>
      </c>
      <c r="F49" s="37">
        <f>G8</f>
        <v>2.3850140967577795</v>
      </c>
      <c r="O49">
        <f>O48</f>
        <v>50.875891543655101</v>
      </c>
      <c r="P49" s="37">
        <f>P48</f>
        <v>2</v>
      </c>
    </row>
    <row r="50" spans="5:16" x14ac:dyDescent="0.25">
      <c r="E50">
        <v>100</v>
      </c>
      <c r="F50" s="37">
        <v>2</v>
      </c>
      <c r="O50">
        <v>100</v>
      </c>
      <c r="P50" s="37">
        <v>2</v>
      </c>
    </row>
    <row r="52" spans="5:16" x14ac:dyDescent="0.25">
      <c r="E52" s="3">
        <v>2006</v>
      </c>
    </row>
    <row r="53" spans="5:16" x14ac:dyDescent="0.25">
      <c r="E53" t="s">
        <v>44</v>
      </c>
      <c r="F53" t="s">
        <v>45</v>
      </c>
    </row>
    <row r="54" spans="5:16" x14ac:dyDescent="0.25">
      <c r="E54">
        <v>0</v>
      </c>
      <c r="F54" s="37">
        <f>S4</f>
        <v>31.063732874607037</v>
      </c>
    </row>
    <row r="55" spans="5:16" x14ac:dyDescent="0.25">
      <c r="E55">
        <f>R4*100</f>
        <v>3.7012382650148097</v>
      </c>
      <c r="F55" s="37">
        <f>F54</f>
        <v>31.063732874607037</v>
      </c>
    </row>
    <row r="56" spans="5:16" x14ac:dyDescent="0.25">
      <c r="E56">
        <f>E55</f>
        <v>3.7012382650148097</v>
      </c>
      <c r="F56" s="37">
        <v>0</v>
      </c>
    </row>
    <row r="57" spans="5:16" x14ac:dyDescent="0.25">
      <c r="E57">
        <f>E56</f>
        <v>3.7012382650148097</v>
      </c>
      <c r="F57" s="37">
        <v>31</v>
      </c>
    </row>
    <row r="58" spans="5:16" x14ac:dyDescent="0.25">
      <c r="E58">
        <f>E57</f>
        <v>3.7012382650148097</v>
      </c>
      <c r="F58" s="37">
        <f>S6</f>
        <v>16.294188888185086</v>
      </c>
    </row>
    <row r="59" spans="5:16" x14ac:dyDescent="0.25">
      <c r="E59">
        <f>E58+R6*100</f>
        <v>7.0404708694070113</v>
      </c>
      <c r="F59" s="37">
        <f>F58</f>
        <v>16.294188888185086</v>
      </c>
    </row>
    <row r="60" spans="5:16" x14ac:dyDescent="0.25">
      <c r="E60">
        <f>E59</f>
        <v>7.0404708694070113</v>
      </c>
      <c r="F60" s="37">
        <v>0</v>
      </c>
    </row>
    <row r="61" spans="5:16" x14ac:dyDescent="0.25">
      <c r="E61">
        <f>E60</f>
        <v>7.0404708694070113</v>
      </c>
      <c r="F61" s="37">
        <v>16</v>
      </c>
    </row>
    <row r="62" spans="5:16" x14ac:dyDescent="0.25">
      <c r="E62">
        <f>E61</f>
        <v>7.0404708694070113</v>
      </c>
      <c r="F62" s="37">
        <f>S5</f>
        <v>13.169930322642605</v>
      </c>
    </row>
    <row r="63" spans="5:16" x14ac:dyDescent="0.25">
      <c r="E63">
        <f>E62+R5*100</f>
        <v>27.385885915177212</v>
      </c>
      <c r="F63" s="37">
        <f>F62</f>
        <v>13.169930322642605</v>
      </c>
    </row>
    <row r="64" spans="5:16" x14ac:dyDescent="0.25">
      <c r="E64">
        <f>E63</f>
        <v>27.385885915177212</v>
      </c>
      <c r="F64" s="37">
        <v>0</v>
      </c>
    </row>
    <row r="65" spans="5:6" x14ac:dyDescent="0.25">
      <c r="E65">
        <f>E64</f>
        <v>27.385885915177212</v>
      </c>
      <c r="F65">
        <v>13</v>
      </c>
    </row>
    <row r="66" spans="5:6" x14ac:dyDescent="0.25">
      <c r="E66">
        <f>E65</f>
        <v>27.385885915177212</v>
      </c>
      <c r="F66" s="37">
        <f>S7</f>
        <v>8.8675240984783557</v>
      </c>
    </row>
    <row r="67" spans="5:6" x14ac:dyDescent="0.25">
      <c r="E67">
        <f>E66+R7*100</f>
        <v>39.128885643703683</v>
      </c>
      <c r="F67" s="37">
        <f>F66</f>
        <v>8.8675240984783557</v>
      </c>
    </row>
    <row r="68" spans="5:6" x14ac:dyDescent="0.25">
      <c r="E68">
        <f>E67</f>
        <v>39.128885643703683</v>
      </c>
      <c r="F68" s="37">
        <v>0</v>
      </c>
    </row>
    <row r="69" spans="5:6" x14ac:dyDescent="0.25">
      <c r="E69">
        <f>E68</f>
        <v>39.128885643703683</v>
      </c>
      <c r="F69" s="37">
        <f>F67</f>
        <v>8.8675240984783557</v>
      </c>
    </row>
    <row r="70" spans="5:6" x14ac:dyDescent="0.25">
      <c r="E70">
        <f>E69</f>
        <v>39.128885643703683</v>
      </c>
      <c r="F70" s="37">
        <f>S3</f>
        <v>4.3643564917220408</v>
      </c>
    </row>
    <row r="71" spans="5:6" x14ac:dyDescent="0.25">
      <c r="E71">
        <f>E70+R3*100</f>
        <v>53.599019051079239</v>
      </c>
      <c r="F71" s="37">
        <f>F70</f>
        <v>4.3643564917220408</v>
      </c>
    </row>
    <row r="72" spans="5:6" x14ac:dyDescent="0.25">
      <c r="E72" s="38">
        <f>E71</f>
        <v>53.599019051079239</v>
      </c>
      <c r="F72" s="37">
        <v>4</v>
      </c>
    </row>
    <row r="73" spans="5:6" x14ac:dyDescent="0.25">
      <c r="E73">
        <f>E72</f>
        <v>53.599019051079239</v>
      </c>
      <c r="F73" s="37">
        <v>0</v>
      </c>
    </row>
    <row r="74" spans="5:6" x14ac:dyDescent="0.25">
      <c r="E74">
        <f>E73</f>
        <v>53.599019051079239</v>
      </c>
      <c r="F74" s="37">
        <v>2</v>
      </c>
    </row>
    <row r="75" spans="5:6" x14ac:dyDescent="0.25">
      <c r="E75">
        <v>100</v>
      </c>
      <c r="F75" s="37">
        <v>2</v>
      </c>
    </row>
  </sheetData>
  <mergeCells count="9">
    <mergeCell ref="C1:G1"/>
    <mergeCell ref="I1:M1"/>
    <mergeCell ref="O1:S1"/>
    <mergeCell ref="C2:D2"/>
    <mergeCell ref="E2:F2"/>
    <mergeCell ref="I2:J2"/>
    <mergeCell ref="K2:L2"/>
    <mergeCell ref="O2:P2"/>
    <mergeCell ref="Q2:R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0"/>
  <sheetViews>
    <sheetView tabSelected="1" topLeftCell="B1" workbookViewId="0">
      <selection activeCell="E7" sqref="E7"/>
    </sheetView>
  </sheetViews>
  <sheetFormatPr defaultRowHeight="15" x14ac:dyDescent="0.25"/>
  <cols>
    <col min="1" max="1" width="22.5703125" bestFit="1" customWidth="1"/>
    <col min="2" max="2" width="49.140625" bestFit="1" customWidth="1"/>
    <col min="3" max="3" width="19.5703125" bestFit="1" customWidth="1"/>
    <col min="4" max="4" width="8.5703125" customWidth="1"/>
    <col min="5" max="5" width="21.140625" customWidth="1"/>
    <col min="6" max="6" width="8.42578125" customWidth="1"/>
    <col min="7" max="7" width="7.85546875" customWidth="1"/>
    <col min="8" max="8" width="12.85546875" customWidth="1"/>
    <col min="9" max="9" width="16.7109375" bestFit="1" customWidth="1"/>
    <col min="10" max="10" width="6.42578125" bestFit="1" customWidth="1"/>
    <col min="11" max="11" width="17.5703125" customWidth="1"/>
    <col min="12" max="12" width="5.5703125" bestFit="1" customWidth="1"/>
    <col min="13" max="13" width="8.7109375" customWidth="1"/>
    <col min="14" max="14" width="16.5703125" bestFit="1" customWidth="1"/>
    <col min="15" max="15" width="18.5703125" customWidth="1"/>
    <col min="16" max="16" width="9.7109375" bestFit="1" customWidth="1"/>
    <col min="17" max="17" width="16" customWidth="1"/>
    <col min="18" max="18" width="9.7109375" bestFit="1" customWidth="1"/>
    <col min="19" max="19" width="8.140625" bestFit="1" customWidth="1"/>
  </cols>
  <sheetData>
    <row r="1" spans="1:19" x14ac:dyDescent="0.25">
      <c r="C1" s="45">
        <v>1998</v>
      </c>
      <c r="D1" s="46"/>
      <c r="E1" s="46"/>
      <c r="F1" s="46"/>
      <c r="G1" s="47"/>
      <c r="I1" s="48">
        <v>2002</v>
      </c>
      <c r="J1" s="49"/>
      <c r="K1" s="49"/>
      <c r="L1" s="49"/>
      <c r="M1" s="49"/>
      <c r="O1" s="48">
        <v>2006</v>
      </c>
      <c r="P1" s="49"/>
      <c r="Q1" s="49"/>
      <c r="R1" s="49"/>
      <c r="S1" s="49"/>
    </row>
    <row r="2" spans="1:19" x14ac:dyDescent="0.25">
      <c r="C2" s="50" t="s">
        <v>26</v>
      </c>
      <c r="D2" s="50"/>
      <c r="E2" s="50" t="s">
        <v>53</v>
      </c>
      <c r="F2" s="51"/>
      <c r="G2" s="12" t="s">
        <v>28</v>
      </c>
      <c r="I2" s="51" t="s">
        <v>26</v>
      </c>
      <c r="J2" s="52"/>
      <c r="K2" s="51" t="s">
        <v>52</v>
      </c>
      <c r="L2" s="52"/>
      <c r="M2" s="12" t="s">
        <v>28</v>
      </c>
      <c r="O2" s="51" t="s">
        <v>26</v>
      </c>
      <c r="P2" s="52"/>
      <c r="Q2" s="51" t="s">
        <v>27</v>
      </c>
      <c r="R2" s="52"/>
      <c r="S2" s="12" t="s">
        <v>28</v>
      </c>
    </row>
    <row r="3" spans="1:19" x14ac:dyDescent="0.25">
      <c r="A3" s="13" t="s">
        <v>29</v>
      </c>
      <c r="B3" s="14" t="s">
        <v>30</v>
      </c>
      <c r="C3" s="15">
        <f>[1]Summary!J2</f>
        <v>1215424512</v>
      </c>
      <c r="D3" s="16">
        <f>C3/$C$10</f>
        <v>6.9911397014200752E-2</v>
      </c>
      <c r="E3" s="17">
        <f>[1]Summary!K2*B80/B77</f>
        <v>285289891.87914115</v>
      </c>
      <c r="F3" s="18">
        <f>E3/$E$10</f>
        <v>0.12743129562867297</v>
      </c>
      <c r="G3" s="41">
        <f>(C3*1000)/(E3*1000)</f>
        <v>4.2603139704469326</v>
      </c>
      <c r="I3" s="20">
        <f>[1]Summary!G2</f>
        <v>1295608768</v>
      </c>
      <c r="J3" s="21">
        <f t="shared" ref="J3:J8" si="0">I3/$I$10</f>
        <v>7.7393332072855606E-2</v>
      </c>
      <c r="K3" s="22">
        <f>[1]Summary!H2*B80/B78</f>
        <v>294514600.51750976</v>
      </c>
      <c r="L3" s="21">
        <f t="shared" ref="L3:L8" si="1">K3/$K$10</f>
        <v>0.14617622678987122</v>
      </c>
      <c r="M3" s="41">
        <f>(I3*1000)/(K3*1000)</f>
        <v>4.3991325581937399</v>
      </c>
      <c r="N3" s="23"/>
      <c r="O3" s="20">
        <f>[1]Summary!D2</f>
        <v>1364187408</v>
      </c>
      <c r="P3" s="21">
        <f>O3/O10</f>
        <v>9.0832455216016864E-2</v>
      </c>
      <c r="Q3" s="22">
        <f>[1]Summary!E2*B80/B79</f>
        <v>302806737.71875006</v>
      </c>
      <c r="R3" s="21">
        <f>Q3/Q10</f>
        <v>0.14470133407375554</v>
      </c>
      <c r="S3" s="41">
        <f>(O3*1000)/(Q3*1000)</f>
        <v>4.5051421850033959</v>
      </c>
    </row>
    <row r="4" spans="1:19" x14ac:dyDescent="0.25">
      <c r="A4" s="24" t="s">
        <v>31</v>
      </c>
      <c r="B4" s="25" t="s">
        <v>32</v>
      </c>
      <c r="C4" s="15">
        <f>[1]Summary!J3</f>
        <v>2898238832</v>
      </c>
      <c r="D4" s="16">
        <f t="shared" ref="D4:D8" si="2">C4/$C$10</f>
        <v>0.16670712465104989</v>
      </c>
      <c r="E4" s="17">
        <f>[1]Summary!K3*B80/B77</f>
        <v>87380861.206748471</v>
      </c>
      <c r="F4" s="18">
        <f t="shared" ref="F4:F8" si="3">E4/$E$10</f>
        <v>3.9030672567405257E-2</v>
      </c>
      <c r="G4" s="42">
        <f t="shared" ref="G4:G10" si="4">(C4*1000)/(E4*1000)</f>
        <v>33.167890450777193</v>
      </c>
      <c r="I4" s="20">
        <f>[1]Summary!G3</f>
        <v>2493097328</v>
      </c>
      <c r="J4" s="16">
        <f t="shared" si="0"/>
        <v>0.14892544274279951</v>
      </c>
      <c r="K4" s="22">
        <f>[1]Summary!H3*B80/B78</f>
        <v>82251462.396887168</v>
      </c>
      <c r="L4" s="16">
        <f t="shared" si="1"/>
        <v>4.0823811111568735E-2</v>
      </c>
      <c r="M4" s="42">
        <f t="shared" ref="M4:M10" si="5">(I4*1000)/(K4*1000)</f>
        <v>30.31067479347762</v>
      </c>
      <c r="N4" s="23"/>
      <c r="O4" s="20">
        <f>[1]Summary!D3</f>
        <v>2483601824</v>
      </c>
      <c r="P4" s="21">
        <f>O4/O10</f>
        <v>0.16536705303828592</v>
      </c>
      <c r="Q4" s="22">
        <f>[1]Summary!E3*B80/B79</f>
        <v>77453320.78125</v>
      </c>
      <c r="R4" s="16">
        <f>Q4/Q10</f>
        <v>3.7012382650148098E-2</v>
      </c>
      <c r="S4" s="42">
        <f t="shared" ref="S4:S8" si="6">(O4*1000)/(Q4*1000)</f>
        <v>32.065788773787908</v>
      </c>
    </row>
    <row r="5" spans="1:19" x14ac:dyDescent="0.25">
      <c r="A5" s="24" t="s">
        <v>33</v>
      </c>
      <c r="B5" s="25" t="s">
        <v>34</v>
      </c>
      <c r="C5" s="15">
        <f>[1]Summary!J4</f>
        <v>6743917952</v>
      </c>
      <c r="D5" s="16">
        <f t="shared" si="2"/>
        <v>0.38791115426629447</v>
      </c>
      <c r="E5" s="17">
        <f>[1]Summary!K4*B80/B77</f>
        <v>385273640.61165649</v>
      </c>
      <c r="F5" s="18">
        <f t="shared" si="3"/>
        <v>0.17209133794168166</v>
      </c>
      <c r="G5" s="42">
        <f t="shared" si="4"/>
        <v>17.504228789941155</v>
      </c>
      <c r="I5" s="20">
        <f>[1]Summary!G4</f>
        <v>7191261696</v>
      </c>
      <c r="J5" s="16">
        <f t="shared" si="0"/>
        <v>0.42957080733598035</v>
      </c>
      <c r="K5" s="22">
        <f>[1]Summary!H4*B80/B78</f>
        <v>375807444.96887159</v>
      </c>
      <c r="L5" s="16">
        <f t="shared" si="1"/>
        <v>0.18652424772341913</v>
      </c>
      <c r="M5" s="42">
        <f t="shared" si="5"/>
        <v>19.135495563680646</v>
      </c>
      <c r="N5" s="23"/>
      <c r="O5" s="20">
        <f>[1]Summary!D4</f>
        <v>5788037216</v>
      </c>
      <c r="P5" s="21">
        <f>O5/O10</f>
        <v>0.38538812785388127</v>
      </c>
      <c r="Q5" s="22">
        <f>[1]Summary!E4*B80/B79</f>
        <v>425754800.1875</v>
      </c>
      <c r="R5" s="16">
        <f>Q5/Q10</f>
        <v>0.20345415045770199</v>
      </c>
      <c r="S5" s="42">
        <f t="shared" si="6"/>
        <v>13.594766784663335</v>
      </c>
    </row>
    <row r="6" spans="1:19" x14ac:dyDescent="0.25">
      <c r="A6" s="24" t="s">
        <v>35</v>
      </c>
      <c r="B6" s="25" t="s">
        <v>36</v>
      </c>
      <c r="C6" s="15">
        <f>[1]Summary!J5</f>
        <v>1032899824</v>
      </c>
      <c r="D6" s="16">
        <f t="shared" si="2"/>
        <v>5.9412550066755672E-2</v>
      </c>
      <c r="E6" s="17">
        <f>[1]Summary!K5*B80/B77</f>
        <v>63395021.015337422</v>
      </c>
      <c r="F6" s="18">
        <f t="shared" si="3"/>
        <v>2.8316845056023717E-2</v>
      </c>
      <c r="G6" s="42">
        <f t="shared" si="4"/>
        <v>16.293074873342281</v>
      </c>
      <c r="I6" s="20">
        <f>[1]Summary!G5</f>
        <v>1117304304</v>
      </c>
      <c r="J6" s="16">
        <f t="shared" si="0"/>
        <v>6.6742295329930049E-2</v>
      </c>
      <c r="K6" s="22">
        <f>[1]Summary!H5*B80/B78</f>
        <v>59536572.093385212</v>
      </c>
      <c r="L6" s="16">
        <f t="shared" si="1"/>
        <v>2.9549745409300294E-2</v>
      </c>
      <c r="M6" s="42">
        <f t="shared" si="5"/>
        <v>18.766688519578668</v>
      </c>
      <c r="N6" s="23"/>
      <c r="O6" s="20">
        <f>[1]Summary!D5</f>
        <v>1175332384</v>
      </c>
      <c r="P6" s="21">
        <f>O6/O10</f>
        <v>7.825781524411661E-2</v>
      </c>
      <c r="Q6" s="22">
        <f>[1]Summary!E5*B80/B79</f>
        <v>69877872.09375</v>
      </c>
      <c r="R6" s="16">
        <f>Q6/Q10</f>
        <v>3.3392326043922012E-2</v>
      </c>
      <c r="S6" s="42">
        <f t="shared" si="6"/>
        <v>16.819807884578154</v>
      </c>
    </row>
    <row r="7" spans="1:19" x14ac:dyDescent="0.25">
      <c r="A7" s="24" t="s">
        <v>37</v>
      </c>
      <c r="B7" s="25" t="s">
        <v>38</v>
      </c>
      <c r="C7" s="15">
        <f>[1]Summary!J6</f>
        <v>3170443280</v>
      </c>
      <c r="D7" s="16">
        <f t="shared" si="2"/>
        <v>0.18236436460735525</v>
      </c>
      <c r="E7" s="17">
        <f>[1]Summary!K6*B80/B77</f>
        <v>249782020.2607362</v>
      </c>
      <c r="F7" s="18">
        <f t="shared" si="3"/>
        <v>0.11157088762211521</v>
      </c>
      <c r="G7" s="42">
        <f t="shared" si="4"/>
        <v>12.692840248031132</v>
      </c>
      <c r="I7" s="20">
        <f>[1]Summary!G6</f>
        <v>2646080448</v>
      </c>
      <c r="J7" s="16">
        <f t="shared" si="0"/>
        <v>0.15806390622045755</v>
      </c>
      <c r="K7" s="22">
        <f>[1]Summary!H6*B80/B78</f>
        <v>212932993.2373541</v>
      </c>
      <c r="L7" s="16">
        <f t="shared" si="1"/>
        <v>0.10568488440239168</v>
      </c>
      <c r="M7" s="42">
        <f t="shared" si="5"/>
        <v>12.426822202468374</v>
      </c>
      <c r="N7" s="23"/>
      <c r="O7" s="20">
        <f>[1]Summary!D6</f>
        <v>2249379392</v>
      </c>
      <c r="P7" s="21">
        <f>O7/O10</f>
        <v>0.14977168949771688</v>
      </c>
      <c r="Q7" s="22">
        <f>[1]Summary!E6*B80/B79</f>
        <v>245737847.65625</v>
      </c>
      <c r="R7" s="16">
        <f>Q7/Q10</f>
        <v>0.1174299972852647</v>
      </c>
      <c r="S7" s="42">
        <f t="shared" si="6"/>
        <v>9.1535732629454003</v>
      </c>
    </row>
    <row r="8" spans="1:19" ht="45" x14ac:dyDescent="0.25">
      <c r="A8" s="24" t="s">
        <v>39</v>
      </c>
      <c r="B8" s="25" t="s">
        <v>40</v>
      </c>
      <c r="C8" s="15">
        <f>[1]Summary!J7</f>
        <v>2324288368</v>
      </c>
      <c r="D8" s="16">
        <f t="shared" si="2"/>
        <v>0.13369340939434399</v>
      </c>
      <c r="E8" s="17">
        <f>[1]Summary!K7*B80/B77</f>
        <v>1167652725.4214725</v>
      </c>
      <c r="F8" s="18">
        <f t="shared" si="3"/>
        <v>0.52155896118410106</v>
      </c>
      <c r="G8" s="42">
        <f t="shared" si="4"/>
        <v>1.9905647607348593</v>
      </c>
      <c r="I8" s="20">
        <f>[1]Summary!G7</f>
        <v>1997221008</v>
      </c>
      <c r="J8" s="16">
        <f t="shared" si="0"/>
        <v>0.11930421629797694</v>
      </c>
      <c r="K8" s="22">
        <f>[1]Summary!H7*B80/B78</f>
        <v>989748298.71595323</v>
      </c>
      <c r="L8" s="16">
        <f t="shared" si="1"/>
        <v>0.49124108456344889</v>
      </c>
      <c r="M8" s="42">
        <f t="shared" si="5"/>
        <v>2.0179079980143317</v>
      </c>
      <c r="N8" s="23"/>
      <c r="O8" s="20">
        <f>[1]Summary!D7</f>
        <v>1958183936</v>
      </c>
      <c r="P8" s="21">
        <f>O8/O10</f>
        <v>0.13038285914998243</v>
      </c>
      <c r="Q8" s="22">
        <f>[1]Summary!E7*B80/B79</f>
        <v>971002082.1875</v>
      </c>
      <c r="R8" s="16">
        <f>Q8/Q10</f>
        <v>0.46400980948920767</v>
      </c>
      <c r="S8" s="42">
        <f t="shared" si="6"/>
        <v>2.0166629628523038</v>
      </c>
    </row>
    <row r="9" spans="1:19" x14ac:dyDescent="0.25">
      <c r="A9" s="24" t="s">
        <v>41</v>
      </c>
      <c r="B9" s="25" t="s">
        <v>42</v>
      </c>
      <c r="C9" s="27"/>
      <c r="D9" s="16"/>
      <c r="E9" s="17"/>
      <c r="F9" s="18"/>
      <c r="G9" s="42"/>
      <c r="I9" s="28" t="s">
        <v>43</v>
      </c>
      <c r="J9" s="16"/>
      <c r="K9" s="27" t="s">
        <v>43</v>
      </c>
      <c r="L9" s="16"/>
      <c r="M9" s="42"/>
      <c r="N9" s="23"/>
      <c r="O9" s="28" t="s">
        <v>43</v>
      </c>
      <c r="P9" s="28" t="s">
        <v>43</v>
      </c>
      <c r="Q9" s="27" t="s">
        <v>43</v>
      </c>
      <c r="R9" s="16"/>
      <c r="S9" s="42"/>
    </row>
    <row r="10" spans="1:19" x14ac:dyDescent="0.25">
      <c r="A10" s="29"/>
      <c r="B10" s="30" t="s">
        <v>5</v>
      </c>
      <c r="C10" s="31">
        <f>SUM(C3:C8)</f>
        <v>17385212768</v>
      </c>
      <c r="D10" s="32">
        <f>SUM(D3:D8)</f>
        <v>1</v>
      </c>
      <c r="E10" s="17">
        <f>SUM(E3:E8)</f>
        <v>2238774160.3950925</v>
      </c>
      <c r="F10" s="33">
        <f>SUM(F3:F8)</f>
        <v>0.99999999999999989</v>
      </c>
      <c r="G10" s="43">
        <f t="shared" si="4"/>
        <v>7.7655053714448394</v>
      </c>
      <c r="I10" s="35">
        <f>SUM(I3:I8)</f>
        <v>16740573552</v>
      </c>
      <c r="J10" s="32">
        <f>SUM(J3:J8)</f>
        <v>1</v>
      </c>
      <c r="K10" s="31">
        <f>SUM(K3:K8)</f>
        <v>2014791371.9299612</v>
      </c>
      <c r="L10" s="32">
        <f>SUM(L3:L8)</f>
        <v>1</v>
      </c>
      <c r="M10" s="43">
        <f t="shared" si="5"/>
        <v>8.3088372251486593</v>
      </c>
      <c r="O10" s="35">
        <f>SUM(O3:O8)</f>
        <v>15018722160</v>
      </c>
      <c r="P10" s="21">
        <f>SUM(P3:P8)</f>
        <v>1</v>
      </c>
      <c r="Q10" s="31">
        <f>SUM(Q3:Q8)</f>
        <v>2092632660.625</v>
      </c>
      <c r="R10" s="32">
        <f>SUM(R3:R8)</f>
        <v>1</v>
      </c>
      <c r="S10" s="43">
        <f t="shared" ref="S10" si="7">(O10*1000)/(Q10*1000)</f>
        <v>7.1769510447736229</v>
      </c>
    </row>
    <row r="11" spans="1:19" x14ac:dyDescent="0.25">
      <c r="O11" s="36"/>
    </row>
    <row r="12" spans="1:19" x14ac:dyDescent="0.25">
      <c r="O12" s="36"/>
    </row>
    <row r="13" spans="1:19" x14ac:dyDescent="0.25">
      <c r="O13" s="36"/>
    </row>
    <row r="14" spans="1:19" x14ac:dyDescent="0.25">
      <c r="O14" s="36"/>
    </row>
    <row r="15" spans="1:19" x14ac:dyDescent="0.25">
      <c r="O15" s="36"/>
    </row>
    <row r="16" spans="1:19" x14ac:dyDescent="0.25">
      <c r="O16" s="36"/>
    </row>
    <row r="17" spans="5:16" x14ac:dyDescent="0.25">
      <c r="O17" s="36"/>
    </row>
    <row r="18" spans="5:16" x14ac:dyDescent="0.25">
      <c r="O18" s="36"/>
    </row>
    <row r="19" spans="5:16" x14ac:dyDescent="0.25">
      <c r="O19" s="36"/>
    </row>
    <row r="20" spans="5:16" x14ac:dyDescent="0.25">
      <c r="O20" s="36"/>
    </row>
    <row r="21" spans="5:16" x14ac:dyDescent="0.25">
      <c r="O21" s="36"/>
    </row>
    <row r="22" spans="5:16" x14ac:dyDescent="0.25">
      <c r="O22" s="36"/>
    </row>
    <row r="27" spans="5:16" x14ac:dyDescent="0.25">
      <c r="E27" s="3">
        <v>1998</v>
      </c>
      <c r="O27" s="3">
        <v>2002</v>
      </c>
    </row>
    <row r="28" spans="5:16" x14ac:dyDescent="0.25">
      <c r="E28" t="s">
        <v>44</v>
      </c>
      <c r="F28" t="s">
        <v>45</v>
      </c>
      <c r="O28" t="s">
        <v>44</v>
      </c>
      <c r="P28" t="s">
        <v>45</v>
      </c>
    </row>
    <row r="29" spans="5:16" x14ac:dyDescent="0.25">
      <c r="E29">
        <v>0</v>
      </c>
      <c r="F29" s="37">
        <f>G4</f>
        <v>33.167890450777193</v>
      </c>
      <c r="O29">
        <v>0</v>
      </c>
      <c r="P29" s="37">
        <f>P30</f>
        <v>30.31067479347762</v>
      </c>
    </row>
    <row r="30" spans="5:16" x14ac:dyDescent="0.25">
      <c r="E30">
        <f>F4*100</f>
        <v>3.9030672567405258</v>
      </c>
      <c r="F30" s="37">
        <f>F29</f>
        <v>33.167890450777193</v>
      </c>
      <c r="O30">
        <f>L4*100</f>
        <v>4.0823811111568737</v>
      </c>
      <c r="P30" s="37">
        <f>M4</f>
        <v>30.31067479347762</v>
      </c>
    </row>
    <row r="31" spans="5:16" x14ac:dyDescent="0.25">
      <c r="E31">
        <f>E30</f>
        <v>3.9030672567405258</v>
      </c>
      <c r="F31" s="37">
        <v>0</v>
      </c>
      <c r="O31">
        <f>O30</f>
        <v>4.0823811111568737</v>
      </c>
      <c r="P31" s="37">
        <v>0</v>
      </c>
    </row>
    <row r="32" spans="5:16" x14ac:dyDescent="0.25">
      <c r="E32">
        <f>E31</f>
        <v>3.9030672567405258</v>
      </c>
      <c r="F32" s="37">
        <v>33</v>
      </c>
      <c r="O32">
        <f>O31</f>
        <v>4.0823811111568737</v>
      </c>
      <c r="P32" s="37">
        <v>0</v>
      </c>
    </row>
    <row r="33" spans="5:16" x14ac:dyDescent="0.25">
      <c r="E33">
        <f>E32</f>
        <v>3.9030672567405258</v>
      </c>
      <c r="F33" s="37">
        <f>G5</f>
        <v>17.504228789941155</v>
      </c>
      <c r="O33">
        <f>O32</f>
        <v>4.0823811111568737</v>
      </c>
      <c r="P33" s="37">
        <f>M5</f>
        <v>19.135495563680646</v>
      </c>
    </row>
    <row r="34" spans="5:16" x14ac:dyDescent="0.25">
      <c r="E34">
        <f>E32+F5*100</f>
        <v>21.112201050908695</v>
      </c>
      <c r="F34" s="37">
        <f>F33</f>
        <v>17.504228789941155</v>
      </c>
      <c r="O34">
        <f>O33+L5*100</f>
        <v>22.734805883498787</v>
      </c>
      <c r="P34" s="37">
        <f>P33</f>
        <v>19.135495563680646</v>
      </c>
    </row>
    <row r="35" spans="5:16" x14ac:dyDescent="0.25">
      <c r="E35">
        <f>E34</f>
        <v>21.112201050908695</v>
      </c>
      <c r="F35" s="37">
        <v>0</v>
      </c>
      <c r="O35">
        <f>O34</f>
        <v>22.734805883498787</v>
      </c>
      <c r="P35" s="37">
        <v>0</v>
      </c>
    </row>
    <row r="36" spans="5:16" x14ac:dyDescent="0.25">
      <c r="E36">
        <f>E35</f>
        <v>21.112201050908695</v>
      </c>
      <c r="F36" s="37">
        <v>16</v>
      </c>
      <c r="O36">
        <f>O35</f>
        <v>22.734805883498787</v>
      </c>
      <c r="P36" s="37">
        <v>0</v>
      </c>
    </row>
    <row r="37" spans="5:16" x14ac:dyDescent="0.25">
      <c r="E37">
        <f>E36</f>
        <v>21.112201050908695</v>
      </c>
      <c r="F37" s="37">
        <f>G6</f>
        <v>16.293074873342281</v>
      </c>
      <c r="O37">
        <f>O36</f>
        <v>22.734805883498787</v>
      </c>
      <c r="P37" s="37">
        <f>M6</f>
        <v>18.766688519578668</v>
      </c>
    </row>
    <row r="38" spans="5:16" x14ac:dyDescent="0.25">
      <c r="E38">
        <f>E37+F6*100</f>
        <v>23.943885556511066</v>
      </c>
      <c r="F38" s="37">
        <f>F37</f>
        <v>16.293074873342281</v>
      </c>
      <c r="O38">
        <f>O37+L6*100</f>
        <v>25.689780424428815</v>
      </c>
      <c r="P38" s="37">
        <f>P37</f>
        <v>18.766688519578668</v>
      </c>
    </row>
    <row r="39" spans="5:16" x14ac:dyDescent="0.25">
      <c r="E39">
        <f>E38</f>
        <v>23.943885556511066</v>
      </c>
      <c r="F39" s="37">
        <v>0</v>
      </c>
      <c r="O39">
        <f>O38</f>
        <v>25.689780424428815</v>
      </c>
      <c r="P39" s="37">
        <v>0</v>
      </c>
    </row>
    <row r="40" spans="5:16" x14ac:dyDescent="0.25">
      <c r="E40">
        <f>E39</f>
        <v>23.943885556511066</v>
      </c>
      <c r="F40" s="37">
        <f>F41</f>
        <v>12.692840248031132</v>
      </c>
      <c r="O40">
        <f>O39</f>
        <v>25.689780424428815</v>
      </c>
      <c r="P40" s="37">
        <f>P38</f>
        <v>18.766688519578668</v>
      </c>
    </row>
    <row r="41" spans="5:16" x14ac:dyDescent="0.25">
      <c r="E41">
        <f>E40</f>
        <v>23.943885556511066</v>
      </c>
      <c r="F41" s="37">
        <f>G7</f>
        <v>12.692840248031132</v>
      </c>
      <c r="O41">
        <f>O40</f>
        <v>25.689780424428815</v>
      </c>
      <c r="P41" s="37">
        <f>M7</f>
        <v>12.426822202468374</v>
      </c>
    </row>
    <row r="42" spans="5:16" x14ac:dyDescent="0.25">
      <c r="E42">
        <f>E41+F7*100</f>
        <v>35.100974318722592</v>
      </c>
      <c r="F42" s="37">
        <f>F41</f>
        <v>12.692840248031132</v>
      </c>
      <c r="O42">
        <f>O41+L7*100</f>
        <v>36.258268864667983</v>
      </c>
      <c r="P42" s="37">
        <f>P41</f>
        <v>12.426822202468374</v>
      </c>
    </row>
    <row r="43" spans="5:16" x14ac:dyDescent="0.25">
      <c r="E43">
        <f>E42</f>
        <v>35.100974318722592</v>
      </c>
      <c r="F43" s="37">
        <v>0</v>
      </c>
      <c r="O43">
        <f>O42</f>
        <v>36.258268864667983</v>
      </c>
      <c r="P43" s="37">
        <v>0</v>
      </c>
    </row>
    <row r="44" spans="5:16" x14ac:dyDescent="0.25">
      <c r="E44">
        <f>E43</f>
        <v>35.100974318722592</v>
      </c>
      <c r="F44" s="44">
        <f>G3</f>
        <v>4.2603139704469326</v>
      </c>
      <c r="O44">
        <f>O43</f>
        <v>36.258268864667983</v>
      </c>
      <c r="P44" s="37">
        <f>P42</f>
        <v>12.426822202468374</v>
      </c>
    </row>
    <row r="45" spans="5:16" x14ac:dyDescent="0.25">
      <c r="E45">
        <f>E44</f>
        <v>35.100974318722592</v>
      </c>
      <c r="F45" s="37">
        <f>F44</f>
        <v>4.2603139704469326</v>
      </c>
      <c r="O45">
        <f>O44</f>
        <v>36.258268864667983</v>
      </c>
      <c r="P45" s="37">
        <f>M3</f>
        <v>4.3991325581937399</v>
      </c>
    </row>
    <row r="46" spans="5:16" x14ac:dyDescent="0.25">
      <c r="E46">
        <f>E45+F3*100</f>
        <v>47.844103881589888</v>
      </c>
      <c r="F46" s="37">
        <f>F44</f>
        <v>4.2603139704469326</v>
      </c>
      <c r="O46">
        <f>O45+L3*100</f>
        <v>50.875891543655101</v>
      </c>
      <c r="P46" s="37">
        <f>P45</f>
        <v>4.3991325581937399</v>
      </c>
    </row>
    <row r="47" spans="5:16" x14ac:dyDescent="0.25">
      <c r="E47" s="38">
        <f>E46</f>
        <v>47.844103881589888</v>
      </c>
      <c r="F47" s="37">
        <v>0</v>
      </c>
      <c r="O47" s="38">
        <f>O46</f>
        <v>50.875891543655101</v>
      </c>
      <c r="P47" s="37">
        <v>0</v>
      </c>
    </row>
    <row r="48" spans="5:16" x14ac:dyDescent="0.25">
      <c r="E48">
        <f>E47</f>
        <v>47.844103881589888</v>
      </c>
      <c r="F48" s="37">
        <f>F46</f>
        <v>4.2603139704469326</v>
      </c>
      <c r="O48">
        <f>O47</f>
        <v>50.875891543655101</v>
      </c>
      <c r="P48" s="37">
        <f>M8</f>
        <v>2.0179079980143317</v>
      </c>
    </row>
    <row r="49" spans="5:16" x14ac:dyDescent="0.25">
      <c r="E49">
        <f>E48</f>
        <v>47.844103881589888</v>
      </c>
      <c r="F49" s="37">
        <f>G8</f>
        <v>1.9905647607348593</v>
      </c>
      <c r="O49">
        <f>O48</f>
        <v>50.875891543655101</v>
      </c>
      <c r="P49" s="37">
        <f>P48</f>
        <v>2.0179079980143317</v>
      </c>
    </row>
    <row r="50" spans="5:16" x14ac:dyDescent="0.25">
      <c r="E50">
        <v>100</v>
      </c>
      <c r="F50" s="37">
        <v>2</v>
      </c>
      <c r="O50">
        <v>100</v>
      </c>
      <c r="P50" s="37">
        <v>2</v>
      </c>
    </row>
    <row r="52" spans="5:16" x14ac:dyDescent="0.25">
      <c r="E52" s="3">
        <v>2006</v>
      </c>
    </row>
    <row r="53" spans="5:16" x14ac:dyDescent="0.25">
      <c r="E53" t="s">
        <v>44</v>
      </c>
      <c r="F53" t="s">
        <v>45</v>
      </c>
    </row>
    <row r="54" spans="5:16" x14ac:dyDescent="0.25">
      <c r="E54">
        <v>0</v>
      </c>
      <c r="F54" s="37">
        <f>S4</f>
        <v>32.065788773787908</v>
      </c>
    </row>
    <row r="55" spans="5:16" x14ac:dyDescent="0.25">
      <c r="E55">
        <f>R4*100</f>
        <v>3.7012382650148097</v>
      </c>
      <c r="F55" s="37">
        <f>F54</f>
        <v>32.065788773787908</v>
      </c>
    </row>
    <row r="56" spans="5:16" x14ac:dyDescent="0.25">
      <c r="E56">
        <f>E55</f>
        <v>3.7012382650148097</v>
      </c>
      <c r="F56" s="37">
        <v>0</v>
      </c>
    </row>
    <row r="57" spans="5:16" x14ac:dyDescent="0.25">
      <c r="E57">
        <f>E56</f>
        <v>3.7012382650148097</v>
      </c>
      <c r="F57" s="37">
        <f>F55</f>
        <v>32.065788773787908</v>
      </c>
    </row>
    <row r="58" spans="5:16" x14ac:dyDescent="0.25">
      <c r="E58">
        <f>E57</f>
        <v>3.7012382650148097</v>
      </c>
      <c r="F58" s="37">
        <f>S6</f>
        <v>16.819807884578154</v>
      </c>
    </row>
    <row r="59" spans="5:16" x14ac:dyDescent="0.25">
      <c r="E59">
        <f>E58+R6*100</f>
        <v>7.0404708694070113</v>
      </c>
      <c r="F59" s="37">
        <f>F58</f>
        <v>16.819807884578154</v>
      </c>
    </row>
    <row r="60" spans="5:16" x14ac:dyDescent="0.25">
      <c r="E60">
        <f>E59</f>
        <v>7.0404708694070113</v>
      </c>
      <c r="F60" s="37">
        <v>0</v>
      </c>
    </row>
    <row r="61" spans="5:16" x14ac:dyDescent="0.25">
      <c r="E61">
        <f>E60</f>
        <v>7.0404708694070113</v>
      </c>
      <c r="F61" s="37">
        <f>F59</f>
        <v>16.819807884578154</v>
      </c>
    </row>
    <row r="62" spans="5:16" x14ac:dyDescent="0.25">
      <c r="E62">
        <f>E61</f>
        <v>7.0404708694070113</v>
      </c>
      <c r="F62" s="37">
        <f>S5</f>
        <v>13.594766784663335</v>
      </c>
    </row>
    <row r="63" spans="5:16" x14ac:dyDescent="0.25">
      <c r="E63">
        <f>E62+R5*100</f>
        <v>27.385885915177212</v>
      </c>
      <c r="F63" s="37">
        <f>F62</f>
        <v>13.594766784663335</v>
      </c>
    </row>
    <row r="64" spans="5:16" x14ac:dyDescent="0.25">
      <c r="E64">
        <f>E63</f>
        <v>27.385885915177212</v>
      </c>
      <c r="F64" s="37">
        <v>0</v>
      </c>
    </row>
    <row r="65" spans="1:6" x14ac:dyDescent="0.25">
      <c r="E65">
        <f>E64</f>
        <v>27.385885915177212</v>
      </c>
      <c r="F65" s="37">
        <f>F63</f>
        <v>13.594766784663335</v>
      </c>
    </row>
    <row r="66" spans="1:6" x14ac:dyDescent="0.25">
      <c r="E66">
        <f>E65</f>
        <v>27.385885915177212</v>
      </c>
      <c r="F66" s="37">
        <f>S7</f>
        <v>9.1535732629454003</v>
      </c>
    </row>
    <row r="67" spans="1:6" x14ac:dyDescent="0.25">
      <c r="E67">
        <f>E66+R7*100</f>
        <v>39.128885643703683</v>
      </c>
      <c r="F67" s="37">
        <f>F66</f>
        <v>9.1535732629454003</v>
      </c>
    </row>
    <row r="68" spans="1:6" x14ac:dyDescent="0.25">
      <c r="E68">
        <f>E67</f>
        <v>39.128885643703683</v>
      </c>
      <c r="F68" s="37">
        <v>0</v>
      </c>
    </row>
    <row r="69" spans="1:6" x14ac:dyDescent="0.25">
      <c r="E69">
        <f>E68</f>
        <v>39.128885643703683</v>
      </c>
      <c r="F69" s="37">
        <f>F67</f>
        <v>9.1535732629454003</v>
      </c>
    </row>
    <row r="70" spans="1:6" x14ac:dyDescent="0.25">
      <c r="E70">
        <f>E69</f>
        <v>39.128885643703683</v>
      </c>
      <c r="F70" s="37">
        <f>S3</f>
        <v>4.5051421850033959</v>
      </c>
    </row>
    <row r="71" spans="1:6" x14ac:dyDescent="0.25">
      <c r="E71">
        <f>E70+R3*100</f>
        <v>53.599019051079239</v>
      </c>
      <c r="F71" s="37">
        <f>F70</f>
        <v>4.5051421850033959</v>
      </c>
    </row>
    <row r="72" spans="1:6" x14ac:dyDescent="0.25">
      <c r="E72" s="38">
        <f>E71</f>
        <v>53.599019051079239</v>
      </c>
      <c r="F72" s="37">
        <f>F71</f>
        <v>4.5051421850033959</v>
      </c>
    </row>
    <row r="73" spans="1:6" x14ac:dyDescent="0.25">
      <c r="E73">
        <f>E72</f>
        <v>53.599019051079239</v>
      </c>
      <c r="F73" s="37">
        <v>0</v>
      </c>
    </row>
    <row r="74" spans="1:6" x14ac:dyDescent="0.25">
      <c r="E74">
        <f>E73</f>
        <v>53.599019051079239</v>
      </c>
      <c r="F74" s="37">
        <f>S8</f>
        <v>2.0166629628523038</v>
      </c>
    </row>
    <row r="75" spans="1:6" x14ac:dyDescent="0.25">
      <c r="E75">
        <v>100</v>
      </c>
      <c r="F75" s="37">
        <v>2</v>
      </c>
    </row>
    <row r="76" spans="1:6" x14ac:dyDescent="0.25">
      <c r="A76" t="s">
        <v>51</v>
      </c>
    </row>
    <row r="77" spans="1:6" x14ac:dyDescent="0.25">
      <c r="A77">
        <v>1998</v>
      </c>
      <c r="B77" s="39">
        <v>163</v>
      </c>
    </row>
    <row r="78" spans="1:6" x14ac:dyDescent="0.25">
      <c r="A78">
        <v>2002</v>
      </c>
      <c r="B78" s="39">
        <v>179.9</v>
      </c>
    </row>
    <row r="79" spans="1:6" x14ac:dyDescent="0.25">
      <c r="A79">
        <v>2006</v>
      </c>
      <c r="B79" s="39">
        <v>201.6</v>
      </c>
    </row>
    <row r="80" spans="1:6" x14ac:dyDescent="0.25">
      <c r="A80">
        <v>2005</v>
      </c>
      <c r="B80" s="39">
        <v>195.3</v>
      </c>
    </row>
  </sheetData>
  <mergeCells count="9">
    <mergeCell ref="C1:G1"/>
    <mergeCell ref="I1:M1"/>
    <mergeCell ref="O1:S1"/>
    <mergeCell ref="C2:D2"/>
    <mergeCell ref="E2:F2"/>
    <mergeCell ref="I2:J2"/>
    <mergeCell ref="K2:L2"/>
    <mergeCell ref="O2:P2"/>
    <mergeCell ref="Q2:R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56" sqref="G56"/>
    </sheetView>
  </sheetViews>
  <sheetFormatPr defaultRowHeight="15" x14ac:dyDescent="0.25"/>
  <cols>
    <col min="1" max="1" width="13.85546875" customWidth="1"/>
    <col min="2" max="2" width="11" bestFit="1" customWidth="1"/>
    <col min="4" max="4" width="11" bestFit="1" customWidth="1"/>
    <col min="6" max="6" width="11" bestFit="1" customWidth="1"/>
    <col min="11" max="11" width="14.85546875" customWidth="1"/>
    <col min="12" max="12" width="11.140625" bestFit="1" customWidth="1"/>
    <col min="14" max="14" width="11.42578125" customWidth="1"/>
    <col min="16" max="16" width="11.140625" bestFit="1" customWidth="1"/>
  </cols>
  <sheetData>
    <row r="1" spans="1:17" x14ac:dyDescent="0.25">
      <c r="A1" s="3" t="s">
        <v>17</v>
      </c>
      <c r="K1" s="3" t="s">
        <v>16</v>
      </c>
    </row>
    <row r="2" spans="1:17" x14ac:dyDescent="0.25">
      <c r="A2" t="s">
        <v>12</v>
      </c>
      <c r="B2">
        <v>1998</v>
      </c>
      <c r="C2" t="s">
        <v>15</v>
      </c>
      <c r="D2">
        <v>2002</v>
      </c>
      <c r="E2" t="s">
        <v>14</v>
      </c>
      <c r="F2">
        <v>2006</v>
      </c>
      <c r="G2" t="s">
        <v>13</v>
      </c>
      <c r="K2" t="s">
        <v>12</v>
      </c>
      <c r="L2" s="8">
        <v>1998</v>
      </c>
      <c r="M2" t="s">
        <v>11</v>
      </c>
      <c r="N2" s="8">
        <v>2002</v>
      </c>
      <c r="O2" t="s">
        <v>10</v>
      </c>
      <c r="P2" s="8">
        <v>2006</v>
      </c>
      <c r="Q2" t="s">
        <v>9</v>
      </c>
    </row>
    <row r="3" spans="1:17" x14ac:dyDescent="0.25">
      <c r="A3" s="7" t="s">
        <v>8</v>
      </c>
      <c r="B3">
        <f>[1]Metal!J2</f>
        <v>1768273856</v>
      </c>
      <c r="C3" s="4">
        <f>B3/B8</f>
        <v>0.55773710482529115</v>
      </c>
      <c r="D3">
        <f>[1]Metal!G2</f>
        <v>1455977280</v>
      </c>
      <c r="E3" s="4">
        <f>D3/D8</f>
        <v>0.55045871559633031</v>
      </c>
      <c r="F3">
        <f>[1]Metal!D2</f>
        <v>1179552608</v>
      </c>
      <c r="G3" s="4">
        <f>F3/F8</f>
        <v>0.52439024390243905</v>
      </c>
      <c r="K3" t="str">
        <f>A3</f>
        <v>Iron and Steel</v>
      </c>
      <c r="L3" s="5">
        <f>[1]Metal!K2</f>
        <v>31321410</v>
      </c>
      <c r="M3" s="4">
        <f>L3/L8</f>
        <v>0.15024318081003188</v>
      </c>
      <c r="N3">
        <f>[1]Metal!H2</f>
        <v>24215307</v>
      </c>
      <c r="O3" s="4">
        <f>N3/N8</f>
        <v>0.12394586884955087</v>
      </c>
      <c r="P3" s="5">
        <f>[1]Metal!E2</f>
        <v>41618161</v>
      </c>
      <c r="Q3" s="4">
        <f>P3/P8</f>
        <v>0.16406749653455174</v>
      </c>
    </row>
    <row r="4" spans="1:17" x14ac:dyDescent="0.25">
      <c r="A4" s="7" t="str">
        <f>[1]Metal!A3</f>
        <v>Aluminium</v>
      </c>
      <c r="B4">
        <f>[1]Metal!J3</f>
        <v>516977440</v>
      </c>
      <c r="C4" s="4">
        <f>B4/B8</f>
        <v>0.16306156405990016</v>
      </c>
      <c r="D4">
        <f>[1]Metal!G3</f>
        <v>499041488</v>
      </c>
      <c r="E4" s="4">
        <f>D4/D8</f>
        <v>0.18867171918627842</v>
      </c>
      <c r="F4">
        <f>[1]Metal!D3</f>
        <v>323902192</v>
      </c>
      <c r="G4" s="4">
        <f>F4/F8</f>
        <v>0.14399624765478425</v>
      </c>
      <c r="K4" t="str">
        <f>A4</f>
        <v>Aluminium</v>
      </c>
      <c r="L4" s="5">
        <f>[1]Metal!K3</f>
        <v>10757997</v>
      </c>
      <c r="M4" s="4">
        <f>L4/L8</f>
        <v>5.16041802851398E-2</v>
      </c>
      <c r="N4">
        <f>[1]Metal!H3</f>
        <v>9080372</v>
      </c>
      <c r="O4" s="4">
        <f>N4/N8</f>
        <v>4.6477816573505921E-2</v>
      </c>
      <c r="P4" s="5">
        <f>[1]Metal!E3</f>
        <v>11927211</v>
      </c>
      <c r="Q4" s="4">
        <f>P4/P8</f>
        <v>4.7019560749197144E-2</v>
      </c>
    </row>
    <row r="5" spans="1:17" x14ac:dyDescent="0.25">
      <c r="A5" s="7" t="s">
        <v>7</v>
      </c>
      <c r="B5">
        <f>[1]Metal!J4</f>
        <v>166698848</v>
      </c>
      <c r="C5" s="4">
        <f>B5/B8</f>
        <v>5.2579034941763726E-2</v>
      </c>
      <c r="D5">
        <f>[1]Metal!G4</f>
        <v>106560656</v>
      </c>
      <c r="E5" s="4">
        <f>D5/D8</f>
        <v>4.0287195851615477E-2</v>
      </c>
      <c r="F5">
        <f>[1]Metal!D4</f>
        <v>155093232</v>
      </c>
      <c r="G5" s="4">
        <f>F5/F8</f>
        <v>6.8949343339587243E-2</v>
      </c>
      <c r="K5" t="str">
        <f>A5</f>
        <v>Other metals</v>
      </c>
      <c r="L5" s="5">
        <f>[1]Metal!K4</f>
        <v>9622635</v>
      </c>
      <c r="M5" s="4">
        <f>L5/L8</f>
        <v>4.615805259641699E-2</v>
      </c>
      <c r="N5">
        <f>[1]Metal!H4</f>
        <v>8004603</v>
      </c>
      <c r="O5" s="4">
        <f>N5/N8</f>
        <v>4.0971500944866047E-2</v>
      </c>
      <c r="P5" s="5">
        <f>[1]Metal!E4</f>
        <v>13165477</v>
      </c>
      <c r="Q5" s="4">
        <f>P5/P8</f>
        <v>5.1901064347202187E-2</v>
      </c>
    </row>
    <row r="6" spans="1:17" x14ac:dyDescent="0.25">
      <c r="A6" s="7" t="s">
        <v>6</v>
      </c>
      <c r="B6">
        <f>[1]Metal!J5</f>
        <v>248993216</v>
      </c>
      <c r="C6" s="4">
        <f>B6/B8</f>
        <v>7.8535773710482523E-2</v>
      </c>
      <c r="D6">
        <f>[1]Metal!G5</f>
        <v>174084240</v>
      </c>
      <c r="E6" s="4">
        <f>D6/D8</f>
        <v>6.5815715995213409E-2</v>
      </c>
      <c r="F6">
        <f>[1]Metal!D5</f>
        <v>173029184</v>
      </c>
      <c r="G6" s="4">
        <f>F6/F8</f>
        <v>7.6923076923076927E-2</v>
      </c>
      <c r="K6" t="s">
        <v>6</v>
      </c>
      <c r="L6" s="5">
        <f>[1]Metal!K5</f>
        <v>17343373</v>
      </c>
      <c r="M6" s="4">
        <f>L6/L8</f>
        <v>8.3193046720911518E-2</v>
      </c>
      <c r="N6">
        <f>[1]Metal!H5</f>
        <v>15419162</v>
      </c>
      <c r="O6" s="4">
        <f>N6/N8</f>
        <v>7.8922866062444655E-2</v>
      </c>
      <c r="P6" s="5">
        <f>[1]Metal!E5</f>
        <v>17632297</v>
      </c>
      <c r="Q6" s="4">
        <f>P6/P8</f>
        <v>6.95102031765336E-2</v>
      </c>
    </row>
    <row r="7" spans="1:17" x14ac:dyDescent="0.25">
      <c r="A7" s="7" t="str">
        <f>[1]Metal!$A$6</f>
        <v>Fabricated Metal Products</v>
      </c>
      <c r="B7">
        <f>[1]Metal!$J$6</f>
        <v>469499920</v>
      </c>
      <c r="C7" s="4">
        <f>B7/B8</f>
        <v>0.1480865224625624</v>
      </c>
      <c r="D7">
        <f>[1]Metal!$G$6</f>
        <v>409361728</v>
      </c>
      <c r="E7" s="4">
        <f>D7/D8</f>
        <v>0.15476665337056242</v>
      </c>
      <c r="F7">
        <f>[1]Metal!$D$6</f>
        <v>417802176</v>
      </c>
      <c r="G7" s="4">
        <f>F7/F8</f>
        <v>0.18574108818011256</v>
      </c>
      <c r="K7" t="str">
        <f>A7</f>
        <v>Fabricated Metal Products</v>
      </c>
      <c r="L7" s="5">
        <f>[1]Metal!$K$6</f>
        <v>139426010</v>
      </c>
      <c r="M7" s="4">
        <f>L7/L8</f>
        <v>0.66880153958749977</v>
      </c>
      <c r="N7">
        <f>[1]Metal!$H$6</f>
        <v>138650577</v>
      </c>
      <c r="O7" s="4">
        <f>N7/N8</f>
        <v>0.70968194756963254</v>
      </c>
      <c r="P7" s="5">
        <f>[1]Metal!$E$6</f>
        <v>169321729</v>
      </c>
      <c r="Q7" s="4">
        <f>P7/P8</f>
        <v>0.66750167519251535</v>
      </c>
    </row>
    <row r="8" spans="1:17" x14ac:dyDescent="0.25">
      <c r="A8" t="s">
        <v>5</v>
      </c>
      <c r="B8">
        <f t="shared" ref="B8:G8" si="0">SUM(B3:B7)</f>
        <v>3170443280</v>
      </c>
      <c r="C8" s="4">
        <f t="shared" si="0"/>
        <v>0.99999999999999989</v>
      </c>
      <c r="D8">
        <f t="shared" si="0"/>
        <v>2645025392</v>
      </c>
      <c r="E8" s="4">
        <f t="shared" si="0"/>
        <v>1</v>
      </c>
      <c r="F8">
        <f t="shared" si="0"/>
        <v>2249379392</v>
      </c>
      <c r="G8" s="4">
        <f t="shared" si="0"/>
        <v>1</v>
      </c>
      <c r="K8" t="s">
        <v>5</v>
      </c>
      <c r="L8" s="5">
        <f t="shared" ref="L8:Q8" si="1">SUM(L3:L7)</f>
        <v>208471425</v>
      </c>
      <c r="M8" s="4">
        <f t="shared" si="1"/>
        <v>1</v>
      </c>
      <c r="N8" s="6">
        <f t="shared" si="1"/>
        <v>195370021</v>
      </c>
      <c r="O8" s="4">
        <f t="shared" si="1"/>
        <v>1</v>
      </c>
      <c r="P8" s="5">
        <f t="shared" si="1"/>
        <v>253664875</v>
      </c>
      <c r="Q8" s="4">
        <f t="shared" si="1"/>
        <v>1</v>
      </c>
    </row>
    <row r="25" spans="1:4" x14ac:dyDescent="0.25">
      <c r="A25" s="3" t="s">
        <v>4</v>
      </c>
    </row>
    <row r="26" spans="1:4" x14ac:dyDescent="0.25">
      <c r="A26" t="str">
        <f t="shared" ref="A26:A31" si="2">A2</f>
        <v>NAICS</v>
      </c>
      <c r="B26">
        <v>1998</v>
      </c>
      <c r="C26">
        <v>2002</v>
      </c>
      <c r="D26">
        <v>2006</v>
      </c>
    </row>
    <row r="27" spans="1:4" x14ac:dyDescent="0.25">
      <c r="A27" t="str">
        <f t="shared" si="2"/>
        <v>Iron and Steel</v>
      </c>
      <c r="B27">
        <f t="shared" ref="B27:B32" si="3">B3/L3</f>
        <v>56.455755216639353</v>
      </c>
      <c r="C27">
        <f t="shared" ref="C27:C32" si="4">D3/N3</f>
        <v>60.126319274003009</v>
      </c>
      <c r="D27">
        <f t="shared" ref="D27:D32" si="5">F3/P3</f>
        <v>28.342256833501125</v>
      </c>
    </row>
    <row r="28" spans="1:4" x14ac:dyDescent="0.25">
      <c r="A28" t="str">
        <f t="shared" si="2"/>
        <v>Aluminium</v>
      </c>
      <c r="B28">
        <f t="shared" si="3"/>
        <v>48.055176070415335</v>
      </c>
      <c r="C28">
        <f t="shared" si="4"/>
        <v>54.958264705454802</v>
      </c>
      <c r="D28">
        <f t="shared" si="5"/>
        <v>27.156574324039376</v>
      </c>
    </row>
    <row r="29" spans="1:4" x14ac:dyDescent="0.25">
      <c r="A29" t="str">
        <f t="shared" si="2"/>
        <v>Other metals</v>
      </c>
      <c r="B29">
        <f t="shared" si="3"/>
        <v>17.323617491466734</v>
      </c>
      <c r="C29">
        <f t="shared" si="4"/>
        <v>13.312422364981749</v>
      </c>
      <c r="D29">
        <f t="shared" si="5"/>
        <v>11.780297212170892</v>
      </c>
    </row>
    <row r="30" spans="1:4" x14ac:dyDescent="0.25">
      <c r="A30" t="str">
        <f t="shared" si="2"/>
        <v>Foundries</v>
      </c>
      <c r="B30">
        <f t="shared" si="3"/>
        <v>14.356677677404505</v>
      </c>
      <c r="C30">
        <f t="shared" si="4"/>
        <v>11.290123289449841</v>
      </c>
      <c r="D30">
        <f t="shared" si="5"/>
        <v>9.8131958643845447</v>
      </c>
    </row>
    <row r="31" spans="1:4" x14ac:dyDescent="0.25">
      <c r="A31" t="str">
        <f t="shared" si="2"/>
        <v>Fabricated Metal Products</v>
      </c>
      <c r="B31">
        <f t="shared" si="3"/>
        <v>3.36737686174911</v>
      </c>
      <c r="C31">
        <f t="shared" si="4"/>
        <v>2.9524704249878457</v>
      </c>
      <c r="D31">
        <f t="shared" si="5"/>
        <v>2.4675047819763285</v>
      </c>
    </row>
    <row r="32" spans="1:4" x14ac:dyDescent="0.25">
      <c r="A32" t="str">
        <f t="shared" ref="A32" si="6">A8</f>
        <v>Total</v>
      </c>
      <c r="B32">
        <f t="shared" si="3"/>
        <v>15.208047241966135</v>
      </c>
      <c r="C32">
        <f t="shared" si="4"/>
        <v>13.53854280437427</v>
      </c>
      <c r="D32">
        <f t="shared" si="5"/>
        <v>8.8675240984783557</v>
      </c>
    </row>
    <row r="46" spans="1:7" x14ac:dyDescent="0.25">
      <c r="B46" t="s">
        <v>3</v>
      </c>
      <c r="C46" t="s">
        <v>2</v>
      </c>
      <c r="F46" t="s">
        <v>1</v>
      </c>
      <c r="G46" t="s">
        <v>0</v>
      </c>
    </row>
    <row r="47" spans="1:7" x14ac:dyDescent="0.25">
      <c r="A47" t="str">
        <f>A3</f>
        <v>Iron and Steel</v>
      </c>
      <c r="B47">
        <f>F3/P3</f>
        <v>28.342256833501125</v>
      </c>
      <c r="C47" s="2">
        <f>Q3</f>
        <v>0.16406749653455174</v>
      </c>
      <c r="F47" s="1">
        <v>0</v>
      </c>
      <c r="G47">
        <f>B47</f>
        <v>28.342256833501125</v>
      </c>
    </row>
    <row r="48" spans="1:7" x14ac:dyDescent="0.25">
      <c r="A48" t="str">
        <f>A4</f>
        <v>Aluminium</v>
      </c>
      <c r="B48">
        <f>F4/P4</f>
        <v>27.156574324039376</v>
      </c>
      <c r="C48" s="2">
        <f>Q4</f>
        <v>4.7019560749197144E-2</v>
      </c>
      <c r="F48" s="1">
        <f>C47*100</f>
        <v>16.406749653455176</v>
      </c>
      <c r="G48">
        <f>B47</f>
        <v>28.342256833501125</v>
      </c>
    </row>
    <row r="49" spans="1:7" x14ac:dyDescent="0.25">
      <c r="A49" t="str">
        <f>A5</f>
        <v>Other metals</v>
      </c>
      <c r="B49">
        <f>F5/P5</f>
        <v>11.780297212170892</v>
      </c>
      <c r="C49" s="2">
        <f>Q5</f>
        <v>5.1901064347202187E-2</v>
      </c>
      <c r="F49" s="1">
        <f>F48</f>
        <v>16.406749653455176</v>
      </c>
      <c r="G49">
        <f>G48</f>
        <v>28.342256833501125</v>
      </c>
    </row>
    <row r="50" spans="1:7" x14ac:dyDescent="0.25">
      <c r="A50" t="str">
        <f>A6</f>
        <v>Foundries</v>
      </c>
      <c r="B50">
        <f>F6/P6</f>
        <v>9.8131958643845447</v>
      </c>
      <c r="C50" s="2">
        <f>Q6</f>
        <v>6.95102031765336E-2</v>
      </c>
      <c r="F50" s="1">
        <f>F49</f>
        <v>16.406749653455176</v>
      </c>
      <c r="G50">
        <v>0</v>
      </c>
    </row>
    <row r="51" spans="1:7" x14ac:dyDescent="0.25">
      <c r="A51" t="str">
        <f>A7</f>
        <v>Fabricated Metal Products</v>
      </c>
      <c r="B51">
        <f>F7/P7</f>
        <v>2.4675047819763285</v>
      </c>
      <c r="C51" s="2">
        <f>Q7</f>
        <v>0.66750167519251535</v>
      </c>
      <c r="F51" s="1">
        <f>F50</f>
        <v>16.406749653455176</v>
      </c>
      <c r="G51">
        <v>27</v>
      </c>
    </row>
    <row r="52" spans="1:7" x14ac:dyDescent="0.25">
      <c r="F52" s="1">
        <f>F51+C48*100</f>
        <v>21.10870572837489</v>
      </c>
      <c r="G52">
        <v>27</v>
      </c>
    </row>
    <row r="53" spans="1:7" x14ac:dyDescent="0.25">
      <c r="F53" s="1">
        <f>F52</f>
        <v>21.10870572837489</v>
      </c>
      <c r="G53">
        <v>27</v>
      </c>
    </row>
    <row r="54" spans="1:7" x14ac:dyDescent="0.25">
      <c r="F54" s="1">
        <f>F53</f>
        <v>21.10870572837489</v>
      </c>
      <c r="G54">
        <v>0</v>
      </c>
    </row>
    <row r="55" spans="1:7" x14ac:dyDescent="0.25">
      <c r="F55" s="1">
        <f>F54</f>
        <v>21.10870572837489</v>
      </c>
      <c r="G55">
        <f>G56</f>
        <v>11.780297212170892</v>
      </c>
    </row>
    <row r="56" spans="1:7" x14ac:dyDescent="0.25">
      <c r="F56" s="1">
        <f>F54+C49*100</f>
        <v>26.298812163095107</v>
      </c>
      <c r="G56">
        <f>B49</f>
        <v>11.780297212170892</v>
      </c>
    </row>
    <row r="57" spans="1:7" x14ac:dyDescent="0.25">
      <c r="F57" s="1">
        <f>F56</f>
        <v>26.298812163095107</v>
      </c>
      <c r="G57">
        <f>G56</f>
        <v>11.780297212170892</v>
      </c>
    </row>
    <row r="58" spans="1:7" x14ac:dyDescent="0.25">
      <c r="F58" s="1">
        <f>F57</f>
        <v>26.298812163095107</v>
      </c>
      <c r="G58">
        <v>0</v>
      </c>
    </row>
    <row r="59" spans="1:7" x14ac:dyDescent="0.25">
      <c r="F59" s="1">
        <f>F58</f>
        <v>26.298812163095107</v>
      </c>
      <c r="G59">
        <f>B50</f>
        <v>9.8131958643845447</v>
      </c>
    </row>
    <row r="60" spans="1:7" x14ac:dyDescent="0.25">
      <c r="F60" s="1">
        <f>F59+C50*100</f>
        <v>33.249832480748466</v>
      </c>
      <c r="G60">
        <f>G59</f>
        <v>9.8131958643845447</v>
      </c>
    </row>
    <row r="61" spans="1:7" x14ac:dyDescent="0.25">
      <c r="F61" s="1">
        <f>F60</f>
        <v>33.249832480748466</v>
      </c>
      <c r="G61">
        <v>0</v>
      </c>
    </row>
    <row r="62" spans="1:7" x14ac:dyDescent="0.25">
      <c r="F62" s="1">
        <f>F61</f>
        <v>33.249832480748466</v>
      </c>
      <c r="G62">
        <f>B51</f>
        <v>2.4675047819763285</v>
      </c>
    </row>
    <row r="63" spans="1:7" x14ac:dyDescent="0.25">
      <c r="F63" s="1">
        <f>F62+C51*100</f>
        <v>100</v>
      </c>
      <c r="G63">
        <f>G62</f>
        <v>2.4675047819763285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opLeftCell="A82" workbookViewId="0">
      <selection activeCell="I64" sqref="I64"/>
    </sheetView>
  </sheetViews>
  <sheetFormatPr defaultRowHeight="15" x14ac:dyDescent="0.25"/>
  <cols>
    <col min="1" max="1" width="13.85546875" customWidth="1"/>
    <col min="2" max="2" width="11" bestFit="1" customWidth="1"/>
    <col min="4" max="4" width="11" bestFit="1" customWidth="1"/>
    <col min="6" max="6" width="11" bestFit="1" customWidth="1"/>
    <col min="10" max="10" width="10" bestFit="1" customWidth="1"/>
    <col min="11" max="11" width="14.85546875" customWidth="1"/>
    <col min="12" max="12" width="11.140625" bestFit="1" customWidth="1"/>
    <col min="14" max="14" width="11.42578125" customWidth="1"/>
    <col min="16" max="16" width="11.140625" bestFit="1" customWidth="1"/>
  </cols>
  <sheetData>
    <row r="1" spans="1:22" x14ac:dyDescent="0.25">
      <c r="A1" s="3" t="s">
        <v>17</v>
      </c>
      <c r="K1" s="3" t="s">
        <v>16</v>
      </c>
      <c r="U1" t="s">
        <v>55</v>
      </c>
      <c r="V1" t="s">
        <v>54</v>
      </c>
    </row>
    <row r="2" spans="1:22" x14ac:dyDescent="0.25">
      <c r="A2" t="s">
        <v>12</v>
      </c>
      <c r="B2">
        <v>1998</v>
      </c>
      <c r="C2" t="s">
        <v>15</v>
      </c>
      <c r="D2">
        <v>2002</v>
      </c>
      <c r="E2" t="s">
        <v>14</v>
      </c>
      <c r="F2">
        <v>2006</v>
      </c>
      <c r="G2" t="s">
        <v>13</v>
      </c>
      <c r="K2" t="s">
        <v>12</v>
      </c>
      <c r="L2" s="8">
        <v>1998</v>
      </c>
      <c r="M2" t="s">
        <v>11</v>
      </c>
      <c r="N2" s="8">
        <v>2002</v>
      </c>
      <c r="O2" t="s">
        <v>10</v>
      </c>
      <c r="P2" s="8">
        <v>2006</v>
      </c>
      <c r="Q2" t="s">
        <v>9</v>
      </c>
      <c r="U2">
        <v>1998</v>
      </c>
      <c r="V2" s="39">
        <v>163</v>
      </c>
    </row>
    <row r="3" spans="1:22" x14ac:dyDescent="0.25">
      <c r="A3" s="7" t="s">
        <v>8</v>
      </c>
      <c r="B3">
        <f>[1]Metal!J2</f>
        <v>1768273856</v>
      </c>
      <c r="C3" s="4">
        <f>B3/B8</f>
        <v>0.55773710482529115</v>
      </c>
      <c r="D3">
        <f>[1]Metal!G2</f>
        <v>1455977280</v>
      </c>
      <c r="E3" s="4">
        <f>D3/D8</f>
        <v>0.55045871559633031</v>
      </c>
      <c r="F3">
        <f>[1]Metal!D2</f>
        <v>1179552608</v>
      </c>
      <c r="G3" s="4">
        <f>F3/F8</f>
        <v>0.52439024390243905</v>
      </c>
      <c r="K3" t="str">
        <f>A3</f>
        <v>Iron and Steel</v>
      </c>
      <c r="L3" s="5">
        <f>[1]Metal!K2*V5/V2</f>
        <v>37528045.233128831</v>
      </c>
      <c r="M3" s="4">
        <f>L3/L8</f>
        <v>0.15024318081003185</v>
      </c>
      <c r="N3">
        <f>[1]Metal!H2*V5/V3</f>
        <v>26288212.657587551</v>
      </c>
      <c r="O3" s="4">
        <f>N3/N8</f>
        <v>0.12394586884955089</v>
      </c>
      <c r="P3" s="5">
        <f>[1]Metal!E2*V5/V4</f>
        <v>40317593.46875</v>
      </c>
      <c r="Q3" s="4">
        <f>P3/P8</f>
        <v>0.16406749653455174</v>
      </c>
      <c r="U3">
        <v>2002</v>
      </c>
      <c r="V3" s="39">
        <v>179.9</v>
      </c>
    </row>
    <row r="4" spans="1:22" x14ac:dyDescent="0.25">
      <c r="A4" s="7" t="str">
        <f>[1]Metal!A3</f>
        <v>Aluminium</v>
      </c>
      <c r="B4">
        <f>[1]Metal!J3</f>
        <v>516977440</v>
      </c>
      <c r="C4" s="4">
        <f>B4/B8</f>
        <v>0.16306156405990016</v>
      </c>
      <c r="D4">
        <f>[1]Metal!G3</f>
        <v>499041488</v>
      </c>
      <c r="E4" s="4">
        <f>D4/D8</f>
        <v>0.18867171918627842</v>
      </c>
      <c r="F4">
        <f>[1]Metal!D3</f>
        <v>323902192</v>
      </c>
      <c r="G4" s="4">
        <f>F4/F8</f>
        <v>0.14399624765478425</v>
      </c>
      <c r="K4" t="str">
        <f>A4</f>
        <v>Aluminium</v>
      </c>
      <c r="L4" s="5">
        <f>[1]Metal!K3*V5/V2</f>
        <v>12889796.405521473</v>
      </c>
      <c r="M4" s="4">
        <f>L4/L8</f>
        <v>5.1604180285139793E-2</v>
      </c>
      <c r="N4">
        <f>[1]Metal!H3*V5/V3</f>
        <v>9857680.1089494172</v>
      </c>
      <c r="O4" s="4">
        <f>N4/N8</f>
        <v>4.6477816573505928E-2</v>
      </c>
      <c r="P4" s="5">
        <f>[1]Metal!E3*V5/V4</f>
        <v>11554485.656250002</v>
      </c>
      <c r="Q4" s="4">
        <f>P4/P8</f>
        <v>4.7019560749197151E-2</v>
      </c>
      <c r="U4">
        <v>2006</v>
      </c>
      <c r="V4" s="39">
        <v>201.6</v>
      </c>
    </row>
    <row r="5" spans="1:22" x14ac:dyDescent="0.25">
      <c r="A5" s="7" t="s">
        <v>7</v>
      </c>
      <c r="B5">
        <f>[1]Metal!J4</f>
        <v>166698848</v>
      </c>
      <c r="C5" s="4">
        <f>B5/B8</f>
        <v>5.2579034941763726E-2</v>
      </c>
      <c r="D5">
        <f>[1]Metal!G4</f>
        <v>106560656</v>
      </c>
      <c r="E5" s="4">
        <f>D5/D8</f>
        <v>4.0287195851615477E-2</v>
      </c>
      <c r="F5">
        <f>[1]Metal!D4</f>
        <v>155093232</v>
      </c>
      <c r="G5" s="4">
        <f>F5/F8</f>
        <v>6.8949343339587243E-2</v>
      </c>
      <c r="K5" t="str">
        <f>A5</f>
        <v>Other metals</v>
      </c>
      <c r="L5" s="5">
        <f>[1]Metal!K4*V5/V2</f>
        <v>11529451.628834356</v>
      </c>
      <c r="M5" s="4">
        <f>L5/L8</f>
        <v>4.6158052596416983E-2</v>
      </c>
      <c r="N5">
        <f>[1]Metal!H4*V5/V3</f>
        <v>8689821.9338521399</v>
      </c>
      <c r="O5" s="4">
        <f>N5/N8</f>
        <v>4.0971500944866047E-2</v>
      </c>
      <c r="P5" s="5">
        <f>[1]Metal!E4*V5/V4</f>
        <v>12754055.843750002</v>
      </c>
      <c r="Q5" s="4">
        <f>P5/P8</f>
        <v>5.1901064347202194E-2</v>
      </c>
      <c r="U5">
        <v>2005</v>
      </c>
      <c r="V5" s="39">
        <v>195.3</v>
      </c>
    </row>
    <row r="6" spans="1:22" x14ac:dyDescent="0.25">
      <c r="A6" s="7" t="s">
        <v>6</v>
      </c>
      <c r="B6">
        <f>[1]Metal!J5</f>
        <v>248993216</v>
      </c>
      <c r="C6" s="4">
        <f>B6/B8</f>
        <v>7.8535773710482523E-2</v>
      </c>
      <c r="D6">
        <f>[1]Metal!G5</f>
        <v>174084240</v>
      </c>
      <c r="E6" s="4">
        <f>D6/D8</f>
        <v>6.5815715995213409E-2</v>
      </c>
      <c r="F6">
        <f>[1]Metal!D5</f>
        <v>173029184</v>
      </c>
      <c r="G6" s="4">
        <f>F6/F8</f>
        <v>7.6923076923076927E-2</v>
      </c>
      <c r="K6" t="s">
        <v>6</v>
      </c>
      <c r="L6" s="5">
        <f>[1]Metal!K5*V5/V2</f>
        <v>20780127.281595092</v>
      </c>
      <c r="M6" s="4">
        <f>L6/L8</f>
        <v>8.3193046720911504E-2</v>
      </c>
      <c r="N6">
        <f>[1]Metal!H5*V5/V3</f>
        <v>16739090.264591441</v>
      </c>
      <c r="O6" s="4">
        <f>N6/N8</f>
        <v>7.8922866062444669E-2</v>
      </c>
      <c r="P6" s="5">
        <f>[1]Metal!E5*V5/V4</f>
        <v>17081287.718750004</v>
      </c>
      <c r="Q6" s="4">
        <f>P6/P8</f>
        <v>6.9510203176533628E-2</v>
      </c>
    </row>
    <row r="7" spans="1:22" x14ac:dyDescent="0.25">
      <c r="A7" s="7" t="str">
        <f>'Metal Charts'!$A$31</f>
        <v>Fabricated Metal Products</v>
      </c>
      <c r="B7">
        <f>[1]Metal!J6</f>
        <v>469499920</v>
      </c>
      <c r="C7" s="4">
        <f>B7/B8</f>
        <v>0.1480865224625624</v>
      </c>
      <c r="D7">
        <f>[1]Metal!G6</f>
        <v>409361728</v>
      </c>
      <c r="E7" s="4">
        <f>D7/D8</f>
        <v>0.15476665337056242</v>
      </c>
      <c r="F7">
        <f>[1]Metal!D6</f>
        <v>417802176</v>
      </c>
      <c r="G7" s="4">
        <f>F7/F8</f>
        <v>0.18574108818011256</v>
      </c>
      <c r="K7" t="str">
        <f>A7</f>
        <v>Fabricated Metal Products</v>
      </c>
      <c r="L7" s="5">
        <f>[1]Metal!K6*V5/V2</f>
        <v>167054599.71165645</v>
      </c>
      <c r="M7" s="4">
        <f>L7/L8</f>
        <v>0.66880153958749977</v>
      </c>
      <c r="N7">
        <f>[1]Metal!H6*V5/V3</f>
        <v>150519497.98832685</v>
      </c>
      <c r="O7" s="4">
        <f>N7/N8</f>
        <v>0.70968194756963254</v>
      </c>
      <c r="P7" s="5">
        <f>[1]Metal!E6*V5/V4</f>
        <v>164030424.96875</v>
      </c>
      <c r="Q7" s="4">
        <f>P7/P8</f>
        <v>0.66750167519251535</v>
      </c>
    </row>
    <row r="8" spans="1:22" x14ac:dyDescent="0.25">
      <c r="A8" t="s">
        <v>5</v>
      </c>
      <c r="B8">
        <f t="shared" ref="B8:G8" si="0">SUM(B3:B7)</f>
        <v>3170443280</v>
      </c>
      <c r="C8" s="4">
        <f t="shared" si="0"/>
        <v>0.99999999999999989</v>
      </c>
      <c r="D8">
        <f t="shared" si="0"/>
        <v>2645025392</v>
      </c>
      <c r="E8" s="4">
        <f t="shared" si="0"/>
        <v>1</v>
      </c>
      <c r="F8">
        <f t="shared" si="0"/>
        <v>2249379392</v>
      </c>
      <c r="G8" s="4">
        <f t="shared" si="0"/>
        <v>1</v>
      </c>
      <c r="K8" t="s">
        <v>5</v>
      </c>
      <c r="L8" s="5">
        <f t="shared" ref="L8:Q8" si="1">SUM(L3:L7)</f>
        <v>249782020.26073623</v>
      </c>
      <c r="M8" s="4">
        <f t="shared" si="1"/>
        <v>0.99999999999999989</v>
      </c>
      <c r="N8" s="6">
        <f t="shared" si="1"/>
        <v>212094302.95330739</v>
      </c>
      <c r="O8" s="4">
        <f t="shared" si="1"/>
        <v>1</v>
      </c>
      <c r="P8" s="5">
        <f t="shared" si="1"/>
        <v>245737847.65625</v>
      </c>
      <c r="Q8" s="4">
        <f t="shared" si="1"/>
        <v>1</v>
      </c>
    </row>
    <row r="25" spans="1:4" x14ac:dyDescent="0.25">
      <c r="A25" s="3" t="s">
        <v>4</v>
      </c>
    </row>
    <row r="26" spans="1:4" x14ac:dyDescent="0.25">
      <c r="A26" t="str">
        <f t="shared" ref="A26:A31" si="2">A2</f>
        <v>NAICS</v>
      </c>
      <c r="B26">
        <v>1998</v>
      </c>
      <c r="C26">
        <v>2002</v>
      </c>
      <c r="D26">
        <v>2006</v>
      </c>
    </row>
    <row r="27" spans="1:4" x14ac:dyDescent="0.25">
      <c r="A27" t="str">
        <f t="shared" si="2"/>
        <v>Iron and Steel</v>
      </c>
      <c r="B27">
        <f t="shared" ref="B27:B32" si="3">B3/L3</f>
        <v>47.118730672361572</v>
      </c>
      <c r="C27">
        <f t="shared" ref="C27:C32" si="4">D3/N3</f>
        <v>55.385175818705278</v>
      </c>
      <c r="D27">
        <f t="shared" ref="D27:D32" si="5">F3/P3</f>
        <v>29.256523182968902</v>
      </c>
    </row>
    <row r="28" spans="1:4" x14ac:dyDescent="0.25">
      <c r="A28" t="str">
        <f t="shared" si="2"/>
        <v>Aluminium</v>
      </c>
      <c r="B28">
        <f t="shared" si="3"/>
        <v>40.107494620981569</v>
      </c>
      <c r="C28">
        <f t="shared" si="4"/>
        <v>50.624638097856206</v>
      </c>
      <c r="D28">
        <f t="shared" si="5"/>
        <v>28.032592850621285</v>
      </c>
    </row>
    <row r="29" spans="1:4" x14ac:dyDescent="0.25">
      <c r="A29" t="str">
        <f t="shared" si="2"/>
        <v>Other metals</v>
      </c>
      <c r="B29">
        <f t="shared" si="3"/>
        <v>14.458523559186267</v>
      </c>
      <c r="C29">
        <f t="shared" si="4"/>
        <v>12.262697303943762</v>
      </c>
      <c r="D29">
        <f t="shared" si="5"/>
        <v>12.160306799660274</v>
      </c>
    </row>
    <row r="30" spans="1:4" x14ac:dyDescent="0.25">
      <c r="A30" t="str">
        <f t="shared" si="2"/>
        <v>Foundries</v>
      </c>
      <c r="B30">
        <f t="shared" si="3"/>
        <v>11.982275788105142</v>
      </c>
      <c r="C30">
        <f t="shared" si="4"/>
        <v>10.39986267164376</v>
      </c>
      <c r="D30">
        <f t="shared" si="5"/>
        <v>10.129750569687269</v>
      </c>
    </row>
    <row r="31" spans="1:4" x14ac:dyDescent="0.25">
      <c r="A31" t="str">
        <f t="shared" si="2"/>
        <v>Fabricated Metal Products</v>
      </c>
      <c r="B31">
        <f t="shared" si="3"/>
        <v>2.8104579030471317</v>
      </c>
      <c r="C31">
        <f t="shared" si="4"/>
        <v>2.7196591369959724</v>
      </c>
      <c r="D31">
        <f t="shared" si="5"/>
        <v>2.547101710427178</v>
      </c>
    </row>
    <row r="32" spans="1:4" x14ac:dyDescent="0.25">
      <c r="A32" t="str">
        <f t="shared" ref="A32" si="6">A8</f>
        <v>Total</v>
      </c>
      <c r="B32">
        <f t="shared" si="3"/>
        <v>12.69284024803113</v>
      </c>
      <c r="C32">
        <f t="shared" si="4"/>
        <v>12.470987457792786</v>
      </c>
      <c r="D32">
        <f t="shared" si="5"/>
        <v>9.1535732629454003</v>
      </c>
    </row>
    <row r="46" spans="1:7" x14ac:dyDescent="0.25">
      <c r="B46" t="s">
        <v>3</v>
      </c>
      <c r="C46" t="s">
        <v>2</v>
      </c>
      <c r="F46" t="s">
        <v>1</v>
      </c>
      <c r="G46" t="s">
        <v>0</v>
      </c>
    </row>
    <row r="47" spans="1:7" x14ac:dyDescent="0.25">
      <c r="A47" t="str">
        <f>A3</f>
        <v>Iron and Steel</v>
      </c>
      <c r="B47">
        <f>F3/P3</f>
        <v>29.256523182968902</v>
      </c>
      <c r="C47" s="2">
        <f>Q3</f>
        <v>0.16406749653455174</v>
      </c>
      <c r="F47" s="1">
        <v>0</v>
      </c>
      <c r="G47">
        <f>B47</f>
        <v>29.256523182968902</v>
      </c>
    </row>
    <row r="48" spans="1:7" x14ac:dyDescent="0.25">
      <c r="A48" t="str">
        <f>A4</f>
        <v>Aluminium</v>
      </c>
      <c r="B48">
        <f>F4/P4</f>
        <v>28.032592850621285</v>
      </c>
      <c r="C48" s="2">
        <f>Q4</f>
        <v>4.7019560749197151E-2</v>
      </c>
      <c r="F48" s="1">
        <f>C47*100</f>
        <v>16.406749653455176</v>
      </c>
      <c r="G48">
        <f>G47</f>
        <v>29.256523182968902</v>
      </c>
    </row>
    <row r="49" spans="1:7" x14ac:dyDescent="0.25">
      <c r="A49" t="str">
        <f>A5</f>
        <v>Other metals</v>
      </c>
      <c r="B49">
        <f>F5/P5</f>
        <v>12.160306799660274</v>
      </c>
      <c r="C49" s="2">
        <f>Q5</f>
        <v>5.1901064347202194E-2</v>
      </c>
      <c r="F49" s="1">
        <f>F48</f>
        <v>16.406749653455176</v>
      </c>
      <c r="G49">
        <v>0</v>
      </c>
    </row>
    <row r="50" spans="1:7" x14ac:dyDescent="0.25">
      <c r="A50" t="str">
        <f>A6</f>
        <v>Foundries</v>
      </c>
      <c r="B50">
        <f>F6/P6</f>
        <v>10.129750569687269</v>
      </c>
      <c r="C50" s="2">
        <f>Q6</f>
        <v>6.9510203176533628E-2</v>
      </c>
      <c r="F50" s="1">
        <f>F49</f>
        <v>16.406749653455176</v>
      </c>
      <c r="G50">
        <f>B48</f>
        <v>28.032592850621285</v>
      </c>
    </row>
    <row r="51" spans="1:7" x14ac:dyDescent="0.25">
      <c r="A51" t="str">
        <f>A7</f>
        <v>Fabricated Metal Products</v>
      </c>
      <c r="B51">
        <f>F7/P7</f>
        <v>2.547101710427178</v>
      </c>
      <c r="C51" s="2">
        <f>Q7</f>
        <v>0.66750167519251535</v>
      </c>
      <c r="F51" s="1">
        <f>F50+C48*100</f>
        <v>21.10870572837489</v>
      </c>
      <c r="G51">
        <f>G50</f>
        <v>28.032592850621285</v>
      </c>
    </row>
    <row r="52" spans="1:7" x14ac:dyDescent="0.25">
      <c r="F52" s="1">
        <f>F51</f>
        <v>21.10870572837489</v>
      </c>
      <c r="G52">
        <f>G51</f>
        <v>28.032592850621285</v>
      </c>
    </row>
    <row r="53" spans="1:7" x14ac:dyDescent="0.25">
      <c r="F53" s="1">
        <f>F52</f>
        <v>21.10870572837489</v>
      </c>
      <c r="G53">
        <v>0</v>
      </c>
    </row>
    <row r="54" spans="1:7" x14ac:dyDescent="0.25">
      <c r="F54" s="1">
        <f>F53</f>
        <v>21.10870572837489</v>
      </c>
      <c r="G54">
        <f>B49</f>
        <v>12.160306799660274</v>
      </c>
    </row>
    <row r="55" spans="1:7" x14ac:dyDescent="0.25">
      <c r="F55" s="1">
        <f>F54+C49*100</f>
        <v>26.298812163095107</v>
      </c>
      <c r="G55">
        <f>G54</f>
        <v>12.160306799660274</v>
      </c>
    </row>
    <row r="56" spans="1:7" x14ac:dyDescent="0.25">
      <c r="F56" s="1">
        <f>F55</f>
        <v>26.298812163095107</v>
      </c>
      <c r="G56">
        <v>0</v>
      </c>
    </row>
    <row r="57" spans="1:7" x14ac:dyDescent="0.25">
      <c r="F57" s="1">
        <f>F56</f>
        <v>26.298812163095107</v>
      </c>
      <c r="G57">
        <f>B50</f>
        <v>10.129750569687269</v>
      </c>
    </row>
    <row r="58" spans="1:7" x14ac:dyDescent="0.25">
      <c r="F58" s="1">
        <f>F57+C50*100</f>
        <v>33.249832480748466</v>
      </c>
      <c r="G58">
        <f>G57</f>
        <v>10.129750569687269</v>
      </c>
    </row>
    <row r="59" spans="1:7" x14ac:dyDescent="0.25">
      <c r="F59" s="1">
        <f>F58</f>
        <v>33.249832480748466</v>
      </c>
      <c r="G59">
        <v>0</v>
      </c>
    </row>
    <row r="60" spans="1:7" x14ac:dyDescent="0.25">
      <c r="F60" s="1">
        <f>F59</f>
        <v>33.249832480748466</v>
      </c>
      <c r="G60">
        <f>B51</f>
        <v>2.547101710427178</v>
      </c>
    </row>
    <row r="61" spans="1:7" x14ac:dyDescent="0.25">
      <c r="F61" s="1">
        <f>F60+C51*100</f>
        <v>100</v>
      </c>
      <c r="G61">
        <f>G60</f>
        <v>2.547101710427178</v>
      </c>
    </row>
    <row r="62" spans="1:7" x14ac:dyDescent="0.25">
      <c r="F62">
        <v>100</v>
      </c>
      <c r="G62">
        <v>0</v>
      </c>
    </row>
    <row r="64" spans="1:7" x14ac:dyDescent="0.25">
      <c r="B64" t="s">
        <v>56</v>
      </c>
      <c r="C64" t="s">
        <v>2</v>
      </c>
      <c r="F64" t="s">
        <v>1</v>
      </c>
      <c r="G64" t="s">
        <v>0</v>
      </c>
    </row>
    <row r="65" spans="1:7" x14ac:dyDescent="0.25">
      <c r="A65" t="str">
        <f>A47</f>
        <v>Iron and Steel</v>
      </c>
      <c r="B65">
        <f>D3/N3</f>
        <v>55.385175818705278</v>
      </c>
      <c r="C65" s="2">
        <f>Q3</f>
        <v>0.16406749653455174</v>
      </c>
      <c r="F65" s="1">
        <v>0</v>
      </c>
      <c r="G65">
        <f>B65</f>
        <v>55.385175818705278</v>
      </c>
    </row>
    <row r="66" spans="1:7" x14ac:dyDescent="0.25">
      <c r="A66" t="str">
        <f>A48</f>
        <v>Aluminium</v>
      </c>
      <c r="B66">
        <f>D4/N4</f>
        <v>50.624638097856206</v>
      </c>
      <c r="C66" s="2">
        <f>Q4</f>
        <v>4.7019560749197151E-2</v>
      </c>
      <c r="F66" s="1">
        <f>C65*100</f>
        <v>16.406749653455176</v>
      </c>
      <c r="G66">
        <f>G65</f>
        <v>55.385175818705278</v>
      </c>
    </row>
    <row r="67" spans="1:7" x14ac:dyDescent="0.25">
      <c r="A67" t="str">
        <f>A49</f>
        <v>Other metals</v>
      </c>
      <c r="B67">
        <f>D5/N5</f>
        <v>12.262697303943762</v>
      </c>
      <c r="C67" s="2">
        <f>Q5</f>
        <v>5.1901064347202194E-2</v>
      </c>
      <c r="F67" s="1">
        <f>F66</f>
        <v>16.406749653455176</v>
      </c>
      <c r="G67">
        <v>0</v>
      </c>
    </row>
    <row r="68" spans="1:7" x14ac:dyDescent="0.25">
      <c r="A68" t="str">
        <f>A50</f>
        <v>Foundries</v>
      </c>
      <c r="B68">
        <f>D6/N6</f>
        <v>10.39986267164376</v>
      </c>
      <c r="C68" s="2">
        <f>Q6</f>
        <v>6.9510203176533628E-2</v>
      </c>
      <c r="F68" s="1">
        <f>F67</f>
        <v>16.406749653455176</v>
      </c>
      <c r="G68">
        <f>B66</f>
        <v>50.624638097856206</v>
      </c>
    </row>
    <row r="69" spans="1:7" x14ac:dyDescent="0.25">
      <c r="A69" t="str">
        <f>A51</f>
        <v>Fabricated Metal Products</v>
      </c>
      <c r="B69">
        <f>D7/N7</f>
        <v>2.7196591369959724</v>
      </c>
      <c r="C69" s="2">
        <f>Q7</f>
        <v>0.66750167519251535</v>
      </c>
      <c r="F69" s="1">
        <f>F68+C66*100</f>
        <v>21.10870572837489</v>
      </c>
      <c r="G69">
        <f>G68</f>
        <v>50.624638097856206</v>
      </c>
    </row>
    <row r="70" spans="1:7" x14ac:dyDescent="0.25">
      <c r="F70" s="1">
        <f>F69</f>
        <v>21.10870572837489</v>
      </c>
      <c r="G70">
        <f>G69</f>
        <v>50.624638097856206</v>
      </c>
    </row>
    <row r="71" spans="1:7" x14ac:dyDescent="0.25">
      <c r="F71" s="1">
        <f>F70</f>
        <v>21.10870572837489</v>
      </c>
      <c r="G71">
        <v>0</v>
      </c>
    </row>
    <row r="72" spans="1:7" x14ac:dyDescent="0.25">
      <c r="F72" s="1">
        <f>F71</f>
        <v>21.10870572837489</v>
      </c>
      <c r="G72">
        <f>B67</f>
        <v>12.262697303943762</v>
      </c>
    </row>
    <row r="73" spans="1:7" x14ac:dyDescent="0.25">
      <c r="F73" s="1">
        <f>F72+C67*100</f>
        <v>26.298812163095107</v>
      </c>
      <c r="G73">
        <f>G72</f>
        <v>12.262697303943762</v>
      </c>
    </row>
    <row r="74" spans="1:7" x14ac:dyDescent="0.25">
      <c r="F74" s="1">
        <f>F73</f>
        <v>26.298812163095107</v>
      </c>
      <c r="G74">
        <v>0</v>
      </c>
    </row>
    <row r="75" spans="1:7" x14ac:dyDescent="0.25">
      <c r="F75" s="1">
        <f>F74</f>
        <v>26.298812163095107</v>
      </c>
      <c r="G75">
        <f>B68</f>
        <v>10.39986267164376</v>
      </c>
    </row>
    <row r="76" spans="1:7" x14ac:dyDescent="0.25">
      <c r="F76" s="1">
        <f>F75+C68*100</f>
        <v>33.249832480748466</v>
      </c>
      <c r="G76">
        <f>G75</f>
        <v>10.39986267164376</v>
      </c>
    </row>
    <row r="77" spans="1:7" x14ac:dyDescent="0.25">
      <c r="F77" s="1">
        <f>F76</f>
        <v>33.249832480748466</v>
      </c>
      <c r="G77">
        <v>0</v>
      </c>
    </row>
    <row r="78" spans="1:7" x14ac:dyDescent="0.25">
      <c r="F78" s="1">
        <f>F77</f>
        <v>33.249832480748466</v>
      </c>
      <c r="G78">
        <f>B69</f>
        <v>2.7196591369959724</v>
      </c>
    </row>
    <row r="79" spans="1:7" x14ac:dyDescent="0.25">
      <c r="F79" s="1">
        <f>F78+C69*100</f>
        <v>100</v>
      </c>
      <c r="G79">
        <f>G78</f>
        <v>2.7196591369959724</v>
      </c>
    </row>
    <row r="83" spans="1:7" x14ac:dyDescent="0.25">
      <c r="F83" s="1"/>
    </row>
    <row r="84" spans="1:7" x14ac:dyDescent="0.25">
      <c r="B84" t="s">
        <v>57</v>
      </c>
      <c r="C84" t="s">
        <v>2</v>
      </c>
      <c r="F84" t="s">
        <v>1</v>
      </c>
      <c r="G84" t="s">
        <v>0</v>
      </c>
    </row>
    <row r="85" spans="1:7" x14ac:dyDescent="0.25">
      <c r="A85" t="str">
        <f>A65</f>
        <v>Iron and Steel</v>
      </c>
      <c r="B85">
        <f>B27</f>
        <v>47.118730672361572</v>
      </c>
      <c r="C85" s="2">
        <f>M3</f>
        <v>0.15024318081003185</v>
      </c>
      <c r="F85" s="1">
        <v>0</v>
      </c>
      <c r="G85">
        <f>B85</f>
        <v>47.118730672361572</v>
      </c>
    </row>
    <row r="86" spans="1:7" x14ac:dyDescent="0.25">
      <c r="A86" t="str">
        <f t="shared" ref="A86:A89" si="7">A66</f>
        <v>Aluminium</v>
      </c>
      <c r="B86">
        <f t="shared" ref="B86:B89" si="8">B28</f>
        <v>40.107494620981569</v>
      </c>
      <c r="C86" s="2">
        <f t="shared" ref="C86:C89" si="9">M4</f>
        <v>5.1604180285139793E-2</v>
      </c>
      <c r="F86" s="1">
        <f>C85*100</f>
        <v>15.024318081003186</v>
      </c>
      <c r="G86">
        <f>G85</f>
        <v>47.118730672361572</v>
      </c>
    </row>
    <row r="87" spans="1:7" x14ac:dyDescent="0.25">
      <c r="A87" t="str">
        <f t="shared" si="7"/>
        <v>Other metals</v>
      </c>
      <c r="B87">
        <f t="shared" si="8"/>
        <v>14.458523559186267</v>
      </c>
      <c r="C87" s="2">
        <f t="shared" si="9"/>
        <v>4.6158052596416983E-2</v>
      </c>
      <c r="F87" s="1">
        <f>F86</f>
        <v>15.024318081003186</v>
      </c>
      <c r="G87">
        <v>0</v>
      </c>
    </row>
    <row r="88" spans="1:7" x14ac:dyDescent="0.25">
      <c r="A88" t="str">
        <f t="shared" si="7"/>
        <v>Foundries</v>
      </c>
      <c r="B88">
        <f t="shared" si="8"/>
        <v>11.982275788105142</v>
      </c>
      <c r="C88" s="2">
        <f t="shared" si="9"/>
        <v>8.3193046720911504E-2</v>
      </c>
      <c r="F88" s="1">
        <f>F87</f>
        <v>15.024318081003186</v>
      </c>
      <c r="G88">
        <f>B86</f>
        <v>40.107494620981569</v>
      </c>
    </row>
    <row r="89" spans="1:7" x14ac:dyDescent="0.25">
      <c r="A89" t="str">
        <f t="shared" si="7"/>
        <v>Fabricated Metal Products</v>
      </c>
      <c r="B89">
        <f t="shared" si="8"/>
        <v>2.8104579030471317</v>
      </c>
      <c r="C89" s="2">
        <f t="shared" si="9"/>
        <v>0.66880153958749977</v>
      </c>
      <c r="F89" s="1">
        <f>F88+C86*100</f>
        <v>20.184736109517164</v>
      </c>
      <c r="G89">
        <f>G88</f>
        <v>40.107494620981569</v>
      </c>
    </row>
    <row r="90" spans="1:7" x14ac:dyDescent="0.25">
      <c r="F90" s="1">
        <f>F89</f>
        <v>20.184736109517164</v>
      </c>
      <c r="G90">
        <f>G89</f>
        <v>40.107494620981569</v>
      </c>
    </row>
    <row r="91" spans="1:7" x14ac:dyDescent="0.25">
      <c r="F91" s="1">
        <f>F90</f>
        <v>20.184736109517164</v>
      </c>
      <c r="G91">
        <v>0</v>
      </c>
    </row>
    <row r="92" spans="1:7" x14ac:dyDescent="0.25">
      <c r="F92" s="1">
        <f>F91</f>
        <v>20.184736109517164</v>
      </c>
      <c r="G92">
        <f>B87</f>
        <v>14.458523559186267</v>
      </c>
    </row>
    <row r="93" spans="1:7" x14ac:dyDescent="0.25">
      <c r="F93" s="1">
        <f>F92+C87*100</f>
        <v>24.800541369158864</v>
      </c>
      <c r="G93">
        <f>G92</f>
        <v>14.458523559186267</v>
      </c>
    </row>
    <row r="94" spans="1:7" x14ac:dyDescent="0.25">
      <c r="F94" s="1">
        <f>F93</f>
        <v>24.800541369158864</v>
      </c>
      <c r="G94">
        <v>0</v>
      </c>
    </row>
    <row r="95" spans="1:7" x14ac:dyDescent="0.25">
      <c r="F95" s="1">
        <f>F94</f>
        <v>24.800541369158864</v>
      </c>
      <c r="G95">
        <f>B88</f>
        <v>11.982275788105142</v>
      </c>
    </row>
    <row r="96" spans="1:7" x14ac:dyDescent="0.25">
      <c r="F96" s="1">
        <f>F95+C88*100</f>
        <v>33.119846041250014</v>
      </c>
      <c r="G96">
        <f>B88</f>
        <v>11.982275788105142</v>
      </c>
    </row>
    <row r="97" spans="6:7" x14ac:dyDescent="0.25">
      <c r="F97" s="1">
        <f>F96</f>
        <v>33.119846041250014</v>
      </c>
      <c r="G97">
        <v>0</v>
      </c>
    </row>
    <row r="98" spans="6:7" x14ac:dyDescent="0.25">
      <c r="F98" s="1">
        <f>F97</f>
        <v>33.119846041250014</v>
      </c>
      <c r="G98">
        <f>B89</f>
        <v>2.8104579030471317</v>
      </c>
    </row>
    <row r="99" spans="6:7" x14ac:dyDescent="0.25">
      <c r="F99" s="1">
        <f>F98+C89*100</f>
        <v>99.999999999999986</v>
      </c>
      <c r="G99">
        <f>G98</f>
        <v>2.8104579030471317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6" workbookViewId="0">
      <selection activeCell="A23" sqref="A23"/>
    </sheetView>
  </sheetViews>
  <sheetFormatPr defaultRowHeight="15" x14ac:dyDescent="0.25"/>
  <cols>
    <col min="1" max="1" width="44.5703125" customWidth="1"/>
  </cols>
  <sheetData>
    <row r="1" spans="1:14" x14ac:dyDescent="0.25"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</row>
    <row r="2" spans="1:14" x14ac:dyDescent="0.25">
      <c r="A2" t="s">
        <v>25</v>
      </c>
      <c r="B2">
        <v>4.4800000000000004</v>
      </c>
      <c r="C2">
        <v>4.43</v>
      </c>
      <c r="D2">
        <v>4.6399999999999997</v>
      </c>
      <c r="E2">
        <v>5.05</v>
      </c>
      <c r="F2">
        <v>4.88</v>
      </c>
      <c r="G2">
        <v>5.1100000000000003</v>
      </c>
      <c r="H2">
        <v>5.25</v>
      </c>
      <c r="I2">
        <v>5.73</v>
      </c>
      <c r="J2">
        <v>6.16</v>
      </c>
      <c r="K2">
        <v>6.39</v>
      </c>
      <c r="L2">
        <v>6.83</v>
      </c>
      <c r="M2">
        <v>6.81</v>
      </c>
      <c r="N2">
        <v>6.79</v>
      </c>
    </row>
    <row r="3" spans="1:14" x14ac:dyDescent="0.25">
      <c r="A3" t="s">
        <v>24</v>
      </c>
      <c r="B3">
        <v>20.66</v>
      </c>
      <c r="C3">
        <v>19.170000000000002</v>
      </c>
      <c r="D3">
        <v>18.93</v>
      </c>
      <c r="E3">
        <v>19.170000000000002</v>
      </c>
      <c r="F3">
        <v>19.52</v>
      </c>
      <c r="G3">
        <v>18.97</v>
      </c>
      <c r="H3">
        <v>20.6</v>
      </c>
      <c r="I3">
        <v>23.59</v>
      </c>
      <c r="J3">
        <v>24.37</v>
      </c>
      <c r="K3">
        <v>24.65</v>
      </c>
      <c r="L3">
        <v>28.77</v>
      </c>
      <c r="M3">
        <v>30.32</v>
      </c>
      <c r="N3">
        <v>32.200000000000003</v>
      </c>
    </row>
    <row r="4" spans="1:14" x14ac:dyDescent="0.25">
      <c r="A4" t="s">
        <v>47</v>
      </c>
      <c r="B4" s="40">
        <f>B16*I17/B17</f>
        <v>3.7622208588957058</v>
      </c>
      <c r="C4" s="40">
        <f>C16*I17/C17</f>
        <v>3.6574789915966388</v>
      </c>
      <c r="D4" s="40">
        <f>D16*I17/D17</f>
        <v>5.0469512195121959</v>
      </c>
      <c r="E4" s="40">
        <f>E16*I17/E17</f>
        <v>5.7784980237154153</v>
      </c>
      <c r="F4" s="40">
        <f>F16*I17/F17</f>
        <v>4.3641245136186768</v>
      </c>
      <c r="G4" s="40">
        <f>G16*I17/G17</f>
        <v>6.2517228260869562</v>
      </c>
      <c r="H4" s="40">
        <f>H16*I17/H17</f>
        <v>6.7512387506617264</v>
      </c>
      <c r="I4" s="40">
        <v>8.56</v>
      </c>
      <c r="J4" s="40">
        <f>J16*I17/J17</f>
        <v>7.6240625000000009</v>
      </c>
      <c r="K4" s="40">
        <f>K16*I17/K17</f>
        <v>7.2339612813612284</v>
      </c>
      <c r="L4" s="40">
        <f>L16*I17/L17</f>
        <v>8.7534544339837357</v>
      </c>
      <c r="M4" s="40">
        <f>M16*I17/M17</f>
        <v>4.8520721367409818</v>
      </c>
      <c r="N4" s="40">
        <f>N16*I17/N17</f>
        <v>4.8275076127233367</v>
      </c>
    </row>
    <row r="16" spans="1:14" x14ac:dyDescent="0.25">
      <c r="A16" t="s">
        <v>23</v>
      </c>
      <c r="B16">
        <v>3.14</v>
      </c>
      <c r="C16">
        <v>3.12</v>
      </c>
      <c r="D16">
        <v>4.45</v>
      </c>
      <c r="E16">
        <v>5.24</v>
      </c>
      <c r="F16">
        <v>4.0199999999999996</v>
      </c>
      <c r="G16">
        <v>5.89</v>
      </c>
      <c r="H16">
        <v>6.53</v>
      </c>
      <c r="I16">
        <v>8.56</v>
      </c>
      <c r="J16">
        <v>7.87</v>
      </c>
      <c r="K16">
        <v>7.68</v>
      </c>
      <c r="L16">
        <v>9.65</v>
      </c>
      <c r="M16">
        <v>5.33</v>
      </c>
      <c r="N16">
        <v>5.39</v>
      </c>
    </row>
    <row r="17" spans="1:14" x14ac:dyDescent="0.25">
      <c r="A17" t="s">
        <v>54</v>
      </c>
      <c r="B17">
        <v>163</v>
      </c>
      <c r="C17">
        <v>166.6</v>
      </c>
      <c r="D17">
        <v>172.2</v>
      </c>
      <c r="E17">
        <v>177.1</v>
      </c>
      <c r="F17">
        <v>179.9</v>
      </c>
      <c r="G17">
        <v>184</v>
      </c>
      <c r="H17">
        <v>188.9</v>
      </c>
      <c r="I17">
        <v>195.3</v>
      </c>
      <c r="J17">
        <v>201.6</v>
      </c>
      <c r="K17">
        <v>207.34200000000001</v>
      </c>
      <c r="L17">
        <v>215.303</v>
      </c>
      <c r="M17">
        <v>214.53700000000001</v>
      </c>
      <c r="N17">
        <v>218.05600000000001</v>
      </c>
    </row>
    <row r="19" spans="1:14" x14ac:dyDescent="0.25">
      <c r="A19" t="s">
        <v>22</v>
      </c>
    </row>
    <row r="20" spans="1:14" x14ac:dyDescent="0.25">
      <c r="A20" t="s">
        <v>21</v>
      </c>
      <c r="N20" s="10"/>
    </row>
    <row r="21" spans="1:14" x14ac:dyDescent="0.25">
      <c r="A21" t="s">
        <v>46</v>
      </c>
    </row>
    <row r="22" spans="1:14" x14ac:dyDescent="0.25">
      <c r="A22" t="s">
        <v>20</v>
      </c>
    </row>
    <row r="23" spans="1:14" x14ac:dyDescent="0.25">
      <c r="A23" t="s">
        <v>48</v>
      </c>
    </row>
    <row r="24" spans="1:14" x14ac:dyDescent="0.25">
      <c r="A24" t="s">
        <v>49</v>
      </c>
      <c r="N24" s="10"/>
    </row>
    <row r="26" spans="1:14" x14ac:dyDescent="0.25">
      <c r="A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34" sqref="H34"/>
    </sheetView>
  </sheetViews>
  <sheetFormatPr defaultRowHeight="15" x14ac:dyDescent="0.25"/>
  <cols>
    <col min="4" max="4" width="8.7109375" customWidth="1"/>
  </cols>
  <sheetData>
    <row r="1" spans="1:5" x14ac:dyDescent="0.25">
      <c r="B1">
        <v>1998</v>
      </c>
      <c r="C1">
        <v>2002</v>
      </c>
      <c r="D1">
        <v>2006</v>
      </c>
    </row>
    <row r="2" spans="1:5" x14ac:dyDescent="0.25">
      <c r="A2" t="s">
        <v>19</v>
      </c>
      <c r="B2">
        <v>665.6</v>
      </c>
      <c r="C2">
        <v>927.9</v>
      </c>
      <c r="D2">
        <v>1174.2</v>
      </c>
    </row>
    <row r="3" spans="1:5" x14ac:dyDescent="0.25">
      <c r="A3" t="s">
        <v>50</v>
      </c>
    </row>
    <row r="4" spans="1:5" x14ac:dyDescent="0.25">
      <c r="E4" s="9"/>
    </row>
    <row r="6" spans="1:5" x14ac:dyDescent="0.25">
      <c r="A6" s="7" t="s">
        <v>22</v>
      </c>
    </row>
    <row r="7" spans="1:5" x14ac:dyDescent="0.25">
      <c r="A7" s="11" t="s">
        <v>18</v>
      </c>
    </row>
  </sheetData>
  <hyperlinks>
    <hyperlink ref="A7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Summary Charts</vt:lpstr>
      <vt:lpstr>Charts in Real 2005 $</vt:lpstr>
      <vt:lpstr>Metal Charts</vt:lpstr>
      <vt:lpstr>Metal Charts in Real $</vt:lpstr>
      <vt:lpstr>Prices</vt:lpstr>
      <vt:lpstr>GDP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Xiaolu Zhao</dc:creator>
  <cp:lastModifiedBy>Xiaolu Zhao</cp:lastModifiedBy>
  <dcterms:created xsi:type="dcterms:W3CDTF">2011-11-30T23:50:50Z</dcterms:created>
  <dcterms:modified xsi:type="dcterms:W3CDTF">2011-12-07T00:08:08Z</dcterms:modified>
</cp:coreProperties>
</file>