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Abitech\ASCOA\"/>
    </mc:Choice>
  </mc:AlternateContent>
  <xr:revisionPtr revIDLastSave="0" documentId="13_ncr:1_{84BDB93C-3F10-451A-8699-6F3905690B9C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Sheet1!$A$2:$V$238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21" i="1" l="1"/>
  <c r="H221" i="1"/>
  <c r="P220" i="1"/>
  <c r="H220" i="1"/>
  <c r="E220" i="1"/>
  <c r="P219" i="1"/>
  <c r="P214" i="1" s="1"/>
  <c r="H219" i="1"/>
  <c r="E219" i="1"/>
  <c r="P218" i="1"/>
  <c r="H218" i="1"/>
  <c r="H214" i="1" s="1"/>
  <c r="E218" i="1"/>
  <c r="P217" i="1"/>
  <c r="H217" i="1"/>
  <c r="E217" i="1"/>
  <c r="L216" i="1"/>
  <c r="H216" i="1"/>
  <c r="E216" i="1"/>
  <c r="L215" i="1"/>
  <c r="L214" i="1" s="1"/>
  <c r="H215" i="1"/>
  <c r="E215" i="1"/>
  <c r="N214" i="1"/>
  <c r="E214" i="1"/>
  <c r="L213" i="1"/>
  <c r="H213" i="1"/>
  <c r="E213" i="1"/>
  <c r="L212" i="1"/>
  <c r="H212" i="1"/>
  <c r="E212" i="1"/>
  <c r="L211" i="1"/>
  <c r="H211" i="1"/>
  <c r="E211" i="1"/>
  <c r="L210" i="1"/>
  <c r="H210" i="1"/>
  <c r="E210" i="1"/>
  <c r="L209" i="1"/>
  <c r="H209" i="1"/>
  <c r="E209" i="1"/>
  <c r="P208" i="1"/>
  <c r="P205" i="1" s="1"/>
  <c r="H208" i="1"/>
  <c r="E208" i="1"/>
  <c r="L207" i="1"/>
  <c r="H207" i="1"/>
  <c r="E207" i="1"/>
  <c r="L206" i="1"/>
  <c r="H206" i="1"/>
  <c r="H205" i="1" s="1"/>
  <c r="E206" i="1"/>
  <c r="N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G197" i="1"/>
  <c r="H197" i="1" s="1"/>
  <c r="E197" i="1"/>
  <c r="R195" i="1"/>
  <c r="E195" i="1"/>
  <c r="R194" i="1"/>
  <c r="E194" i="1"/>
  <c r="R193" i="1"/>
  <c r="H193" i="1"/>
  <c r="E193" i="1"/>
  <c r="R192" i="1"/>
  <c r="H192" i="1"/>
  <c r="E192" i="1"/>
  <c r="R191" i="1"/>
  <c r="H191" i="1"/>
  <c r="E191" i="1"/>
  <c r="R190" i="1"/>
  <c r="H190" i="1"/>
  <c r="E190" i="1"/>
  <c r="H189" i="1"/>
  <c r="E189" i="1"/>
  <c r="R188" i="1"/>
  <c r="H188" i="1"/>
  <c r="E188" i="1"/>
  <c r="E187" i="1"/>
  <c r="H186" i="1"/>
  <c r="E186" i="1"/>
  <c r="E185" i="1"/>
  <c r="E184" i="1"/>
  <c r="E183" i="1"/>
  <c r="E182" i="1"/>
  <c r="R181" i="1"/>
  <c r="H181" i="1"/>
  <c r="E181" i="1"/>
  <c r="E180" i="1"/>
  <c r="E179" i="1"/>
  <c r="E178" i="1"/>
  <c r="E177" i="1"/>
  <c r="E176" i="1"/>
  <c r="E175" i="1"/>
  <c r="R174" i="1"/>
  <c r="H174" i="1"/>
  <c r="E174" i="1"/>
  <c r="G173" i="1"/>
  <c r="H173" i="1" s="1"/>
  <c r="E173" i="1"/>
  <c r="R172" i="1"/>
  <c r="H172" i="1"/>
  <c r="E172" i="1"/>
  <c r="R171" i="1"/>
  <c r="H171" i="1"/>
  <c r="E171" i="1"/>
  <c r="R170" i="1"/>
  <c r="H170" i="1"/>
  <c r="E170" i="1"/>
  <c r="R169" i="1"/>
  <c r="H169" i="1"/>
  <c r="E169" i="1"/>
  <c r="R168" i="1"/>
  <c r="H168" i="1"/>
  <c r="E168" i="1"/>
  <c r="G167" i="1"/>
  <c r="H167" i="1" s="1"/>
  <c r="E167" i="1"/>
  <c r="E166" i="1"/>
  <c r="L165" i="1"/>
  <c r="H165" i="1"/>
  <c r="E165" i="1"/>
  <c r="P163" i="1"/>
  <c r="H163" i="1"/>
  <c r="E163" i="1"/>
  <c r="L162" i="1"/>
  <c r="H162" i="1"/>
  <c r="E162" i="1"/>
  <c r="L161" i="1"/>
  <c r="H161" i="1"/>
  <c r="E161" i="1"/>
  <c r="L160" i="1"/>
  <c r="E160" i="1"/>
  <c r="H159" i="1"/>
  <c r="E159" i="1"/>
  <c r="H158" i="1"/>
  <c r="E158" i="1"/>
  <c r="L157" i="1"/>
  <c r="H157" i="1"/>
  <c r="E157" i="1"/>
  <c r="R156" i="1"/>
  <c r="P156" i="1"/>
  <c r="N156" i="1"/>
  <c r="L156" i="1"/>
  <c r="E156" i="1"/>
  <c r="L155" i="1"/>
  <c r="H155" i="1"/>
  <c r="E155" i="1"/>
  <c r="R154" i="1"/>
  <c r="H154" i="1"/>
  <c r="R153" i="1"/>
  <c r="H153" i="1"/>
  <c r="E153" i="1"/>
  <c r="R152" i="1"/>
  <c r="H152" i="1"/>
  <c r="E152" i="1"/>
  <c r="R151" i="1"/>
  <c r="G151" i="1"/>
  <c r="H151" i="1" s="1"/>
  <c r="E151" i="1"/>
  <c r="R150" i="1"/>
  <c r="H150" i="1"/>
  <c r="E150" i="1"/>
  <c r="R149" i="1"/>
  <c r="H149" i="1"/>
  <c r="E149" i="1"/>
  <c r="R148" i="1"/>
  <c r="H148" i="1"/>
  <c r="G148" i="1"/>
  <c r="E148" i="1"/>
  <c r="L147" i="1"/>
  <c r="L144" i="1" s="1"/>
  <c r="H147" i="1"/>
  <c r="E147" i="1"/>
  <c r="L146" i="1"/>
  <c r="H146" i="1"/>
  <c r="E146" i="1"/>
  <c r="L145" i="1"/>
  <c r="H145" i="1"/>
  <c r="E145" i="1"/>
  <c r="P144" i="1"/>
  <c r="N144" i="1"/>
  <c r="E144" i="1"/>
  <c r="L143" i="1"/>
  <c r="H143" i="1"/>
  <c r="E143" i="1"/>
  <c r="L142" i="1"/>
  <c r="H142" i="1"/>
  <c r="E142" i="1"/>
  <c r="L141" i="1"/>
  <c r="H141" i="1"/>
  <c r="E141" i="1"/>
  <c r="L140" i="1"/>
  <c r="H140" i="1"/>
  <c r="E140" i="1"/>
  <c r="L139" i="1"/>
  <c r="G139" i="1"/>
  <c r="H139" i="1" s="1"/>
  <c r="E139" i="1"/>
  <c r="L138" i="1"/>
  <c r="H138" i="1"/>
  <c r="E138" i="1"/>
  <c r="L137" i="1"/>
  <c r="H137" i="1"/>
  <c r="E137" i="1"/>
  <c r="L136" i="1"/>
  <c r="H136" i="1"/>
  <c r="E136" i="1"/>
  <c r="L135" i="1"/>
  <c r="H135" i="1"/>
  <c r="E135" i="1"/>
  <c r="L134" i="1"/>
  <c r="H134" i="1"/>
  <c r="E134" i="1"/>
  <c r="L133" i="1"/>
  <c r="H133" i="1"/>
  <c r="E133" i="1"/>
  <c r="L132" i="1"/>
  <c r="H132" i="1"/>
  <c r="G132" i="1"/>
  <c r="G130" i="1" s="1"/>
  <c r="E132" i="1"/>
  <c r="L131" i="1"/>
  <c r="H131" i="1"/>
  <c r="E131" i="1"/>
  <c r="R130" i="1"/>
  <c r="P130" i="1"/>
  <c r="N130" i="1"/>
  <c r="E130" i="1"/>
  <c r="L129" i="1"/>
  <c r="H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G114" i="1"/>
  <c r="E114" i="1"/>
  <c r="L113" i="1"/>
  <c r="H113" i="1"/>
  <c r="E113" i="1"/>
  <c r="L112" i="1"/>
  <c r="H112" i="1"/>
  <c r="E112" i="1"/>
  <c r="L111" i="1"/>
  <c r="H111" i="1"/>
  <c r="E111" i="1"/>
  <c r="P110" i="1"/>
  <c r="H110" i="1"/>
  <c r="E110" i="1"/>
  <c r="L109" i="1"/>
  <c r="H109" i="1"/>
  <c r="E109" i="1"/>
  <c r="P108" i="1"/>
  <c r="L108" i="1"/>
  <c r="H108" i="1"/>
  <c r="E108" i="1"/>
  <c r="L107" i="1"/>
  <c r="H107" i="1"/>
  <c r="E107" i="1"/>
  <c r="L106" i="1"/>
  <c r="H106" i="1"/>
  <c r="E106" i="1"/>
  <c r="L105" i="1"/>
  <c r="H105" i="1"/>
  <c r="E105" i="1"/>
  <c r="L104" i="1"/>
  <c r="H104" i="1"/>
  <c r="E104" i="1"/>
  <c r="L103" i="1"/>
  <c r="H103" i="1"/>
  <c r="E103" i="1"/>
  <c r="L102" i="1"/>
  <c r="G102" i="1"/>
  <c r="H102" i="1" s="1"/>
  <c r="E102" i="1"/>
  <c r="L101" i="1"/>
  <c r="H101" i="1"/>
  <c r="E101" i="1"/>
  <c r="L100" i="1"/>
  <c r="H100" i="1"/>
  <c r="G100" i="1"/>
  <c r="E100" i="1"/>
  <c r="L99" i="1"/>
  <c r="H99" i="1"/>
  <c r="E99" i="1"/>
  <c r="L98" i="1"/>
  <c r="H98" i="1"/>
  <c r="E98" i="1"/>
  <c r="L97" i="1"/>
  <c r="H97" i="1"/>
  <c r="E97" i="1"/>
  <c r="L96" i="1"/>
  <c r="H96" i="1"/>
  <c r="E96" i="1"/>
  <c r="L95" i="1"/>
  <c r="H95" i="1"/>
  <c r="E95" i="1"/>
  <c r="L94" i="1"/>
  <c r="H94" i="1"/>
  <c r="E94" i="1"/>
  <c r="L93" i="1"/>
  <c r="H93" i="1"/>
  <c r="E93" i="1"/>
  <c r="L92" i="1"/>
  <c r="H92" i="1"/>
  <c r="E92" i="1"/>
  <c r="L91" i="1"/>
  <c r="H91" i="1"/>
  <c r="E91" i="1"/>
  <c r="L90" i="1"/>
  <c r="H90" i="1"/>
  <c r="E90" i="1"/>
  <c r="L89" i="1"/>
  <c r="G89" i="1"/>
  <c r="H89" i="1" s="1"/>
  <c r="E89" i="1"/>
  <c r="P88" i="1"/>
  <c r="L88" i="1"/>
  <c r="H88" i="1"/>
  <c r="E88" i="1"/>
  <c r="L87" i="1"/>
  <c r="H87" i="1"/>
  <c r="E87" i="1"/>
  <c r="P86" i="1"/>
  <c r="L86" i="1"/>
  <c r="H86" i="1"/>
  <c r="E86" i="1"/>
  <c r="L85" i="1"/>
  <c r="G85" i="1"/>
  <c r="H85" i="1" s="1"/>
  <c r="E85" i="1"/>
  <c r="L84" i="1"/>
  <c r="H84" i="1"/>
  <c r="E84" i="1"/>
  <c r="L83" i="1"/>
  <c r="H83" i="1"/>
  <c r="E83" i="1"/>
  <c r="L82" i="1"/>
  <c r="G82" i="1"/>
  <c r="H82" i="1" s="1"/>
  <c r="E82" i="1"/>
  <c r="L81" i="1"/>
  <c r="E81" i="1"/>
  <c r="L80" i="1"/>
  <c r="H80" i="1"/>
  <c r="E80" i="1"/>
  <c r="L79" i="1"/>
  <c r="G79" i="1"/>
  <c r="H79" i="1" s="1"/>
  <c r="E79" i="1"/>
  <c r="L78" i="1"/>
  <c r="H78" i="1"/>
  <c r="E78" i="1"/>
  <c r="E77" i="1"/>
  <c r="E76" i="1"/>
  <c r="E75" i="1"/>
  <c r="P74" i="1"/>
  <c r="P32" i="1" s="1"/>
  <c r="L74" i="1"/>
  <c r="G74" i="1"/>
  <c r="H74" i="1" s="1"/>
  <c r="E74" i="1"/>
  <c r="L73" i="1"/>
  <c r="H73" i="1"/>
  <c r="E73" i="1"/>
  <c r="L72" i="1"/>
  <c r="H72" i="1"/>
  <c r="E72" i="1"/>
  <c r="L71" i="1"/>
  <c r="H71" i="1"/>
  <c r="E71" i="1"/>
  <c r="L70" i="1"/>
  <c r="H70" i="1"/>
  <c r="E70" i="1"/>
  <c r="L69" i="1"/>
  <c r="H69" i="1"/>
  <c r="E69" i="1"/>
  <c r="L68" i="1"/>
  <c r="H68" i="1"/>
  <c r="E68" i="1"/>
  <c r="L67" i="1"/>
  <c r="H67" i="1"/>
  <c r="E67" i="1"/>
  <c r="L66" i="1"/>
  <c r="H66" i="1"/>
  <c r="E66" i="1"/>
  <c r="L65" i="1"/>
  <c r="H65" i="1"/>
  <c r="E65" i="1"/>
  <c r="L64" i="1"/>
  <c r="H64" i="1"/>
  <c r="E64" i="1"/>
  <c r="L63" i="1"/>
  <c r="H63" i="1"/>
  <c r="E63" i="1"/>
  <c r="P62" i="1"/>
  <c r="L62" i="1"/>
  <c r="H62" i="1"/>
  <c r="E62" i="1"/>
  <c r="L61" i="1"/>
  <c r="H61" i="1"/>
  <c r="E61" i="1"/>
  <c r="L60" i="1"/>
  <c r="H60" i="1"/>
  <c r="E60" i="1"/>
  <c r="L59" i="1"/>
  <c r="H59" i="1"/>
  <c r="E59" i="1"/>
  <c r="L58" i="1"/>
  <c r="H58" i="1"/>
  <c r="E58" i="1"/>
  <c r="L57" i="1"/>
  <c r="H57" i="1"/>
  <c r="E57" i="1"/>
  <c r="L56" i="1"/>
  <c r="H56" i="1"/>
  <c r="E56" i="1"/>
  <c r="L55" i="1"/>
  <c r="H55" i="1"/>
  <c r="E55" i="1"/>
  <c r="L54" i="1"/>
  <c r="H54" i="1"/>
  <c r="E54" i="1"/>
  <c r="G53" i="1"/>
  <c r="G39" i="1" s="1"/>
  <c r="H39" i="1" s="1"/>
  <c r="E53" i="1"/>
  <c r="L52" i="1"/>
  <c r="H52" i="1"/>
  <c r="E52" i="1"/>
  <c r="L51" i="1"/>
  <c r="H51" i="1"/>
  <c r="E51" i="1"/>
  <c r="L50" i="1"/>
  <c r="H50" i="1"/>
  <c r="E50" i="1"/>
  <c r="L49" i="1"/>
  <c r="H49" i="1"/>
  <c r="E49" i="1"/>
  <c r="L48" i="1"/>
  <c r="H48" i="1"/>
  <c r="E48" i="1"/>
  <c r="L47" i="1"/>
  <c r="H47" i="1"/>
  <c r="E47" i="1"/>
  <c r="L46" i="1"/>
  <c r="H46" i="1"/>
  <c r="E46" i="1"/>
  <c r="L45" i="1"/>
  <c r="H45" i="1"/>
  <c r="E45" i="1"/>
  <c r="L44" i="1"/>
  <c r="H44" i="1"/>
  <c r="E44" i="1"/>
  <c r="L43" i="1"/>
  <c r="H43" i="1"/>
  <c r="E43" i="1"/>
  <c r="L42" i="1"/>
  <c r="H42" i="1"/>
  <c r="E42" i="1"/>
  <c r="L41" i="1"/>
  <c r="H41" i="1"/>
  <c r="E41" i="1"/>
  <c r="L40" i="1"/>
  <c r="H40" i="1"/>
  <c r="E40" i="1"/>
  <c r="L39" i="1"/>
  <c r="E39" i="1"/>
  <c r="L38" i="1"/>
  <c r="H38" i="1"/>
  <c r="E38" i="1"/>
  <c r="L37" i="1"/>
  <c r="H37" i="1"/>
  <c r="E37" i="1"/>
  <c r="L36" i="1"/>
  <c r="H36" i="1"/>
  <c r="E36" i="1"/>
  <c r="L35" i="1"/>
  <c r="H35" i="1"/>
  <c r="E35" i="1"/>
  <c r="E33" i="1"/>
  <c r="R32" i="1"/>
  <c r="N32" i="1"/>
  <c r="E32" i="1"/>
  <c r="L31" i="1"/>
  <c r="H31" i="1"/>
  <c r="E31" i="1"/>
  <c r="L30" i="1"/>
  <c r="H30" i="1"/>
  <c r="E30" i="1"/>
  <c r="L29" i="1"/>
  <c r="H29" i="1"/>
  <c r="E29" i="1"/>
  <c r="L28" i="1"/>
  <c r="H28" i="1"/>
  <c r="E28" i="1"/>
  <c r="L27" i="1"/>
  <c r="H27" i="1"/>
  <c r="E27" i="1"/>
  <c r="L26" i="1"/>
  <c r="H26" i="1"/>
  <c r="E26" i="1"/>
  <c r="L25" i="1"/>
  <c r="H25" i="1"/>
  <c r="G25" i="1"/>
  <c r="E25" i="1"/>
  <c r="R24" i="1"/>
  <c r="P24" i="1"/>
  <c r="N24" i="1"/>
  <c r="E24" i="1"/>
  <c r="L23" i="1"/>
  <c r="H23" i="1"/>
  <c r="E23" i="1"/>
  <c r="L22" i="1"/>
  <c r="H22" i="1"/>
  <c r="E22" i="1"/>
  <c r="L21" i="1"/>
  <c r="H21" i="1"/>
  <c r="E21" i="1"/>
  <c r="L20" i="1"/>
  <c r="G20" i="1"/>
  <c r="H20" i="1" s="1"/>
  <c r="E20" i="1"/>
  <c r="P19" i="1"/>
  <c r="P17" i="1" s="1"/>
  <c r="L19" i="1"/>
  <c r="H19" i="1"/>
  <c r="E19" i="1"/>
  <c r="L18" i="1"/>
  <c r="H18" i="1"/>
  <c r="G18" i="1"/>
  <c r="E18" i="1"/>
  <c r="R17" i="1"/>
  <c r="N17" i="1"/>
  <c r="E17" i="1"/>
  <c r="L16" i="1"/>
  <c r="E16" i="1"/>
  <c r="P15" i="1"/>
  <c r="L15" i="1"/>
  <c r="H15" i="1"/>
  <c r="E15" i="1"/>
  <c r="P14" i="1"/>
  <c r="P4" i="1" s="1"/>
  <c r="L14" i="1"/>
  <c r="H14" i="1"/>
  <c r="E14" i="1"/>
  <c r="L13" i="1"/>
  <c r="L4" i="1" s="1"/>
  <c r="H13" i="1"/>
  <c r="H4" i="1" s="1"/>
  <c r="E13" i="1"/>
  <c r="L12" i="1"/>
  <c r="H12" i="1"/>
  <c r="E12" i="1"/>
  <c r="L11" i="1"/>
  <c r="H11" i="1"/>
  <c r="E11" i="1"/>
  <c r="E10" i="1"/>
  <c r="E9" i="1"/>
  <c r="E8" i="1"/>
  <c r="E7" i="1"/>
  <c r="E6" i="1"/>
  <c r="V5" i="1"/>
  <c r="R4" i="1"/>
  <c r="N4" i="1"/>
  <c r="L53" i="1" l="1"/>
  <c r="L32" i="1" s="1"/>
  <c r="H144" i="1"/>
  <c r="L205" i="1"/>
  <c r="H53" i="1"/>
  <c r="R144" i="1"/>
  <c r="R3" i="1" s="1"/>
  <c r="H24" i="1"/>
  <c r="L24" i="1"/>
  <c r="L3" i="1" s="1"/>
  <c r="H166" i="1"/>
  <c r="P3" i="1"/>
  <c r="H156" i="1"/>
  <c r="H130" i="1"/>
  <c r="L17" i="1"/>
  <c r="L130" i="1"/>
  <c r="R166" i="1"/>
  <c r="H17" i="1"/>
  <c r="G81" i="1"/>
  <c r="H81" i="1" s="1"/>
  <c r="H32" i="1" s="1"/>
  <c r="H3" i="1" l="1"/>
</calcChain>
</file>

<file path=xl/sharedStrings.xml><?xml version="1.0" encoding="utf-8"?>
<sst xmlns="http://schemas.openxmlformats.org/spreadsheetml/2006/main" count="355" uniqueCount="219">
  <si>
    <t>Модуль</t>
  </si>
  <si>
    <t>Task level</t>
  </si>
  <si>
    <t>Task name</t>
  </si>
  <si>
    <t>Функциональность</t>
  </si>
  <si>
    <t>Приоритет</t>
  </si>
  <si>
    <t>Трудоемкость, ч-д</t>
  </si>
  <si>
    <t>Сумма трудозатрат, ч-д</t>
  </si>
  <si>
    <t>Задача в Jira</t>
  </si>
  <si>
    <t>Статус</t>
  </si>
  <si>
    <t>АГМК</t>
  </si>
  <si>
    <t>КАН</t>
  </si>
  <si>
    <t>КазФосфат</t>
  </si>
  <si>
    <t>КазЦинк</t>
  </si>
  <si>
    <t>КазГермунай</t>
  </si>
  <si>
    <t>Степногорский ГХК</t>
  </si>
  <si>
    <t>ASCOA</t>
  </si>
  <si>
    <t>Использование функциональности</t>
  </si>
  <si>
    <t>HR</t>
  </si>
  <si>
    <t>Справочник подразделений</t>
  </si>
  <si>
    <t>Да</t>
  </si>
  <si>
    <t>Древовидная структура</t>
  </si>
  <si>
    <t>Роли пользователей</t>
  </si>
  <si>
    <t>Сотрудники</t>
  </si>
  <si>
    <t>Пользователи системы</t>
  </si>
  <si>
    <t>Должности работников</t>
  </si>
  <si>
    <t>Справочник бригад</t>
  </si>
  <si>
    <t>Журнал сменного персонала</t>
  </si>
  <si>
    <t>Журнал дежурств</t>
  </si>
  <si>
    <t>Календарь рабочего времени предприятия</t>
  </si>
  <si>
    <t>Календарь рабочего времени работника. Отпуска, отгулы.</t>
  </si>
  <si>
    <t>ОС / Оборудование</t>
  </si>
  <si>
    <t>Реестр оборудования/основных средств</t>
  </si>
  <si>
    <t>Древовидная структура. Эргономика</t>
  </si>
  <si>
    <t>Карточка оборудования</t>
  </si>
  <si>
    <t>Закладка "История обслуживания"</t>
  </si>
  <si>
    <t>Списание оборудования</t>
  </si>
  <si>
    <t>ТМЦ</t>
  </si>
  <si>
    <t>Управление ТМЦ на складе/МОЛ</t>
  </si>
  <si>
    <t>Документ оприходования</t>
  </si>
  <si>
    <t>Документ перемещения</t>
  </si>
  <si>
    <t>Документ списания</t>
  </si>
  <si>
    <t>Документ Наряд на проведение инвентаризации</t>
  </si>
  <si>
    <t>Отчет по остаткам на складе/за МОЛ</t>
  </si>
  <si>
    <t>ТОиР</t>
  </si>
  <si>
    <t>Справочники</t>
  </si>
  <si>
    <t>Типы обслуживания оборудования</t>
  </si>
  <si>
    <t>Справочник статусов по состоянию начала/конца работы</t>
  </si>
  <si>
    <t>Справочник статусов по выполнению нормы времени на работу</t>
  </si>
  <si>
    <t>Создание наряд-заданий на основе шаблонов</t>
  </si>
  <si>
    <t>Оформление работ на основе наряд-заданий</t>
  </si>
  <si>
    <t>Основная информация по наряд-заданию</t>
  </si>
  <si>
    <t>Движение наряд-задания по рабочему процессу</t>
  </si>
  <si>
    <t>Определение подразделения</t>
  </si>
  <si>
    <t>Определение локации выполнения работы</t>
  </si>
  <si>
    <t>Единица оборудования</t>
  </si>
  <si>
    <t>Сроки проведения работ. Статус работы</t>
  </si>
  <si>
    <r>
      <rPr>
        <sz val="11"/>
        <color rgb="FF000000"/>
        <rFont val="Calibri"/>
        <family val="2"/>
        <charset val="204"/>
      </rPr>
      <t>Возможность ввода наряд-задания задним числом только в статусе "</t>
    </r>
    <r>
      <rPr>
        <b/>
        <sz val="11"/>
        <color rgb="FF000000"/>
        <rFont val="Calibri"/>
        <family val="2"/>
        <charset val="204"/>
      </rPr>
      <t>Завершенный</t>
    </r>
    <r>
      <rPr>
        <sz val="11"/>
        <color rgb="FF000000"/>
        <rFont val="Calibri"/>
        <family val="2"/>
        <charset val="204"/>
      </rPr>
      <t>"</t>
    </r>
  </si>
  <si>
    <t>Тип формирования: плановая, внеплановая, аварийная</t>
  </si>
  <si>
    <t>Тип работы: (обслуживание, ремонт, средний ремонт, …)</t>
  </si>
  <si>
    <t>Нормы времени на работу. Статус работы</t>
  </si>
  <si>
    <t>Бригада</t>
  </si>
  <si>
    <t>Квалификация работников</t>
  </si>
  <si>
    <t>Допуски работников к проведению работ</t>
  </si>
  <si>
    <t>Задачи</t>
  </si>
  <si>
    <t>Нормы времени на задачу</t>
  </si>
  <si>
    <t>Начало задачи</t>
  </si>
  <si>
    <t>Окончание задачи</t>
  </si>
  <si>
    <t>Исполнитель</t>
  </si>
  <si>
    <t>Примечания</t>
  </si>
  <si>
    <t>Чек-листы</t>
  </si>
  <si>
    <t>Фотофиксация</t>
  </si>
  <si>
    <t>Таймер выполнения задачи</t>
  </si>
  <si>
    <t>Измерение и регистрация показателей оборудования с BT измерителей</t>
  </si>
  <si>
    <t>Оборудование/инструмент</t>
  </si>
  <si>
    <t>Список требуемого оборудования</t>
  </si>
  <si>
    <t>График занятости единиц оборудования</t>
  </si>
  <si>
    <t>Номенклатура</t>
  </si>
  <si>
    <t>Норма</t>
  </si>
  <si>
    <t>Факт</t>
  </si>
  <si>
    <t>Формирование отчета по списанным материалам по результатам выполнения наряд-задания</t>
  </si>
  <si>
    <t>Документы по наряд-заданию</t>
  </si>
  <si>
    <t>Наряд-задание на обход оборудования (маршрут по однотипному оборудованию)</t>
  </si>
  <si>
    <t>Повторяющееся наряд-задание на обход оборудования (маршрут по однотипному оборудованию)</t>
  </si>
  <si>
    <t>Документ результатов осмотра/инспекции оборудования</t>
  </si>
  <si>
    <t>Форма документа осмотра</t>
  </si>
  <si>
    <t>Уведомление по результатам выполнения осмотра</t>
  </si>
  <si>
    <t>Схема последовательности выполнения</t>
  </si>
  <si>
    <t>Приемочная ведомость</t>
  </si>
  <si>
    <t>Журнал наряд-заданий</t>
  </si>
  <si>
    <t>Выделение текущих (сегодняшних) наряд-заданий другим цветом</t>
  </si>
  <si>
    <t>Планирование работ</t>
  </si>
  <si>
    <t>Календарь рабочего времени</t>
  </si>
  <si>
    <t>Визуализация календаря</t>
  </si>
  <si>
    <t>Отображение работ по работнику в виде календаря</t>
  </si>
  <si>
    <t>Повторяющиеся работы</t>
  </si>
  <si>
    <t>Автоформирование наряд-задания на следующий период</t>
  </si>
  <si>
    <t>Учет праздников при планировании следующей работы</t>
  </si>
  <si>
    <t>Почасовые, двухчасовые, … работы</t>
  </si>
  <si>
    <t>Формирование плана на период (год и больше)</t>
  </si>
  <si>
    <t>Формирование плана</t>
  </si>
  <si>
    <t>Планы разной календарной протяженности (годовой, квартальный, месячный)</t>
  </si>
  <si>
    <t>Визуализация плана на календаре</t>
  </si>
  <si>
    <t>Выгрузка плана в Excel таблицу</t>
  </si>
  <si>
    <t>Формирование плана на основе Excel файла</t>
  </si>
  <si>
    <t>Учет рабочего календаря предприятия и членов бригады при формировании плана. Формирование уведомлений при конфликтах</t>
  </si>
  <si>
    <t>Исключение из плана списанных и переведенных на консервацию единиц оборудования</t>
  </si>
  <si>
    <t>Трудозатраты по плану за период</t>
  </si>
  <si>
    <t>Требования по ТМЦ по плану за период</t>
  </si>
  <si>
    <t>Отчет по выполнению плана работ за период</t>
  </si>
  <si>
    <t>Показатели работы работников</t>
  </si>
  <si>
    <t>Монитор загруженности работника</t>
  </si>
  <si>
    <t>Показатели работы оборудования</t>
  </si>
  <si>
    <t>Журнал работы оборудования</t>
  </si>
  <si>
    <t>Автоматическое формирование заявок на обслуживание на основе показателей оборудования</t>
  </si>
  <si>
    <t>Техническое обслуживание на основе показателей работы оборудования</t>
  </si>
  <si>
    <t>Дефектная ведомость — предремонтная инспекция</t>
  </si>
  <si>
    <t>Журнал осмотра оборудования</t>
  </si>
  <si>
    <t>Журнал выявленных отклонений</t>
  </si>
  <si>
    <t>Рассылка по отклонениям</t>
  </si>
  <si>
    <t>Регистрация заявок на обслуживание</t>
  </si>
  <si>
    <t>Регистрация выполненных работ по обслуживанию</t>
  </si>
  <si>
    <t>Журнал отказов оборудования</t>
  </si>
  <si>
    <t>Поверка приборов</t>
  </si>
  <si>
    <t>Годовой план</t>
  </si>
  <si>
    <t>Годовой график поверки</t>
  </si>
  <si>
    <t>План работы на месяц</t>
  </si>
  <si>
    <t>Внеплановые работы на месяц</t>
  </si>
  <si>
    <t>Работы по заявкам подразделений</t>
  </si>
  <si>
    <t>Месячный график поверки</t>
  </si>
  <si>
    <t>Отчет о выполнении</t>
  </si>
  <si>
    <t>Аварийные и внеплановые</t>
  </si>
  <si>
    <t>Анализ выполнения месячного плана</t>
  </si>
  <si>
    <t>Отчет о выполнении месячного графика поверки</t>
  </si>
  <si>
    <t>Печатная форма отчета о выполнении месячного графика поверки</t>
  </si>
  <si>
    <t>Внепланово сданные в поверку приборы</t>
  </si>
  <si>
    <t>Кастомные меню</t>
  </si>
  <si>
    <t>Списаное оборудование</t>
  </si>
  <si>
    <t>Трекинг</t>
  </si>
  <si>
    <t>Справочник транспортных средств (подвижный состав)</t>
  </si>
  <si>
    <t>Справочник пунктов маршрута</t>
  </si>
  <si>
    <t>https://ascoa.atlassian.net/browse/AB-95</t>
  </si>
  <si>
    <t>To Do</t>
  </si>
  <si>
    <t>Справочник типов пунктов маршрута</t>
  </si>
  <si>
    <t>https://ascoa.atlassian.net/browse/AB-96</t>
  </si>
  <si>
    <t>Справочник звеньев маршрута</t>
  </si>
  <si>
    <t>https://ascoa.atlassian.net/browse/AB-97</t>
  </si>
  <si>
    <t>Справочник маршрутов</t>
  </si>
  <si>
    <t>https://ascoa.atlassian.net/browse/AB-94</t>
  </si>
  <si>
    <t>Журнал регистрации местонахождения объектов</t>
  </si>
  <si>
    <t>https://ascoa.atlassian.net/browse/AB-98</t>
  </si>
  <si>
    <t>Журнал выполненных маршрутов</t>
  </si>
  <si>
    <t>Журнал перевезенных грузов</t>
  </si>
  <si>
    <t>Форма регистрации груза на весовой</t>
  </si>
  <si>
    <t>Журнал перевозки груза по маршруту</t>
  </si>
  <si>
    <t>Обновление формы регистрации груза на основе показаний датчиков из IoT модуля (закрытие записи на перевозку груза)</t>
  </si>
  <si>
    <t>IoT/SCADA</t>
  </si>
  <si>
    <t>Справочник контроллеров, датчиков и исполнительных устройств</t>
  </si>
  <si>
    <t>Журнал показаний датчиков</t>
  </si>
  <si>
    <t>Встроенное ПО для считывания меток. Zebra</t>
  </si>
  <si>
    <t>Testing</t>
  </si>
  <si>
    <t>Подключение датчиков</t>
  </si>
  <si>
    <t>Датчик воды</t>
  </si>
  <si>
    <t>Датчик температуры</t>
  </si>
  <si>
    <t>Работа с графической индикацией показаний</t>
  </si>
  <si>
    <t>Настройка индикации</t>
  </si>
  <si>
    <t>Drill down</t>
  </si>
  <si>
    <t>Workflow/Рабочий процесс/</t>
  </si>
  <si>
    <t>Статусы документа</t>
  </si>
  <si>
    <t>Типы документов DocTypes</t>
  </si>
  <si>
    <t>Виды маршрутов документов WorkflowTypes</t>
  </si>
  <si>
    <t>Доступ по ролям и работникам к рабочему процессу</t>
  </si>
  <si>
    <t>Рабочий кабинет работника</t>
  </si>
  <si>
    <t>История прохождения рабочего процесса</t>
  </si>
  <si>
    <t>Приостановка процесса при нарушении хода процесса</t>
  </si>
  <si>
    <t>Экология</t>
  </si>
  <si>
    <t>Площадки контроля выбросов</t>
  </si>
  <si>
    <t>Источники выбросов</t>
  </si>
  <si>
    <t>Загрязняющие вещества</t>
  </si>
  <si>
    <t>Параметры загрязняющих веществ</t>
  </si>
  <si>
    <t>Нормативы допустимых выбросов</t>
  </si>
  <si>
    <t>Real-time экраны контроля</t>
  </si>
  <si>
    <t>Контроль выбросов для оператора</t>
  </si>
  <si>
    <t>Звуковая сигнализация</t>
  </si>
  <si>
    <t>Цветовая сигнализация</t>
  </si>
  <si>
    <t>Усредненные данные</t>
  </si>
  <si>
    <t>Пороги превышения</t>
  </si>
  <si>
    <t>Преобразование параметров в величины выбросов</t>
  </si>
  <si>
    <t>Контроль сбросов для оператора</t>
  </si>
  <si>
    <t>Журнал учета часов работы источников загрязнений</t>
  </si>
  <si>
    <t>Режимы работы. Что с ними делать?</t>
  </si>
  <si>
    <t>Уведомления о превышениях нормативов эмиссии по данным АСМ</t>
  </si>
  <si>
    <t>Печатная форма уведомления</t>
  </si>
  <si>
    <t>Прочие уведомления/сообщения/предупреждения</t>
  </si>
  <si>
    <t>"Математика" рассчетов</t>
  </si>
  <si>
    <t>Резервирование системы</t>
  </si>
  <si>
    <t>Расчет экологического налога</t>
  </si>
  <si>
    <t>Контрольные суммы?</t>
  </si>
  <si>
    <t>Регистрация нерабочего периода системы</t>
  </si>
  <si>
    <t>Отчеты</t>
  </si>
  <si>
    <t>Содержание отчетов</t>
  </si>
  <si>
    <t>Суточный</t>
  </si>
  <si>
    <t>Месячный</t>
  </si>
  <si>
    <t>Квартальный</t>
  </si>
  <si>
    <t>Годовой</t>
  </si>
  <si>
    <t>График массовой концентрации / норма</t>
  </si>
  <si>
    <t>Общесистемная функциональность</t>
  </si>
  <si>
    <t>Логирование ошибок</t>
  </si>
  <si>
    <t>Логирование действий пользователей</t>
  </si>
  <si>
    <t>Рассылка уведомлений на рабочие места работников</t>
  </si>
  <si>
    <t>Интеграция с LDAP</t>
  </si>
  <si>
    <t>Определение доступа пользователей к функциональности системы на основе ролей и полномочий</t>
  </si>
  <si>
    <t>Древовидная структура локаций, своя для каждого подразделения</t>
  </si>
  <si>
    <t>Отчетность</t>
  </si>
  <si>
    <t>Формирование по расписанию</t>
  </si>
  <si>
    <t>Рассылка отчетов по списку получателей</t>
  </si>
  <si>
    <t>Доработка рассылки отчетов</t>
  </si>
  <si>
    <t>Отчет по дефектам</t>
  </si>
  <si>
    <t>Отчет по результатам обхода</t>
  </si>
  <si>
    <t>Выгрузка в PDF/csv/html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</si>
</sst>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69A2E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69A2E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1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color rgb="FFF10D0C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2B2B2"/>
        <bgColor rgb="FF999999"/>
      </patternFill>
    </fill>
    <fill>
      <patternFill patternType="solid">
        <fgColor rgb="FF3DE363"/>
        <bgColor rgb="FF04CD61"/>
      </patternFill>
    </fill>
    <fill>
      <patternFill patternType="solid">
        <fgColor rgb="FF04CD61"/>
        <bgColor rgb="FF3DE363"/>
      </patternFill>
    </fill>
    <fill>
      <patternFill patternType="solid">
        <fgColor rgb="FFFF972F"/>
        <bgColor rgb="FFFF8080"/>
      </patternFill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00FDFF"/>
        <bgColor rgb="FF00FFFF"/>
      </patternFill>
    </fill>
    <fill>
      <patternFill patternType="solid">
        <fgColor rgb="FFFF0000"/>
        <bgColor rgb="FFF10D0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horizontal="center" wrapText="1"/>
    </xf>
    <xf numFmtId="0" fontId="1" fillId="2" borderId="0" applyProtection="0">
      <alignment horizontal="center" wrapText="1"/>
    </xf>
    <xf numFmtId="0" fontId="1" fillId="3" borderId="0" applyProtection="0">
      <alignment horizontal="center" wrapText="1"/>
    </xf>
    <xf numFmtId="0" fontId="1" fillId="4" borderId="0" applyProtection="0">
      <alignment horizontal="center" wrapText="1"/>
    </xf>
  </cellStyleXfs>
  <cellXfs count="129">
    <xf numFmtId="0" fontId="0" fillId="0" borderId="0" xfId="0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/>
    <xf numFmtId="0" fontId="1" fillId="0" borderId="0" xfId="0" applyFont="1" applyAlignment="1">
      <alignment horizontal="left" wrapText="1"/>
    </xf>
    <xf numFmtId="0" fontId="1" fillId="0" borderId="0" xfId="0" applyFont="1">
      <alignment horizontal="center" wrapText="1"/>
    </xf>
    <xf numFmtId="0" fontId="1" fillId="0" borderId="0" xfId="0" applyFont="1" applyAlignment="1">
      <alignment horizontal="left"/>
    </xf>
    <xf numFmtId="0" fontId="2" fillId="5" borderId="1" xfId="0" applyFont="1" applyFill="1" applyBorder="1">
      <alignment horizontal="center" wrapText="1"/>
    </xf>
    <xf numFmtId="0" fontId="2" fillId="5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/>
    </xf>
    <xf numFmtId="0" fontId="0" fillId="0" borderId="1" xfId="0" applyBorder="1">
      <alignment horizontal="center" wrapText="1"/>
    </xf>
    <xf numFmtId="0" fontId="3" fillId="4" borderId="1" xfId="0" applyFont="1" applyFill="1" applyBorder="1">
      <alignment horizontal="center"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>
      <alignment horizontal="center" wrapText="1"/>
    </xf>
    <xf numFmtId="0" fontId="2" fillId="4" borderId="1" xfId="0" applyFont="1" applyFill="1" applyBorder="1">
      <alignment horizontal="center" wrapText="1"/>
    </xf>
    <xf numFmtId="0" fontId="2" fillId="4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right" wrapText="1"/>
    </xf>
    <xf numFmtId="0" fontId="2" fillId="6" borderId="0" xfId="0" applyFont="1" applyFill="1" applyAlignment="1"/>
    <xf numFmtId="0" fontId="2" fillId="6" borderId="0" xfId="0" applyFont="1" applyFill="1" applyAlignment="1">
      <alignment horizontal="left" wrapText="1"/>
    </xf>
    <xf numFmtId="0" fontId="2" fillId="6" borderId="0" xfId="0" applyFont="1" applyFill="1">
      <alignment horizontal="center" wrapText="1"/>
    </xf>
    <xf numFmtId="0" fontId="2" fillId="6" borderId="0" xfId="0" applyFont="1" applyFill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 wrapText="1"/>
    </xf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wrapText="1"/>
    </xf>
    <xf numFmtId="0" fontId="0" fillId="7" borderId="0" xfId="0" applyFill="1">
      <alignment horizontal="center" wrapText="1"/>
    </xf>
    <xf numFmtId="0" fontId="1" fillId="7" borderId="0" xfId="0" applyFont="1" applyFill="1">
      <alignment horizontal="center" wrapText="1"/>
    </xf>
    <xf numFmtId="0" fontId="1" fillId="7" borderId="0" xfId="0" applyFont="1" applyFill="1" applyAlignment="1">
      <alignment horizontal="left"/>
    </xf>
    <xf numFmtId="0" fontId="3" fillId="7" borderId="0" xfId="0" applyFont="1" applyFill="1" applyAlignment="1">
      <alignment horizontal="left" wrapText="1"/>
    </xf>
    <xf numFmtId="0" fontId="6" fillId="0" borderId="0" xfId="0" applyFont="1" applyAlignment="1"/>
    <xf numFmtId="0" fontId="1" fillId="2" borderId="0" xfId="1" applyProtection="1">
      <alignment horizontal="center" wrapText="1"/>
    </xf>
    <xf numFmtId="0" fontId="1" fillId="0" borderId="0" xfId="0" applyFont="1" applyAlignment="1">
      <alignment horizontal="left" indent="3"/>
    </xf>
    <xf numFmtId="0" fontId="1" fillId="3" borderId="0" xfId="2" applyProtection="1">
      <alignment horizontal="center" wrapText="1"/>
    </xf>
    <xf numFmtId="0" fontId="3" fillId="0" borderId="0" xfId="0" applyFont="1" applyAlignment="1">
      <alignment horizontal="left"/>
    </xf>
    <xf numFmtId="0" fontId="0" fillId="8" borderId="0" xfId="0" applyFill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7" borderId="0" xfId="0" applyFont="1" applyFill="1" applyAlignment="1">
      <alignment horizontal="right" wrapText="1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6" fillId="7" borderId="0" xfId="0" applyFont="1" applyFill="1" applyAlignment="1">
      <alignment horizontal="right" wrapText="1"/>
    </xf>
    <xf numFmtId="0" fontId="6" fillId="7" borderId="0" xfId="0" applyFont="1" applyFill="1" applyAlignment="1">
      <alignment horizontal="left"/>
    </xf>
    <xf numFmtId="0" fontId="1" fillId="7" borderId="0" xfId="0" applyFont="1" applyFill="1" applyAlignment="1">
      <alignment horizontal="left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/>
    </xf>
    <xf numFmtId="0" fontId="8" fillId="0" borderId="0" xfId="0" applyFo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2" fillId="0" borderId="0" xfId="0" applyFont="1">
      <alignment horizontal="center" wrapText="1"/>
    </xf>
    <xf numFmtId="0" fontId="1" fillId="9" borderId="0" xfId="0" applyFont="1" applyFill="1">
      <alignment horizontal="center" wrapText="1"/>
    </xf>
    <xf numFmtId="0" fontId="10" fillId="0" borderId="0" xfId="0" applyFont="1" applyAlignment="1">
      <alignment horizontal="left"/>
    </xf>
    <xf numFmtId="0" fontId="3" fillId="0" borderId="0" xfId="0" applyFont="1">
      <alignment horizontal="center" wrapText="1"/>
    </xf>
    <xf numFmtId="0" fontId="10" fillId="0" borderId="0" xfId="0" applyFont="1" applyAlignment="1">
      <alignment horizontal="right" wrapText="1"/>
    </xf>
    <xf numFmtId="0" fontId="3" fillId="9" borderId="0" xfId="0" applyFont="1" applyFill="1" applyAlignment="1">
      <alignment horizontal="left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/>
    </xf>
    <xf numFmtId="0" fontId="5" fillId="9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indent="1"/>
    </xf>
    <xf numFmtId="0" fontId="3" fillId="0" borderId="0" xfId="0" applyFont="1" applyAlignment="1">
      <alignment wrapText="1"/>
    </xf>
    <xf numFmtId="0" fontId="3" fillId="9" borderId="0" xfId="0" applyFont="1" applyFill="1">
      <alignment horizontal="center" wrapText="1"/>
    </xf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 wrapText="1"/>
    </xf>
    <xf numFmtId="0" fontId="3" fillId="7" borderId="0" xfId="0" applyFont="1" applyFill="1" applyAlignment="1">
      <alignment horizontal="left"/>
    </xf>
    <xf numFmtId="0" fontId="12" fillId="0" borderId="0" xfId="0" applyFo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1" fillId="10" borderId="0" xfId="0" applyFont="1" applyFill="1">
      <alignment horizontal="center" wrapText="1"/>
    </xf>
    <xf numFmtId="0" fontId="2" fillId="11" borderId="0" xfId="0" applyFont="1" applyFill="1" applyAlignment="1">
      <alignment horizontal="right" wrapText="1"/>
    </xf>
    <xf numFmtId="0" fontId="2" fillId="11" borderId="0" xfId="0" applyFont="1" applyFill="1" applyAlignment="1">
      <alignment horizontal="left"/>
    </xf>
    <xf numFmtId="0" fontId="2" fillId="11" borderId="0" xfId="0" applyFont="1" applyFill="1" applyAlignment="1">
      <alignment horizontal="left" wrapText="1"/>
    </xf>
    <xf numFmtId="0" fontId="0" fillId="11" borderId="0" xfId="0" applyFill="1">
      <alignment horizontal="center" wrapText="1"/>
    </xf>
    <xf numFmtId="0" fontId="5" fillId="11" borderId="0" xfId="0" applyFont="1" applyFill="1">
      <alignment horizontal="center" wrapText="1"/>
    </xf>
    <xf numFmtId="0" fontId="1" fillId="11" borderId="0" xfId="0" applyFont="1" applyFill="1">
      <alignment horizontal="center" wrapText="1"/>
    </xf>
    <xf numFmtId="0" fontId="3" fillId="11" borderId="0" xfId="0" applyFont="1" applyFill="1" applyAlignment="1">
      <alignment horizontal="right" wrapText="1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left" wrapText="1"/>
    </xf>
    <xf numFmtId="3" fontId="2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>
      <alignment horizontal="center" wrapText="1"/>
    </xf>
    <xf numFmtId="0" fontId="3" fillId="12" borderId="0" xfId="0" applyFont="1" applyFill="1" applyAlignment="1">
      <alignment horizontal="right"/>
    </xf>
    <xf numFmtId="0" fontId="3" fillId="12" borderId="0" xfId="0" applyFont="1" applyFill="1" applyAlignment="1">
      <alignment horizontal="left"/>
    </xf>
    <xf numFmtId="0" fontId="13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0" fontId="1" fillId="12" borderId="0" xfId="0" applyFont="1" applyFill="1">
      <alignment horizontal="center" wrapText="1"/>
    </xf>
    <xf numFmtId="0" fontId="5" fillId="0" borderId="0" xfId="0" applyFont="1" applyAlignment="1">
      <alignment horizontal="right" wrapText="1"/>
    </xf>
    <xf numFmtId="0" fontId="1" fillId="8" borderId="0" xfId="0" applyFont="1" applyFill="1" applyAlignment="1">
      <alignment horizontal="left" wrapText="1"/>
    </xf>
    <xf numFmtId="0" fontId="1" fillId="13" borderId="0" xfId="0" applyFont="1" applyFill="1" applyAlignment="1">
      <alignment horizontal="left" wrapText="1"/>
    </xf>
    <xf numFmtId="0" fontId="3" fillId="14" borderId="0" xfId="0" applyFont="1" applyFill="1" applyAlignment="1">
      <alignment horizontal="left"/>
    </xf>
    <xf numFmtId="0" fontId="10" fillId="14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>
      <alignment horizontal="left"/>
    </xf>
    <xf numFmtId="0" fontId="6" fillId="0" borderId="0" xfId="0" applyFont="1" applyFill="1" applyAlignment="1"/>
    <xf numFmtId="0" fontId="0" fillId="0" borderId="0" xfId="0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</cellXfs>
  <cellStyles count="4">
    <cellStyle name="HighPriority" xfId="1" xr:uid="{00000000-0005-0000-0000-000006000000}"/>
    <cellStyle name="LowPriority" xfId="2" xr:uid="{00000000-0005-0000-0000-000007000000}"/>
    <cellStyle name="Normal" xfId="0" builtinId="0"/>
    <cellStyle name="NormalPriority" xfId="3" xr:uid="{00000000-0005-0000-0000-000008000000}"/>
  </cellStyles>
  <dxfs count="3"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204"/>
      </font>
      <numFmt numFmtId="0" formatCode="General"/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204"/>
      </font>
      <numFmt numFmtId="0" formatCode="General"/>
      <fill>
        <patternFill>
          <bgColor rgb="FF3DE36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204"/>
      </font>
      <numFmt numFmtId="0" formatCode="General"/>
      <fill>
        <patternFill>
          <bgColor rgb="FFFFA6A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DFF"/>
      <rgbColor rgb="FF800000"/>
      <rgbColor rgb="FF069A2E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DE363"/>
      <rgbColor rgb="FFBBE33D"/>
      <rgbColor rgb="FFFFCC00"/>
      <rgbColor rgb="FFFF972F"/>
      <rgbColor rgb="FFFF6600"/>
      <rgbColor rgb="FF666699"/>
      <rgbColor rgb="FF999999"/>
      <rgbColor rgb="FF003366"/>
      <rgbColor rgb="FF04CD61"/>
      <rgbColor rgb="FF003300"/>
      <rgbColor rgb="FF333300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1"/>
  <sheetViews>
    <sheetView tabSelected="1" zoomScale="120" zoomScaleNormal="120" workbookViewId="0">
      <pane xSplit="5" ySplit="1" topLeftCell="F158" activePane="bottomRight" state="frozen"/>
      <selection pane="topRight" activeCell="E1" sqref="E1"/>
      <selection pane="bottomLeft" activeCell="A180" sqref="A180"/>
      <selection pane="bottomRight" activeCell="C172" sqref="C172"/>
    </sheetView>
  </sheetViews>
  <sheetFormatPr defaultColWidth="8.7109375" defaultRowHeight="15" x14ac:dyDescent="0.25"/>
  <cols>
    <col min="1" max="1" width="15.28515625" style="3" customWidth="1"/>
    <col min="2" max="2" width="15.28515625" style="4" customWidth="1"/>
    <col min="3" max="3" width="44" style="5" customWidth="1"/>
    <col min="4" max="4" width="23.5703125" style="119" customWidth="1"/>
    <col min="5" max="5" width="52.7109375" style="6" customWidth="1"/>
    <col min="6" max="6" width="13" customWidth="1"/>
    <col min="7" max="7" width="18.28515625" style="7" customWidth="1"/>
    <col min="8" max="8" width="22.28515625" style="7" customWidth="1"/>
    <col min="9" max="9" width="12.42578125" style="8" customWidth="1"/>
    <col min="10" max="10" width="12.5703125" style="7" customWidth="1"/>
    <col min="11" max="11" width="13.140625" style="7" customWidth="1"/>
    <col min="12" max="12" width="11.7109375" style="7" customWidth="1"/>
    <col min="13" max="13" width="11.28515625" style="7" customWidth="1"/>
    <col min="14" max="14" width="12.28515625" style="7" customWidth="1"/>
    <col min="15" max="15" width="15.5703125" style="7" customWidth="1"/>
    <col min="16" max="16" width="17" style="7" customWidth="1"/>
    <col min="17" max="17" width="13.28515625" style="7" customWidth="1"/>
    <col min="18" max="20" width="15" style="7" customWidth="1"/>
    <col min="21" max="21" width="16.28515625" style="7" customWidth="1"/>
    <col min="22" max="22" width="15.85546875" style="7" customWidth="1"/>
  </cols>
  <sheetData>
    <row r="1" spans="1:22 1025:1025" s="11" customFormat="1" ht="37.5" customHeight="1" x14ac:dyDescent="0.3">
      <c r="A1" s="9" t="s">
        <v>0</v>
      </c>
      <c r="B1" s="10" t="s">
        <v>1</v>
      </c>
      <c r="C1" s="11" t="s">
        <v>2</v>
      </c>
      <c r="D1" s="113"/>
      <c r="E1" s="12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1" t="s">
        <v>8</v>
      </c>
      <c r="K1" s="2" t="s">
        <v>9</v>
      </c>
      <c r="L1" s="2"/>
      <c r="M1" s="1" t="s">
        <v>10</v>
      </c>
      <c r="N1" s="1"/>
      <c r="O1" s="1" t="s">
        <v>11</v>
      </c>
      <c r="P1" s="1"/>
      <c r="Q1" s="1" t="s">
        <v>12</v>
      </c>
      <c r="R1" s="1"/>
      <c r="S1" s="1" t="s">
        <v>13</v>
      </c>
      <c r="T1" s="1"/>
      <c r="U1" s="2" t="s">
        <v>14</v>
      </c>
      <c r="V1" s="2"/>
      <c r="AMK1" s="13"/>
    </row>
    <row r="2" spans="1:22 1025:1025" s="16" customFormat="1" ht="63" x14ac:dyDescent="0.25">
      <c r="A2" s="14" t="s">
        <v>15</v>
      </c>
      <c r="B2" s="15"/>
      <c r="D2" s="114"/>
      <c r="E2" s="17"/>
      <c r="F2" s="14"/>
      <c r="G2" s="14"/>
      <c r="H2" s="14"/>
      <c r="I2" s="18"/>
      <c r="K2" s="14" t="s">
        <v>16</v>
      </c>
      <c r="L2" s="14" t="s">
        <v>5</v>
      </c>
      <c r="M2" s="14" t="s">
        <v>16</v>
      </c>
      <c r="N2" s="14" t="s">
        <v>5</v>
      </c>
      <c r="O2" s="14" t="s">
        <v>16</v>
      </c>
      <c r="P2" s="14" t="s">
        <v>5</v>
      </c>
      <c r="Q2" s="14" t="s">
        <v>16</v>
      </c>
      <c r="R2" s="14" t="s">
        <v>5</v>
      </c>
      <c r="U2" s="14"/>
      <c r="V2" s="14"/>
      <c r="AMK2" s="19"/>
    </row>
    <row r="3" spans="1:22 1025:1025" s="22" customFormat="1" ht="18.75" x14ac:dyDescent="0.3">
      <c r="A3" s="20"/>
      <c r="B3" s="21"/>
      <c r="D3" s="113"/>
      <c r="E3" s="23"/>
      <c r="F3" s="20"/>
      <c r="G3" s="20"/>
      <c r="H3" s="20">
        <f>H4+H17+H24+H32+H130+H144+H156+H205+H214</f>
        <v>333</v>
      </c>
      <c r="I3" s="24"/>
      <c r="K3" s="20"/>
      <c r="L3" s="20">
        <f>L4+L17+L24+L32+L130+L144+L156+L205+L214</f>
        <v>165</v>
      </c>
      <c r="P3" s="20">
        <f>P4+P17+P24+P32+P130+P144+P156+P205+P214</f>
        <v>66</v>
      </c>
      <c r="R3" s="20">
        <f>R4+R17+R24+R32+R130+R144+R156+R205+R214+R166</f>
        <v>47</v>
      </c>
      <c r="U3" s="20"/>
      <c r="V3" s="20"/>
      <c r="AMK3" s="13"/>
    </row>
    <row r="4" spans="1:22 1025:1025" s="29" customFormat="1" ht="18.75" x14ac:dyDescent="0.3">
      <c r="A4" s="25" t="s">
        <v>17</v>
      </c>
      <c r="B4" s="26"/>
      <c r="C4" s="27"/>
      <c r="D4" s="115"/>
      <c r="E4" s="28"/>
      <c r="H4" s="29">
        <f>SUM(H5:H16)</f>
        <v>21</v>
      </c>
      <c r="I4" s="30"/>
      <c r="L4" s="29">
        <f>SUM(L5:L16)</f>
        <v>3</v>
      </c>
      <c r="N4" s="29">
        <f>SUM(N5:N16)</f>
        <v>0</v>
      </c>
      <c r="P4" s="29">
        <f>SUM(P5:P16)</f>
        <v>8</v>
      </c>
      <c r="R4" s="29">
        <f>SUM(R5:R16)</f>
        <v>0</v>
      </c>
    </row>
    <row r="5" spans="1:22 1025:1025" ht="15.75" x14ac:dyDescent="0.25">
      <c r="B5" s="31">
        <v>1</v>
      </c>
      <c r="C5" s="32"/>
      <c r="D5" s="116"/>
      <c r="E5" s="33" t="s">
        <v>18</v>
      </c>
      <c r="U5" s="7" t="s">
        <v>19</v>
      </c>
      <c r="V5" s="7">
        <f>IF(U5="Да",G11,0)</f>
        <v>3</v>
      </c>
    </row>
    <row r="6" spans="1:22 1025:1025" s="38" customFormat="1" x14ac:dyDescent="0.25">
      <c r="A6" s="34"/>
      <c r="B6" s="35">
        <v>2</v>
      </c>
      <c r="C6" s="36" t="s">
        <v>20</v>
      </c>
      <c r="D6" s="117"/>
      <c r="E6" s="37" t="str">
        <f t="shared" ref="E6:E33" si="0">_xlfn.CONCAT(REPT("    ",B6-1), C6)</f>
        <v xml:space="preserve">    Древовидная структура</v>
      </c>
      <c r="G6" s="39"/>
      <c r="H6" s="39"/>
      <c r="I6" s="40"/>
      <c r="J6" s="39"/>
      <c r="K6" s="39"/>
      <c r="L6" s="39"/>
      <c r="M6" s="39"/>
      <c r="N6" s="39"/>
      <c r="O6" s="39"/>
      <c r="P6" s="39"/>
      <c r="Q6" s="39" t="s">
        <v>19</v>
      </c>
      <c r="R6" s="39"/>
      <c r="S6" s="39"/>
      <c r="T6" s="39"/>
      <c r="U6" s="39" t="s">
        <v>19</v>
      </c>
      <c r="V6" s="39"/>
    </row>
    <row r="7" spans="1:22 1025:1025" s="38" customFormat="1" ht="15.75" x14ac:dyDescent="0.25">
      <c r="A7" s="34"/>
      <c r="B7" s="35">
        <v>1</v>
      </c>
      <c r="C7" s="36" t="s">
        <v>21</v>
      </c>
      <c r="D7" s="117"/>
      <c r="E7" s="41" t="str">
        <f t="shared" si="0"/>
        <v>Роли пользователей</v>
      </c>
      <c r="G7" s="39"/>
      <c r="H7" s="39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 1025:1025" s="38" customFormat="1" ht="15.75" x14ac:dyDescent="0.25">
      <c r="A8" s="34"/>
      <c r="B8" s="35">
        <v>1</v>
      </c>
      <c r="C8" s="36" t="s">
        <v>22</v>
      </c>
      <c r="D8" s="117"/>
      <c r="E8" s="41" t="str">
        <f t="shared" si="0"/>
        <v>Сотрудники</v>
      </c>
      <c r="G8" s="39"/>
      <c r="H8" s="39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 1025:1025" s="38" customFormat="1" ht="15.75" x14ac:dyDescent="0.25">
      <c r="A9" s="34"/>
      <c r="B9" s="35">
        <v>1</v>
      </c>
      <c r="C9" s="36" t="s">
        <v>23</v>
      </c>
      <c r="D9" s="117"/>
      <c r="E9" s="41" t="str">
        <f t="shared" si="0"/>
        <v>Пользователи системы</v>
      </c>
      <c r="G9" s="39"/>
      <c r="H9" s="39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 1025:1025" s="38" customFormat="1" ht="15.75" x14ac:dyDescent="0.25">
      <c r="A10" s="34"/>
      <c r="B10" s="35">
        <v>1</v>
      </c>
      <c r="C10" s="36" t="s">
        <v>24</v>
      </c>
      <c r="D10" s="117"/>
      <c r="E10" s="41" t="str">
        <f t="shared" si="0"/>
        <v>Должности работников</v>
      </c>
      <c r="G10" s="39"/>
      <c r="H10" s="39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 1025:1025" x14ac:dyDescent="0.25">
      <c r="B11" s="4">
        <v>1</v>
      </c>
      <c r="C11" s="42" t="s">
        <v>25</v>
      </c>
      <c r="D11" s="118"/>
      <c r="E11" s="6" t="str">
        <f t="shared" si="0"/>
        <v>Справочник бригад</v>
      </c>
      <c r="F11" s="43">
        <v>1</v>
      </c>
      <c r="G11" s="7">
        <v>3</v>
      </c>
      <c r="H11" s="7">
        <f>G11*IF(B11=1,1,0)</f>
        <v>3</v>
      </c>
      <c r="K11" s="7" t="s">
        <v>19</v>
      </c>
      <c r="L11" s="7">
        <f t="shared" ref="L11:L16" si="1">IF(K11="Да",G11,0)</f>
        <v>3</v>
      </c>
    </row>
    <row r="12" spans="1:22 1025:1025" x14ac:dyDescent="0.25">
      <c r="B12" s="4">
        <v>1</v>
      </c>
      <c r="C12" s="42" t="s">
        <v>26</v>
      </c>
      <c r="D12" s="118"/>
      <c r="E12" s="6" t="str">
        <f t="shared" si="0"/>
        <v>Журнал сменного персонала</v>
      </c>
      <c r="F12">
        <v>2</v>
      </c>
      <c r="G12" s="7">
        <v>5</v>
      </c>
      <c r="H12" s="7">
        <f>G12*IF(B12=1,1,0)</f>
        <v>5</v>
      </c>
      <c r="J12" s="44"/>
      <c r="L12" s="7">
        <f t="shared" si="1"/>
        <v>0</v>
      </c>
    </row>
    <row r="13" spans="1:22 1025:1025" x14ac:dyDescent="0.25">
      <c r="B13" s="4">
        <v>1</v>
      </c>
      <c r="C13" s="42" t="s">
        <v>27</v>
      </c>
      <c r="D13" s="118"/>
      <c r="E13" s="6" t="str">
        <f t="shared" si="0"/>
        <v>Журнал дежурств</v>
      </c>
      <c r="F13">
        <v>2</v>
      </c>
      <c r="G13" s="7">
        <v>5</v>
      </c>
      <c r="H13" s="7">
        <f>G13*IF(B13=1,1,0)</f>
        <v>5</v>
      </c>
      <c r="L13" s="7">
        <f t="shared" si="1"/>
        <v>0</v>
      </c>
    </row>
    <row r="14" spans="1:22 1025:1025" x14ac:dyDescent="0.25">
      <c r="B14" s="4">
        <v>1</v>
      </c>
      <c r="C14" s="42" t="s">
        <v>28</v>
      </c>
      <c r="D14" s="118"/>
      <c r="E14" s="6" t="str">
        <f t="shared" si="0"/>
        <v>Календарь рабочего времени предприятия</v>
      </c>
      <c r="F14">
        <v>2</v>
      </c>
      <c r="G14" s="7">
        <v>3</v>
      </c>
      <c r="H14" s="7">
        <f>G14*IF(B14=1,1,0)</f>
        <v>3</v>
      </c>
      <c r="L14" s="7">
        <f t="shared" si="1"/>
        <v>0</v>
      </c>
      <c r="O14" s="7" t="s">
        <v>19</v>
      </c>
      <c r="P14" s="7">
        <f>IF(O14="Да",G14,0)</f>
        <v>3</v>
      </c>
    </row>
    <row r="15" spans="1:22 1025:1025" ht="30" x14ac:dyDescent="0.25">
      <c r="B15" s="4">
        <v>1</v>
      </c>
      <c r="C15" s="42" t="s">
        <v>29</v>
      </c>
      <c r="D15" s="118"/>
      <c r="E15" s="6" t="str">
        <f t="shared" si="0"/>
        <v>Календарь рабочего времени работника. Отпуска, отгулы.</v>
      </c>
      <c r="F15" s="45">
        <v>2</v>
      </c>
      <c r="G15" s="7">
        <v>5</v>
      </c>
      <c r="H15" s="7">
        <f>G15*IF(B15=1,1,0)</f>
        <v>5</v>
      </c>
      <c r="L15" s="7">
        <f t="shared" si="1"/>
        <v>0</v>
      </c>
      <c r="O15" s="7" t="s">
        <v>19</v>
      </c>
      <c r="P15" s="7">
        <f>IF(O15="Да",G15,0)</f>
        <v>5</v>
      </c>
    </row>
    <row r="16" spans="1:22 1025:1025" x14ac:dyDescent="0.25">
      <c r="B16" s="4">
        <v>1</v>
      </c>
      <c r="E16" s="6" t="str">
        <f t="shared" si="0"/>
        <v/>
      </c>
      <c r="L16" s="7">
        <f t="shared" si="1"/>
        <v>0</v>
      </c>
    </row>
    <row r="17" spans="1:22" s="29" customFormat="1" ht="56.25" x14ac:dyDescent="0.3">
      <c r="A17" s="25" t="s">
        <v>30</v>
      </c>
      <c r="B17" s="26">
        <v>1</v>
      </c>
      <c r="C17" s="27"/>
      <c r="D17" s="115"/>
      <c r="E17" s="28" t="str">
        <f t="shared" si="0"/>
        <v/>
      </c>
      <c r="H17" s="29">
        <f>SUM(H18:H23)</f>
        <v>8</v>
      </c>
      <c r="I17" s="30"/>
      <c r="L17" s="29">
        <f>SUM(L18:L23)</f>
        <v>0</v>
      </c>
      <c r="N17" s="29">
        <f>SUM(N18:N23)</f>
        <v>0</v>
      </c>
      <c r="P17" s="29">
        <f>SUM(P18:P23)</f>
        <v>5</v>
      </c>
      <c r="R17" s="29">
        <f>SUM(R18:R23)</f>
        <v>0</v>
      </c>
    </row>
    <row r="18" spans="1:22" ht="15.75" x14ac:dyDescent="0.25">
      <c r="B18" s="31">
        <v>1</v>
      </c>
      <c r="C18" s="46" t="s">
        <v>31</v>
      </c>
      <c r="D18" s="120"/>
      <c r="E18" s="33" t="str">
        <f t="shared" si="0"/>
        <v>Реестр оборудования/основных средств</v>
      </c>
      <c r="F18" s="47">
        <v>1</v>
      </c>
      <c r="G18" s="7">
        <f>G19</f>
        <v>5</v>
      </c>
      <c r="H18" s="7">
        <f t="shared" ref="H18:H23" si="2">G18*IF(B18=1,1,0)</f>
        <v>5</v>
      </c>
      <c r="L18" s="7">
        <f t="shared" ref="L18:L23" si="3">IF(K18="Да",G18,0)</f>
        <v>0</v>
      </c>
      <c r="Q18" s="7">
        <v>1</v>
      </c>
    </row>
    <row r="19" spans="1:22" s="7" customFormat="1" x14ac:dyDescent="0.25">
      <c r="A19" s="48"/>
      <c r="B19" s="49">
        <v>2</v>
      </c>
      <c r="C19" s="8" t="s">
        <v>32</v>
      </c>
      <c r="D19" s="121"/>
      <c r="E19" s="6" t="str">
        <f t="shared" si="0"/>
        <v xml:space="preserve">    Древовидная структура. Эргономика</v>
      </c>
      <c r="F19" s="7">
        <v>1</v>
      </c>
      <c r="G19" s="7">
        <v>5</v>
      </c>
      <c r="H19" s="7">
        <f t="shared" si="2"/>
        <v>0</v>
      </c>
      <c r="I19" s="8"/>
      <c r="L19" s="7">
        <f t="shared" si="3"/>
        <v>0</v>
      </c>
      <c r="O19" s="7" t="s">
        <v>19</v>
      </c>
      <c r="P19" s="7">
        <f>IF(O19="Да",G19,0)</f>
        <v>5</v>
      </c>
    </row>
    <row r="20" spans="1:22" ht="15.75" x14ac:dyDescent="0.25">
      <c r="B20" s="31">
        <v>1</v>
      </c>
      <c r="C20" s="46" t="s">
        <v>33</v>
      </c>
      <c r="D20" s="120"/>
      <c r="E20" s="33" t="str">
        <f t="shared" si="0"/>
        <v>Карточка оборудования</v>
      </c>
      <c r="F20">
        <v>2</v>
      </c>
      <c r="G20" s="7">
        <f>G21</f>
        <v>3</v>
      </c>
      <c r="H20" s="7">
        <f t="shared" si="2"/>
        <v>3</v>
      </c>
      <c r="L20" s="7">
        <f t="shared" si="3"/>
        <v>0</v>
      </c>
      <c r="Q20" s="7">
        <v>1</v>
      </c>
    </row>
    <row r="21" spans="1:22" ht="15.75" x14ac:dyDescent="0.25">
      <c r="B21" s="50">
        <v>2</v>
      </c>
      <c r="C21" s="51" t="s">
        <v>34</v>
      </c>
      <c r="D21" s="128"/>
      <c r="E21" s="52" t="str">
        <f t="shared" si="0"/>
        <v xml:space="preserve">    Закладка "История обслуживания"</v>
      </c>
      <c r="F21">
        <v>2</v>
      </c>
      <c r="G21" s="7">
        <v>3</v>
      </c>
      <c r="H21" s="7">
        <f t="shared" si="2"/>
        <v>0</v>
      </c>
      <c r="L21" s="7">
        <f t="shared" si="3"/>
        <v>0</v>
      </c>
    </row>
    <row r="22" spans="1:22" s="38" customFormat="1" ht="15.75" x14ac:dyDescent="0.25">
      <c r="A22" s="34"/>
      <c r="B22" s="53">
        <v>1</v>
      </c>
      <c r="C22" s="54" t="s">
        <v>35</v>
      </c>
      <c r="D22" s="122"/>
      <c r="E22" s="55" t="str">
        <f t="shared" si="0"/>
        <v>Списание оборудования</v>
      </c>
      <c r="G22" s="39"/>
      <c r="H22" s="39">
        <f t="shared" si="2"/>
        <v>0</v>
      </c>
      <c r="I22" s="40"/>
      <c r="J22" s="39"/>
      <c r="K22" s="39" t="s">
        <v>19</v>
      </c>
      <c r="L22" s="39">
        <f t="shared" si="3"/>
        <v>0</v>
      </c>
      <c r="M22" s="39"/>
      <c r="N22" s="39"/>
      <c r="O22" s="39"/>
      <c r="P22" s="39"/>
      <c r="Q22" s="39"/>
      <c r="R22" s="39"/>
      <c r="S22" s="39"/>
      <c r="T22" s="39"/>
      <c r="U22" s="39" t="s">
        <v>19</v>
      </c>
      <c r="V22" s="39"/>
    </row>
    <row r="23" spans="1:22" x14ac:dyDescent="0.25">
      <c r="B23" s="4">
        <v>1</v>
      </c>
      <c r="C23" s="56"/>
      <c r="D23" s="123"/>
      <c r="E23" s="6" t="str">
        <f t="shared" si="0"/>
        <v/>
      </c>
      <c r="H23" s="7">
        <f t="shared" si="2"/>
        <v>0</v>
      </c>
      <c r="L23" s="7">
        <f t="shared" si="3"/>
        <v>0</v>
      </c>
    </row>
    <row r="24" spans="1:22" s="29" customFormat="1" ht="18.75" x14ac:dyDescent="0.3">
      <c r="A24" s="25" t="s">
        <v>36</v>
      </c>
      <c r="B24" s="26">
        <v>1</v>
      </c>
      <c r="C24" s="30"/>
      <c r="D24" s="124"/>
      <c r="E24" s="28" t="str">
        <f t="shared" si="0"/>
        <v/>
      </c>
      <c r="H24" s="29">
        <f>SUM(H25:H31)</f>
        <v>5</v>
      </c>
      <c r="I24" s="30"/>
      <c r="L24" s="29">
        <f>SUM(L25:L31)</f>
        <v>5</v>
      </c>
      <c r="N24" s="29">
        <f>SUM(N25:N31)</f>
        <v>0</v>
      </c>
      <c r="P24" s="29">
        <f>SUM(P25:P31)</f>
        <v>0</v>
      </c>
      <c r="R24" s="29">
        <f>SUM(R25:R31)</f>
        <v>0</v>
      </c>
    </row>
    <row r="25" spans="1:22" ht="15.75" x14ac:dyDescent="0.25">
      <c r="B25" s="31">
        <v>1</v>
      </c>
      <c r="C25" s="46" t="s">
        <v>37</v>
      </c>
      <c r="D25" s="120"/>
      <c r="E25" s="33" t="str">
        <f t="shared" si="0"/>
        <v>Управление ТМЦ на складе/МОЛ</v>
      </c>
      <c r="G25" s="7">
        <f>SUM(G26:G30)</f>
        <v>5</v>
      </c>
      <c r="H25" s="7">
        <f t="shared" ref="H25:H31" si="4">G25*IF(B25=1,1,0)</f>
        <v>5</v>
      </c>
      <c r="L25" s="7">
        <f t="shared" ref="L25:L31" si="5">IF(K25="Да",G25,0)</f>
        <v>0</v>
      </c>
    </row>
    <row r="26" spans="1:22" s="38" customFormat="1" x14ac:dyDescent="0.25">
      <c r="A26" s="34"/>
      <c r="B26" s="57">
        <v>2</v>
      </c>
      <c r="C26" s="58" t="s">
        <v>38</v>
      </c>
      <c r="D26" s="125"/>
      <c r="E26" s="59" t="str">
        <f t="shared" si="0"/>
        <v xml:space="preserve">    Документ оприходования</v>
      </c>
      <c r="G26" s="39"/>
      <c r="H26" s="39">
        <f t="shared" si="4"/>
        <v>0</v>
      </c>
      <c r="I26" s="40"/>
      <c r="J26" s="39"/>
      <c r="K26" s="39" t="s">
        <v>19</v>
      </c>
      <c r="L26" s="39">
        <f t="shared" si="5"/>
        <v>0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s="38" customFormat="1" x14ac:dyDescent="0.25">
      <c r="A27" s="34"/>
      <c r="B27" s="57">
        <v>2</v>
      </c>
      <c r="C27" s="58" t="s">
        <v>39</v>
      </c>
      <c r="D27" s="125"/>
      <c r="E27" s="59" t="str">
        <f t="shared" si="0"/>
        <v xml:space="preserve">    Документ перемещения</v>
      </c>
      <c r="G27" s="39"/>
      <c r="H27" s="39">
        <f t="shared" si="4"/>
        <v>0</v>
      </c>
      <c r="I27" s="40"/>
      <c r="J27" s="39"/>
      <c r="K27" s="39" t="s">
        <v>19</v>
      </c>
      <c r="L27" s="39">
        <f t="shared" si="5"/>
        <v>0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s="38" customFormat="1" x14ac:dyDescent="0.25">
      <c r="A28" s="34"/>
      <c r="B28" s="57">
        <v>2</v>
      </c>
      <c r="C28" s="58" t="s">
        <v>40</v>
      </c>
      <c r="D28" s="125"/>
      <c r="E28" s="59" t="str">
        <f t="shared" si="0"/>
        <v xml:space="preserve">    Документ списания</v>
      </c>
      <c r="G28" s="39"/>
      <c r="H28" s="39">
        <f t="shared" si="4"/>
        <v>0</v>
      </c>
      <c r="I28" s="40"/>
      <c r="J28" s="39"/>
      <c r="K28" s="39" t="s">
        <v>19</v>
      </c>
      <c r="L28" s="39">
        <f t="shared" si="5"/>
        <v>0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s="38" customFormat="1" x14ac:dyDescent="0.25">
      <c r="A29" s="34"/>
      <c r="B29" s="57">
        <v>2</v>
      </c>
      <c r="C29" s="58" t="s">
        <v>41</v>
      </c>
      <c r="D29" s="125"/>
      <c r="E29" s="59" t="str">
        <f t="shared" si="0"/>
        <v xml:space="preserve">    Документ Наряд на проведение инвентаризации</v>
      </c>
      <c r="G29" s="39"/>
      <c r="H29" s="39">
        <f t="shared" si="4"/>
        <v>0</v>
      </c>
      <c r="I29" s="40"/>
      <c r="J29" s="39"/>
      <c r="K29" s="39" t="s">
        <v>19</v>
      </c>
      <c r="L29" s="39">
        <f t="shared" si="5"/>
        <v>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x14ac:dyDescent="0.25">
      <c r="B30" s="60">
        <v>2</v>
      </c>
      <c r="C30" s="61" t="s">
        <v>42</v>
      </c>
      <c r="D30" s="125"/>
      <c r="E30" s="6" t="str">
        <f t="shared" si="0"/>
        <v xml:space="preserve">    Отчет по остаткам на складе/за МОЛ</v>
      </c>
      <c r="F30" s="62">
        <v>1</v>
      </c>
      <c r="G30" s="7">
        <v>5</v>
      </c>
      <c r="H30" s="7">
        <f t="shared" si="4"/>
        <v>0</v>
      </c>
      <c r="K30" s="7" t="s">
        <v>19</v>
      </c>
      <c r="L30" s="7">
        <f t="shared" si="5"/>
        <v>5</v>
      </c>
    </row>
    <row r="31" spans="1:22" x14ac:dyDescent="0.25">
      <c r="B31" s="60">
        <v>1</v>
      </c>
      <c r="C31" s="56"/>
      <c r="D31" s="123"/>
      <c r="E31" s="6" t="str">
        <f t="shared" si="0"/>
        <v/>
      </c>
      <c r="H31" s="7">
        <f t="shared" si="4"/>
        <v>0</v>
      </c>
      <c r="L31" s="7">
        <f t="shared" si="5"/>
        <v>0</v>
      </c>
    </row>
    <row r="32" spans="1:22" s="29" customFormat="1" ht="18.75" x14ac:dyDescent="0.3">
      <c r="A32" s="25" t="s">
        <v>43</v>
      </c>
      <c r="B32" s="26">
        <v>1</v>
      </c>
      <c r="C32" s="30"/>
      <c r="D32" s="124"/>
      <c r="E32" s="28" t="str">
        <f t="shared" si="0"/>
        <v/>
      </c>
      <c r="H32" s="29">
        <f>SUM(H35:H129)</f>
        <v>202</v>
      </c>
      <c r="I32" s="30"/>
      <c r="L32" s="29">
        <f>SUM(L35:L129)</f>
        <v>119</v>
      </c>
      <c r="N32" s="29">
        <f>SUM(N35:N129)</f>
        <v>0</v>
      </c>
      <c r="P32" s="29">
        <f>SUM(P35:P129)</f>
        <v>35</v>
      </c>
      <c r="R32" s="29">
        <f>SUM(R35:R129)</f>
        <v>0</v>
      </c>
    </row>
    <row r="33" spans="1:12" s="67" customFormat="1" ht="26.25" x14ac:dyDescent="0.4">
      <c r="A33" s="63"/>
      <c r="B33" s="64">
        <v>1</v>
      </c>
      <c r="C33" s="65" t="s">
        <v>44</v>
      </c>
      <c r="D33" s="124"/>
      <c r="E33" s="66" t="str">
        <f t="shared" si="0"/>
        <v>Справочники</v>
      </c>
      <c r="I33" s="65"/>
    </row>
    <row r="34" spans="1:12" s="67" customFormat="1" ht="18.75" x14ac:dyDescent="0.3">
      <c r="A34" s="63"/>
      <c r="B34" s="64"/>
      <c r="C34" s="65"/>
      <c r="D34" s="124"/>
      <c r="E34" s="33"/>
      <c r="I34" s="65"/>
    </row>
    <row r="35" spans="1:12" ht="15.75" x14ac:dyDescent="0.25">
      <c r="B35" s="31">
        <v>1</v>
      </c>
      <c r="C35" s="46" t="s">
        <v>45</v>
      </c>
      <c r="D35" s="111"/>
      <c r="E35" s="33" t="str">
        <f t="shared" ref="E35:E66" si="6">_xlfn.CONCAT(REPT("    ",B35-1), C35)</f>
        <v>Типы обслуживания оборудования</v>
      </c>
      <c r="F35">
        <v>1</v>
      </c>
      <c r="G35" s="7">
        <v>3</v>
      </c>
      <c r="H35" s="7">
        <f t="shared" ref="H35:H74" si="7">G35*IF(B35=1,1,0)</f>
        <v>3</v>
      </c>
      <c r="K35" s="7" t="s">
        <v>19</v>
      </c>
      <c r="L35" s="68">
        <f>IF(K35="Да",G35,0)</f>
        <v>3</v>
      </c>
    </row>
    <row r="36" spans="1:12" ht="31.5" x14ac:dyDescent="0.25">
      <c r="B36" s="31">
        <v>1</v>
      </c>
      <c r="C36" s="69" t="s">
        <v>46</v>
      </c>
      <c r="D36" s="112"/>
      <c r="E36" s="33" t="str">
        <f t="shared" si="6"/>
        <v>Справочник статусов по состоянию начала/конца работы</v>
      </c>
      <c r="G36" s="7">
        <v>3</v>
      </c>
      <c r="H36" s="7">
        <f t="shared" si="7"/>
        <v>3</v>
      </c>
      <c r="K36" s="7" t="s">
        <v>19</v>
      </c>
      <c r="L36" s="68">
        <f>IF(K$36="Да",G$36,0)</f>
        <v>3</v>
      </c>
    </row>
    <row r="37" spans="1:12" ht="31.5" x14ac:dyDescent="0.25">
      <c r="B37" s="31">
        <v>1</v>
      </c>
      <c r="C37" s="69" t="s">
        <v>47</v>
      </c>
      <c r="D37" s="112"/>
      <c r="E37" s="33" t="str">
        <f t="shared" si="6"/>
        <v>Справочник статусов по выполнению нормы времени на работу</v>
      </c>
      <c r="G37" s="7">
        <v>3</v>
      </c>
      <c r="H37" s="7">
        <f t="shared" si="7"/>
        <v>3</v>
      </c>
      <c r="K37" s="7" t="s">
        <v>19</v>
      </c>
      <c r="L37" s="68">
        <f t="shared" ref="L37:L74" si="8">IF(K37="Да",G37,0)</f>
        <v>3</v>
      </c>
    </row>
    <row r="38" spans="1:12" ht="18.75" x14ac:dyDescent="0.3">
      <c r="B38" s="31">
        <v>1</v>
      </c>
      <c r="C38" s="69" t="s">
        <v>48</v>
      </c>
      <c r="D38" s="112"/>
      <c r="E38" s="33" t="str">
        <f t="shared" si="6"/>
        <v>Создание наряд-заданий на основе шаблонов</v>
      </c>
      <c r="F38" s="70">
        <v>1</v>
      </c>
      <c r="G38" s="67">
        <v>3</v>
      </c>
      <c r="H38" s="67">
        <f t="shared" si="7"/>
        <v>3</v>
      </c>
      <c r="K38" s="7" t="s">
        <v>19</v>
      </c>
      <c r="L38" s="68">
        <f t="shared" si="8"/>
        <v>3</v>
      </c>
    </row>
    <row r="39" spans="1:12" ht="18.75" x14ac:dyDescent="0.3">
      <c r="B39" s="71">
        <v>1</v>
      </c>
      <c r="C39" s="69" t="s">
        <v>49</v>
      </c>
      <c r="D39" s="112"/>
      <c r="E39" s="72" t="str">
        <f t="shared" si="6"/>
        <v>Оформление работ на основе наряд-заданий</v>
      </c>
      <c r="F39" s="67"/>
      <c r="G39" s="67">
        <f>G40+G50+G53+G63+G66+G70+G71</f>
        <v>45</v>
      </c>
      <c r="H39" s="67">
        <f t="shared" si="7"/>
        <v>45</v>
      </c>
      <c r="L39" s="7">
        <f t="shared" si="8"/>
        <v>0</v>
      </c>
    </row>
    <row r="40" spans="1:12" ht="15.75" x14ac:dyDescent="0.25">
      <c r="B40" s="73">
        <v>2</v>
      </c>
      <c r="C40" s="74" t="s">
        <v>50</v>
      </c>
      <c r="D40" s="127"/>
      <c r="E40" s="75" t="str">
        <f t="shared" si="6"/>
        <v xml:space="preserve">    Основная информация по наряд-заданию</v>
      </c>
      <c r="F40" s="70"/>
      <c r="G40" s="70">
        <v>5</v>
      </c>
      <c r="H40" s="70">
        <f t="shared" si="7"/>
        <v>0</v>
      </c>
      <c r="K40" s="7" t="s">
        <v>19</v>
      </c>
      <c r="L40" s="68">
        <f t="shared" si="8"/>
        <v>5</v>
      </c>
    </row>
    <row r="41" spans="1:12" x14ac:dyDescent="0.25">
      <c r="B41" s="60">
        <v>3</v>
      </c>
      <c r="C41" s="61" t="s">
        <v>51</v>
      </c>
      <c r="D41" s="125"/>
      <c r="E41" s="76" t="str">
        <f t="shared" si="6"/>
        <v xml:space="preserve">        Движение наряд-задания по рабочему процессу</v>
      </c>
      <c r="F41">
        <v>1</v>
      </c>
      <c r="H41" s="7">
        <f t="shared" si="7"/>
        <v>0</v>
      </c>
      <c r="K41" s="7" t="s">
        <v>19</v>
      </c>
      <c r="L41" s="7">
        <f t="shared" si="8"/>
        <v>0</v>
      </c>
    </row>
    <row r="42" spans="1:12" x14ac:dyDescent="0.25">
      <c r="B42" s="60">
        <v>3</v>
      </c>
      <c r="C42" s="61" t="s">
        <v>52</v>
      </c>
      <c r="D42" s="125"/>
      <c r="E42" s="76" t="str">
        <f t="shared" si="6"/>
        <v xml:space="preserve">        Определение подразделения</v>
      </c>
      <c r="F42">
        <v>1</v>
      </c>
      <c r="H42" s="7">
        <f t="shared" si="7"/>
        <v>0</v>
      </c>
      <c r="K42" s="7" t="s">
        <v>19</v>
      </c>
      <c r="L42" s="7">
        <f t="shared" si="8"/>
        <v>0</v>
      </c>
    </row>
    <row r="43" spans="1:12" x14ac:dyDescent="0.25">
      <c r="B43" s="60">
        <v>3</v>
      </c>
      <c r="C43" s="61" t="s">
        <v>53</v>
      </c>
      <c r="D43" s="125"/>
      <c r="E43" s="76" t="str">
        <f t="shared" si="6"/>
        <v xml:space="preserve">        Определение локации выполнения работы</v>
      </c>
      <c r="F43">
        <v>1</v>
      </c>
      <c r="H43" s="7">
        <f t="shared" si="7"/>
        <v>0</v>
      </c>
      <c r="K43" s="7" t="s">
        <v>19</v>
      </c>
      <c r="L43" s="7">
        <f t="shared" si="8"/>
        <v>0</v>
      </c>
    </row>
    <row r="44" spans="1:12" x14ac:dyDescent="0.25">
      <c r="B44" s="60">
        <v>3</v>
      </c>
      <c r="C44" s="61" t="s">
        <v>54</v>
      </c>
      <c r="D44" s="125"/>
      <c r="E44" s="76" t="str">
        <f t="shared" si="6"/>
        <v xml:space="preserve">        Единица оборудования</v>
      </c>
      <c r="F44">
        <v>1</v>
      </c>
      <c r="H44" s="7">
        <f t="shared" si="7"/>
        <v>0</v>
      </c>
      <c r="K44" s="7" t="s">
        <v>19</v>
      </c>
      <c r="L44" s="7">
        <f t="shared" si="8"/>
        <v>0</v>
      </c>
    </row>
    <row r="45" spans="1:12" x14ac:dyDescent="0.25">
      <c r="B45" s="60">
        <v>3</v>
      </c>
      <c r="C45" s="61" t="s">
        <v>55</v>
      </c>
      <c r="D45" s="125"/>
      <c r="E45" s="76" t="str">
        <f t="shared" si="6"/>
        <v xml:space="preserve">        Сроки проведения работ. Статус работы</v>
      </c>
      <c r="F45">
        <v>1</v>
      </c>
      <c r="H45" s="7">
        <f t="shared" si="7"/>
        <v>0</v>
      </c>
      <c r="K45" s="7" t="s">
        <v>19</v>
      </c>
      <c r="L45" s="7">
        <f t="shared" si="8"/>
        <v>0</v>
      </c>
    </row>
    <row r="46" spans="1:12" ht="30" x14ac:dyDescent="0.25">
      <c r="B46" s="60">
        <v>3</v>
      </c>
      <c r="C46" s="8" t="s">
        <v>56</v>
      </c>
      <c r="D46" s="121"/>
      <c r="E46" s="76" t="str">
        <f t="shared" si="6"/>
        <v xml:space="preserve">        Возможность ввода наряд-задания задним числом только в статусе "Завершенный"</v>
      </c>
      <c r="F46">
        <v>2</v>
      </c>
      <c r="H46" s="7">
        <f t="shared" si="7"/>
        <v>0</v>
      </c>
      <c r="K46" s="7" t="s">
        <v>19</v>
      </c>
      <c r="L46" s="7">
        <f t="shared" si="8"/>
        <v>0</v>
      </c>
    </row>
    <row r="47" spans="1:12" ht="30" x14ac:dyDescent="0.25">
      <c r="B47" s="60">
        <v>3</v>
      </c>
      <c r="C47" s="61" t="s">
        <v>57</v>
      </c>
      <c r="D47" s="125"/>
      <c r="E47" s="76" t="str">
        <f t="shared" si="6"/>
        <v xml:space="preserve">        Тип формирования: плановая, внеплановая, аварийная</v>
      </c>
      <c r="F47">
        <v>2</v>
      </c>
      <c r="H47" s="7">
        <f t="shared" si="7"/>
        <v>0</v>
      </c>
      <c r="K47" s="7" t="s">
        <v>19</v>
      </c>
      <c r="L47" s="7">
        <f t="shared" si="8"/>
        <v>0</v>
      </c>
    </row>
    <row r="48" spans="1:12" ht="30" x14ac:dyDescent="0.25">
      <c r="B48" s="60">
        <v>3</v>
      </c>
      <c r="C48" s="61" t="s">
        <v>58</v>
      </c>
      <c r="D48" s="125"/>
      <c r="E48" s="76" t="str">
        <f t="shared" si="6"/>
        <v xml:space="preserve">        Тип работы: (обслуживание, ремонт, средний ремонт, …)</v>
      </c>
      <c r="F48">
        <v>2</v>
      </c>
      <c r="H48" s="7">
        <f t="shared" si="7"/>
        <v>0</v>
      </c>
      <c r="K48" s="7" t="s">
        <v>19</v>
      </c>
      <c r="L48" s="7">
        <f t="shared" si="8"/>
        <v>0</v>
      </c>
    </row>
    <row r="49" spans="1:22" x14ac:dyDescent="0.25">
      <c r="B49" s="60">
        <v>3</v>
      </c>
      <c r="C49" s="61" t="s">
        <v>59</v>
      </c>
      <c r="D49" s="125"/>
      <c r="E49" s="76" t="str">
        <f t="shared" si="6"/>
        <v xml:space="preserve">        Нормы времени на работу. Статус работы</v>
      </c>
      <c r="F49">
        <v>1</v>
      </c>
      <c r="H49" s="7">
        <f t="shared" si="7"/>
        <v>0</v>
      </c>
      <c r="K49" s="7" t="s">
        <v>19</v>
      </c>
      <c r="L49" s="7">
        <f t="shared" si="8"/>
        <v>0</v>
      </c>
    </row>
    <row r="50" spans="1:22" ht="15.75" x14ac:dyDescent="0.25">
      <c r="B50" s="73">
        <v>2</v>
      </c>
      <c r="C50" s="74" t="s">
        <v>60</v>
      </c>
      <c r="D50" s="127"/>
      <c r="E50" s="75" t="str">
        <f t="shared" si="6"/>
        <v xml:space="preserve">    Бригада</v>
      </c>
      <c r="F50" s="70"/>
      <c r="G50" s="70">
        <v>5</v>
      </c>
      <c r="H50" s="70">
        <f t="shared" si="7"/>
        <v>0</v>
      </c>
      <c r="L50" s="7">
        <f t="shared" si="8"/>
        <v>0</v>
      </c>
    </row>
    <row r="51" spans="1:22" x14ac:dyDescent="0.25">
      <c r="B51" s="60">
        <v>3</v>
      </c>
      <c r="C51" s="61" t="s">
        <v>61</v>
      </c>
      <c r="D51" s="125"/>
      <c r="E51" s="76" t="str">
        <f t="shared" si="6"/>
        <v xml:space="preserve">        Квалификация работников</v>
      </c>
      <c r="F51">
        <v>1</v>
      </c>
      <c r="H51" s="7">
        <f t="shared" si="7"/>
        <v>0</v>
      </c>
      <c r="K51" s="7" t="s">
        <v>19</v>
      </c>
      <c r="L51" s="7">
        <f t="shared" si="8"/>
        <v>0</v>
      </c>
    </row>
    <row r="52" spans="1:22" x14ac:dyDescent="0.25">
      <c r="B52" s="60">
        <v>3</v>
      </c>
      <c r="C52" s="61" t="s">
        <v>62</v>
      </c>
      <c r="D52" s="125"/>
      <c r="E52" s="76" t="str">
        <f t="shared" si="6"/>
        <v xml:space="preserve">        Допуски работников к проведению работ</v>
      </c>
      <c r="F52">
        <v>1</v>
      </c>
      <c r="H52" s="7">
        <f t="shared" si="7"/>
        <v>0</v>
      </c>
      <c r="L52" s="7">
        <f t="shared" si="8"/>
        <v>0</v>
      </c>
    </row>
    <row r="53" spans="1:22" ht="15.75" x14ac:dyDescent="0.25">
      <c r="B53" s="73">
        <v>2</v>
      </c>
      <c r="C53" s="74" t="s">
        <v>63</v>
      </c>
      <c r="D53" s="127"/>
      <c r="E53" s="75" t="str">
        <f t="shared" si="6"/>
        <v xml:space="preserve">    Задачи</v>
      </c>
      <c r="F53" s="70"/>
      <c r="G53" s="70">
        <f>5+G62+G59</f>
        <v>15</v>
      </c>
      <c r="H53" s="70">
        <f t="shared" si="7"/>
        <v>0</v>
      </c>
      <c r="K53" s="7" t="s">
        <v>19</v>
      </c>
      <c r="L53" s="68">
        <f t="shared" si="8"/>
        <v>15</v>
      </c>
    </row>
    <row r="54" spans="1:22" x14ac:dyDescent="0.25">
      <c r="B54" s="60">
        <v>3</v>
      </c>
      <c r="C54" s="61" t="s">
        <v>64</v>
      </c>
      <c r="D54" s="125"/>
      <c r="E54" s="76" t="str">
        <f t="shared" si="6"/>
        <v xml:space="preserve">        Нормы времени на задачу</v>
      </c>
      <c r="F54">
        <v>1</v>
      </c>
      <c r="H54" s="7">
        <f t="shared" si="7"/>
        <v>0</v>
      </c>
      <c r="K54" s="7" t="s">
        <v>19</v>
      </c>
      <c r="L54" s="7">
        <f t="shared" si="8"/>
        <v>0</v>
      </c>
    </row>
    <row r="55" spans="1:22" x14ac:dyDescent="0.25">
      <c r="B55" s="60">
        <v>3</v>
      </c>
      <c r="C55" s="61" t="s">
        <v>65</v>
      </c>
      <c r="D55" s="125"/>
      <c r="E55" s="76" t="str">
        <f t="shared" si="6"/>
        <v xml:space="preserve">        Начало задачи</v>
      </c>
      <c r="F55">
        <v>1</v>
      </c>
      <c r="H55" s="7">
        <f t="shared" si="7"/>
        <v>0</v>
      </c>
      <c r="K55" s="7" t="s">
        <v>19</v>
      </c>
      <c r="L55" s="7">
        <f t="shared" si="8"/>
        <v>0</v>
      </c>
    </row>
    <row r="56" spans="1:22" x14ac:dyDescent="0.25">
      <c r="B56" s="60">
        <v>3</v>
      </c>
      <c r="C56" s="61" t="s">
        <v>66</v>
      </c>
      <c r="D56" s="125"/>
      <c r="E56" s="76" t="str">
        <f t="shared" si="6"/>
        <v xml:space="preserve">        Окончание задачи</v>
      </c>
      <c r="F56">
        <v>1</v>
      </c>
      <c r="H56" s="7">
        <f t="shared" si="7"/>
        <v>0</v>
      </c>
      <c r="K56" s="7" t="s">
        <v>19</v>
      </c>
      <c r="L56" s="7">
        <f t="shared" si="8"/>
        <v>0</v>
      </c>
    </row>
    <row r="57" spans="1:22" x14ac:dyDescent="0.25">
      <c r="B57" s="60">
        <v>3</v>
      </c>
      <c r="C57" s="61" t="s">
        <v>67</v>
      </c>
      <c r="D57" s="125"/>
      <c r="E57" s="76" t="str">
        <f t="shared" si="6"/>
        <v xml:space="preserve">        Исполнитель</v>
      </c>
      <c r="F57">
        <v>1</v>
      </c>
      <c r="H57" s="7">
        <f t="shared" si="7"/>
        <v>0</v>
      </c>
      <c r="K57" s="7" t="s">
        <v>19</v>
      </c>
      <c r="L57" s="7">
        <f t="shared" si="8"/>
        <v>0</v>
      </c>
    </row>
    <row r="58" spans="1:22" x14ac:dyDescent="0.25">
      <c r="B58" s="60">
        <v>3</v>
      </c>
      <c r="C58" s="61" t="s">
        <v>68</v>
      </c>
      <c r="D58" s="125"/>
      <c r="E58" s="76" t="str">
        <f t="shared" si="6"/>
        <v xml:space="preserve">        Примечания</v>
      </c>
      <c r="F58">
        <v>1</v>
      </c>
      <c r="H58" s="7">
        <f t="shared" si="7"/>
        <v>0</v>
      </c>
      <c r="K58" s="7" t="s">
        <v>19</v>
      </c>
      <c r="L58" s="7">
        <f t="shared" si="8"/>
        <v>0</v>
      </c>
    </row>
    <row r="59" spans="1:22" x14ac:dyDescent="0.25">
      <c r="B59" s="60">
        <v>3</v>
      </c>
      <c r="C59" s="61" t="s">
        <v>69</v>
      </c>
      <c r="D59" s="125"/>
      <c r="E59" s="76" t="str">
        <f t="shared" si="6"/>
        <v xml:space="preserve">        Чек-листы</v>
      </c>
      <c r="F59">
        <v>1</v>
      </c>
      <c r="G59" s="7">
        <v>5</v>
      </c>
      <c r="H59" s="7">
        <f t="shared" si="7"/>
        <v>0</v>
      </c>
      <c r="K59" s="7" t="s">
        <v>19</v>
      </c>
      <c r="L59" s="68">
        <f t="shared" si="8"/>
        <v>5</v>
      </c>
    </row>
    <row r="60" spans="1:22" x14ac:dyDescent="0.25">
      <c r="B60" s="60">
        <v>3</v>
      </c>
      <c r="C60" s="61" t="s">
        <v>70</v>
      </c>
      <c r="D60" s="125"/>
      <c r="E60" s="76" t="str">
        <f t="shared" si="6"/>
        <v xml:space="preserve">        Фотофиксация</v>
      </c>
      <c r="F60">
        <v>1</v>
      </c>
      <c r="H60" s="7">
        <f t="shared" si="7"/>
        <v>0</v>
      </c>
      <c r="K60" s="7" t="s">
        <v>19</v>
      </c>
      <c r="L60" s="7">
        <f t="shared" si="8"/>
        <v>0</v>
      </c>
    </row>
    <row r="61" spans="1:22" x14ac:dyDescent="0.25">
      <c r="B61" s="60">
        <v>3</v>
      </c>
      <c r="C61" s="61" t="s">
        <v>71</v>
      </c>
      <c r="D61" s="125"/>
      <c r="E61" s="76" t="str">
        <f t="shared" si="6"/>
        <v xml:space="preserve">        Таймер выполнения задачи</v>
      </c>
      <c r="F61">
        <v>1</v>
      </c>
      <c r="H61" s="7">
        <f t="shared" si="7"/>
        <v>0</v>
      </c>
      <c r="K61" s="7" t="s">
        <v>19</v>
      </c>
      <c r="L61" s="7">
        <f t="shared" si="8"/>
        <v>0</v>
      </c>
    </row>
    <row r="62" spans="1:22" ht="30" x14ac:dyDescent="0.25">
      <c r="B62" s="60">
        <v>3</v>
      </c>
      <c r="C62" s="61" t="s">
        <v>72</v>
      </c>
      <c r="D62" s="125"/>
      <c r="E62" s="76" t="str">
        <f t="shared" si="6"/>
        <v xml:space="preserve">        Измерение и регистрация показателей оборудования с BT измерителей</v>
      </c>
      <c r="F62">
        <v>1</v>
      </c>
      <c r="G62" s="7">
        <v>5</v>
      </c>
      <c r="H62" s="7">
        <f t="shared" si="7"/>
        <v>0</v>
      </c>
      <c r="L62" s="7">
        <f t="shared" si="8"/>
        <v>0</v>
      </c>
      <c r="O62" s="7" t="s">
        <v>19</v>
      </c>
      <c r="P62" s="7">
        <f>IF(O62="Да",G62,0)</f>
        <v>5</v>
      </c>
    </row>
    <row r="63" spans="1:22" ht="15.75" x14ac:dyDescent="0.25">
      <c r="B63" s="73">
        <v>2</v>
      </c>
      <c r="C63" s="74" t="s">
        <v>73</v>
      </c>
      <c r="D63" s="127"/>
      <c r="E63" s="75" t="str">
        <f t="shared" si="6"/>
        <v xml:space="preserve">    Оборудование/инструмент</v>
      </c>
      <c r="F63" s="70"/>
      <c r="G63" s="70">
        <v>5</v>
      </c>
      <c r="H63" s="70">
        <f t="shared" si="7"/>
        <v>0</v>
      </c>
      <c r="L63" s="7">
        <f t="shared" si="8"/>
        <v>0</v>
      </c>
    </row>
    <row r="64" spans="1:22" s="78" customFormat="1" x14ac:dyDescent="0.25">
      <c r="A64" s="77"/>
      <c r="B64" s="60">
        <v>3</v>
      </c>
      <c r="C64" s="61" t="s">
        <v>74</v>
      </c>
      <c r="D64" s="125"/>
      <c r="E64" s="76" t="str">
        <f t="shared" si="6"/>
        <v xml:space="preserve">        Список требуемого оборудования</v>
      </c>
      <c r="F64" s="7">
        <v>1</v>
      </c>
      <c r="G64" s="7"/>
      <c r="H64" s="7">
        <f t="shared" si="7"/>
        <v>0</v>
      </c>
      <c r="I64" s="8"/>
      <c r="K64" s="7" t="s">
        <v>19</v>
      </c>
      <c r="L64" s="7">
        <f t="shared" si="8"/>
        <v>0</v>
      </c>
      <c r="U64" s="7"/>
      <c r="V64" s="7"/>
    </row>
    <row r="65" spans="1:22" s="78" customFormat="1" x14ac:dyDescent="0.25">
      <c r="A65" s="77"/>
      <c r="B65" s="60">
        <v>3</v>
      </c>
      <c r="C65" s="61" t="s">
        <v>75</v>
      </c>
      <c r="D65" s="125"/>
      <c r="E65" s="76" t="str">
        <f t="shared" si="6"/>
        <v xml:space="preserve">        График занятости единиц оборудования</v>
      </c>
      <c r="F65" s="7">
        <v>3</v>
      </c>
      <c r="G65" s="7"/>
      <c r="H65" s="7">
        <f t="shared" si="7"/>
        <v>0</v>
      </c>
      <c r="I65" s="8"/>
      <c r="K65" s="7"/>
      <c r="L65" s="7">
        <f t="shared" si="8"/>
        <v>0</v>
      </c>
      <c r="U65" s="7"/>
      <c r="V65" s="7"/>
    </row>
    <row r="66" spans="1:22" ht="15.75" x14ac:dyDescent="0.25">
      <c r="B66" s="73">
        <v>2</v>
      </c>
      <c r="C66" s="74" t="s">
        <v>36</v>
      </c>
      <c r="D66" s="127"/>
      <c r="E66" s="75" t="str">
        <f t="shared" si="6"/>
        <v xml:space="preserve">    ТМЦ</v>
      </c>
      <c r="F66" s="70"/>
      <c r="G66" s="70">
        <v>5</v>
      </c>
      <c r="H66" s="70">
        <f t="shared" si="7"/>
        <v>0</v>
      </c>
      <c r="K66" s="7" t="s">
        <v>19</v>
      </c>
      <c r="L66" s="68">
        <f t="shared" si="8"/>
        <v>5</v>
      </c>
    </row>
    <row r="67" spans="1:22" x14ac:dyDescent="0.25">
      <c r="B67" s="60">
        <v>3</v>
      </c>
      <c r="C67" s="61" t="s">
        <v>76</v>
      </c>
      <c r="D67" s="125"/>
      <c r="E67" s="76" t="str">
        <f t="shared" ref="E67:E98" si="9">_xlfn.CONCAT(REPT("    ",B67-1), C67)</f>
        <v xml:space="preserve">        Номенклатура</v>
      </c>
      <c r="F67">
        <v>1</v>
      </c>
      <c r="H67" s="7">
        <f t="shared" si="7"/>
        <v>0</v>
      </c>
      <c r="K67" s="7" t="s">
        <v>19</v>
      </c>
      <c r="L67" s="7">
        <f t="shared" si="8"/>
        <v>0</v>
      </c>
    </row>
    <row r="68" spans="1:22" x14ac:dyDescent="0.25">
      <c r="B68" s="60">
        <v>3</v>
      </c>
      <c r="C68" s="61" t="s">
        <v>77</v>
      </c>
      <c r="D68" s="125"/>
      <c r="E68" s="76" t="str">
        <f t="shared" si="9"/>
        <v xml:space="preserve">        Норма</v>
      </c>
      <c r="F68">
        <v>1</v>
      </c>
      <c r="H68" s="7">
        <f t="shared" si="7"/>
        <v>0</v>
      </c>
      <c r="K68" s="7" t="s">
        <v>19</v>
      </c>
      <c r="L68" s="7">
        <f t="shared" si="8"/>
        <v>0</v>
      </c>
    </row>
    <row r="69" spans="1:22" x14ac:dyDescent="0.25">
      <c r="B69" s="60">
        <v>3</v>
      </c>
      <c r="C69" s="61" t="s">
        <v>78</v>
      </c>
      <c r="D69" s="125"/>
      <c r="E69" s="76" t="str">
        <f t="shared" si="9"/>
        <v xml:space="preserve">        Факт</v>
      </c>
      <c r="F69">
        <v>1</v>
      </c>
      <c r="H69" s="7">
        <f t="shared" si="7"/>
        <v>0</v>
      </c>
      <c r="K69" s="7" t="s">
        <v>19</v>
      </c>
      <c r="L69" s="7">
        <f t="shared" si="8"/>
        <v>0</v>
      </c>
    </row>
    <row r="70" spans="1:22" s="70" customFormat="1" ht="47.25" x14ac:dyDescent="0.25">
      <c r="A70" s="79"/>
      <c r="B70" s="71">
        <v>1</v>
      </c>
      <c r="C70" s="46" t="s">
        <v>79</v>
      </c>
      <c r="D70" s="120"/>
      <c r="E70" s="33" t="str">
        <f t="shared" si="9"/>
        <v>Формирование отчета по списанным материалам по результатам выполнения наряд-задания</v>
      </c>
      <c r="F70" s="70">
        <v>1</v>
      </c>
      <c r="G70" s="70">
        <v>5</v>
      </c>
      <c r="H70" s="70">
        <f t="shared" si="7"/>
        <v>5</v>
      </c>
      <c r="I70" s="46"/>
      <c r="K70" s="70" t="s">
        <v>19</v>
      </c>
      <c r="L70" s="80">
        <f t="shared" si="8"/>
        <v>5</v>
      </c>
    </row>
    <row r="71" spans="1:22" s="70" customFormat="1" ht="15.75" x14ac:dyDescent="0.25">
      <c r="A71" s="79"/>
      <c r="B71" s="81">
        <v>1</v>
      </c>
      <c r="C71" s="46" t="s">
        <v>80</v>
      </c>
      <c r="D71" s="120"/>
      <c r="E71" s="46" t="str">
        <f t="shared" si="9"/>
        <v>Документы по наряд-заданию</v>
      </c>
      <c r="F71" s="70">
        <v>1</v>
      </c>
      <c r="G71" s="70">
        <v>5</v>
      </c>
      <c r="H71" s="70">
        <f t="shared" si="7"/>
        <v>5</v>
      </c>
      <c r="I71" s="46"/>
      <c r="K71" s="70" t="s">
        <v>19</v>
      </c>
      <c r="L71" s="80">
        <f t="shared" si="8"/>
        <v>5</v>
      </c>
    </row>
    <row r="72" spans="1:22" s="38" customFormat="1" ht="31.5" x14ac:dyDescent="0.25">
      <c r="A72" s="34"/>
      <c r="B72" s="82">
        <v>1</v>
      </c>
      <c r="C72" s="83" t="s">
        <v>81</v>
      </c>
      <c r="D72" s="120"/>
      <c r="E72" s="41" t="str">
        <f t="shared" si="9"/>
        <v>Наряд-задание на обход оборудования (маршрут по однотипному оборудованию)</v>
      </c>
      <c r="G72" s="39"/>
      <c r="H72" s="39">
        <f t="shared" si="7"/>
        <v>0</v>
      </c>
      <c r="I72" s="40"/>
      <c r="J72" s="39"/>
      <c r="K72" s="39"/>
      <c r="L72" s="39">
        <f t="shared" si="8"/>
        <v>0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s="38" customFormat="1" ht="47.25" x14ac:dyDescent="0.25">
      <c r="A73" s="34"/>
      <c r="B73" s="82">
        <v>1</v>
      </c>
      <c r="C73" s="83" t="s">
        <v>82</v>
      </c>
      <c r="D73" s="120"/>
      <c r="E73" s="41" t="str">
        <f t="shared" si="9"/>
        <v>Повторяющееся наряд-задание на обход оборудования (маршрут по однотипному оборудованию)</v>
      </c>
      <c r="G73" s="39"/>
      <c r="H73" s="39">
        <f t="shared" si="7"/>
        <v>0</v>
      </c>
      <c r="I73" s="40"/>
      <c r="J73" s="39"/>
      <c r="K73" s="39"/>
      <c r="L73" s="39">
        <f t="shared" si="8"/>
        <v>0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s="70" customFormat="1" ht="31.5" x14ac:dyDescent="0.25">
      <c r="A74" s="79"/>
      <c r="B74" s="71">
        <v>1</v>
      </c>
      <c r="C74" s="46" t="s">
        <v>83</v>
      </c>
      <c r="D74" s="120"/>
      <c r="E74" s="33" t="str">
        <f t="shared" si="9"/>
        <v>Документ результатов осмотра/инспекции оборудования</v>
      </c>
      <c r="F74" s="84">
        <v>1</v>
      </c>
      <c r="G74" s="70">
        <f>SUM(G75:G77)</f>
        <v>18</v>
      </c>
      <c r="H74" s="70">
        <f t="shared" si="7"/>
        <v>18</v>
      </c>
      <c r="I74" s="46"/>
      <c r="K74" s="70" t="s">
        <v>19</v>
      </c>
      <c r="L74" s="80">
        <f t="shared" si="8"/>
        <v>18</v>
      </c>
      <c r="O74" s="70" t="s">
        <v>19</v>
      </c>
      <c r="P74" s="7">
        <f>IF(O74="Да",G74,0)</f>
        <v>18</v>
      </c>
    </row>
    <row r="75" spans="1:22" s="70" customFormat="1" ht="15.75" x14ac:dyDescent="0.25">
      <c r="A75" s="79"/>
      <c r="B75" s="71">
        <v>2</v>
      </c>
      <c r="C75" s="46" t="s">
        <v>84</v>
      </c>
      <c r="D75" s="120"/>
      <c r="E75" s="52" t="str">
        <f t="shared" si="9"/>
        <v xml:space="preserve">    Форма документа осмотра</v>
      </c>
      <c r="F75" s="84">
        <v>2</v>
      </c>
      <c r="G75" s="70">
        <v>10</v>
      </c>
      <c r="I75" s="46"/>
    </row>
    <row r="76" spans="1:22" s="70" customFormat="1" ht="31.5" x14ac:dyDescent="0.25">
      <c r="A76" s="79"/>
      <c r="B76" s="71">
        <v>2</v>
      </c>
      <c r="C76" s="46" t="s">
        <v>85</v>
      </c>
      <c r="D76" s="120"/>
      <c r="E76" s="52" t="str">
        <f t="shared" si="9"/>
        <v xml:space="preserve">    Уведомление по результатам выполнения осмотра</v>
      </c>
      <c r="F76" s="84">
        <v>2</v>
      </c>
      <c r="G76" s="70">
        <v>3</v>
      </c>
      <c r="I76" s="46"/>
    </row>
    <row r="77" spans="1:22" s="70" customFormat="1" ht="15.75" x14ac:dyDescent="0.25">
      <c r="A77" s="79"/>
      <c r="B77" s="71">
        <v>2</v>
      </c>
      <c r="C77" s="51" t="s">
        <v>86</v>
      </c>
      <c r="D77" s="122"/>
      <c r="E77" s="52" t="str">
        <f t="shared" si="9"/>
        <v xml:space="preserve">    Схема последовательности выполнения</v>
      </c>
      <c r="F77" s="84">
        <v>2</v>
      </c>
      <c r="G77" s="70">
        <v>5</v>
      </c>
      <c r="I77" s="46"/>
    </row>
    <row r="78" spans="1:22" s="70" customFormat="1" ht="15.75" x14ac:dyDescent="0.25">
      <c r="A78" s="79"/>
      <c r="B78" s="71">
        <v>1</v>
      </c>
      <c r="C78" s="51" t="s">
        <v>87</v>
      </c>
      <c r="D78" s="122"/>
      <c r="E78" s="33" t="str">
        <f t="shared" si="9"/>
        <v>Приемочная ведомость</v>
      </c>
      <c r="F78" s="84">
        <v>2</v>
      </c>
      <c r="G78" s="70">
        <v>10</v>
      </c>
      <c r="H78" s="70">
        <f t="shared" ref="H78:H113" si="10">G78*IF(B78=1,1,0)</f>
        <v>10</v>
      </c>
      <c r="I78" s="46"/>
      <c r="K78" s="70" t="s">
        <v>19</v>
      </c>
      <c r="L78" s="80">
        <f t="shared" ref="L78:L109" si="11">IF(K78="Да",G78,0)</f>
        <v>10</v>
      </c>
    </row>
    <row r="79" spans="1:22" s="70" customFormat="1" ht="15.75" x14ac:dyDescent="0.25">
      <c r="A79" s="79"/>
      <c r="B79" s="71">
        <v>1</v>
      </c>
      <c r="C79" s="46" t="s">
        <v>88</v>
      </c>
      <c r="D79" s="120"/>
      <c r="E79" s="33" t="str">
        <f t="shared" si="9"/>
        <v>Журнал наряд-заданий</v>
      </c>
      <c r="G79" s="70">
        <f>G80</f>
        <v>1</v>
      </c>
      <c r="H79" s="70">
        <f t="shared" si="10"/>
        <v>1</v>
      </c>
      <c r="I79" s="46"/>
      <c r="L79" s="70">
        <f t="shared" si="11"/>
        <v>0</v>
      </c>
    </row>
    <row r="80" spans="1:22" ht="30" x14ac:dyDescent="0.25">
      <c r="B80" s="73">
        <v>2</v>
      </c>
      <c r="C80" s="85" t="s">
        <v>89</v>
      </c>
      <c r="D80" s="117"/>
      <c r="E80" s="86" t="str">
        <f t="shared" si="9"/>
        <v xml:space="preserve">    Выделение текущих (сегодняшних) наряд-заданий другим цветом</v>
      </c>
      <c r="F80">
        <v>2</v>
      </c>
      <c r="G80" s="7">
        <v>1</v>
      </c>
      <c r="H80" s="7">
        <f t="shared" si="10"/>
        <v>0</v>
      </c>
      <c r="L80" s="7">
        <f t="shared" si="11"/>
        <v>0</v>
      </c>
    </row>
    <row r="81" spans="2:16" ht="18.75" x14ac:dyDescent="0.3">
      <c r="B81" s="71">
        <v>1</v>
      </c>
      <c r="C81" s="46" t="s">
        <v>90</v>
      </c>
      <c r="D81" s="120"/>
      <c r="E81" s="33" t="str">
        <f t="shared" si="9"/>
        <v>Планирование работ</v>
      </c>
      <c r="F81" s="67"/>
      <c r="G81" s="67">
        <f>G82+G85+G89</f>
        <v>59</v>
      </c>
      <c r="H81" s="67">
        <f t="shared" si="10"/>
        <v>59</v>
      </c>
      <c r="L81" s="7">
        <f t="shared" si="11"/>
        <v>0</v>
      </c>
    </row>
    <row r="82" spans="2:16" ht="15.75" x14ac:dyDescent="0.25">
      <c r="B82" s="73">
        <v>2</v>
      </c>
      <c r="C82" s="85" t="s">
        <v>91</v>
      </c>
      <c r="D82" s="117"/>
      <c r="E82" s="86" t="str">
        <f t="shared" si="9"/>
        <v xml:space="preserve">    Календарь рабочего времени</v>
      </c>
      <c r="F82" s="70"/>
      <c r="G82" s="70">
        <f>G83+G84</f>
        <v>8</v>
      </c>
      <c r="H82" s="70">
        <f t="shared" si="10"/>
        <v>0</v>
      </c>
      <c r="L82" s="7">
        <f t="shared" si="11"/>
        <v>0</v>
      </c>
    </row>
    <row r="83" spans="2:16" x14ac:dyDescent="0.25">
      <c r="B83" s="60">
        <v>3</v>
      </c>
      <c r="C83" s="61" t="s">
        <v>92</v>
      </c>
      <c r="D83" s="125"/>
      <c r="E83" s="6" t="str">
        <f t="shared" si="9"/>
        <v xml:space="preserve">        Визуализация календаря</v>
      </c>
      <c r="F83">
        <v>2</v>
      </c>
      <c r="G83" s="7">
        <v>3</v>
      </c>
      <c r="H83" s="7">
        <f t="shared" si="10"/>
        <v>0</v>
      </c>
      <c r="L83" s="7">
        <f t="shared" si="11"/>
        <v>0</v>
      </c>
    </row>
    <row r="84" spans="2:16" ht="30" x14ac:dyDescent="0.25">
      <c r="B84" s="60">
        <v>3</v>
      </c>
      <c r="C84" s="61" t="s">
        <v>93</v>
      </c>
      <c r="D84" s="125"/>
      <c r="E84" s="6" t="str">
        <f t="shared" si="9"/>
        <v xml:space="preserve">        Отображение работ по работнику в виде календаря</v>
      </c>
      <c r="F84">
        <v>2</v>
      </c>
      <c r="G84" s="7">
        <v>5</v>
      </c>
      <c r="H84" s="7">
        <f t="shared" si="10"/>
        <v>0</v>
      </c>
      <c r="L84" s="7">
        <f t="shared" si="11"/>
        <v>0</v>
      </c>
    </row>
    <row r="85" spans="2:16" ht="15.75" x14ac:dyDescent="0.25">
      <c r="B85" s="73">
        <v>2</v>
      </c>
      <c r="C85" s="74" t="s">
        <v>94</v>
      </c>
      <c r="D85" s="127"/>
      <c r="E85" s="86" t="str">
        <f t="shared" si="9"/>
        <v xml:space="preserve">    Повторяющиеся работы</v>
      </c>
      <c r="F85" s="70"/>
      <c r="G85" s="70">
        <f>G86+G87+G88</f>
        <v>9</v>
      </c>
      <c r="H85" s="70">
        <f t="shared" si="10"/>
        <v>0</v>
      </c>
      <c r="L85" s="7">
        <f t="shared" si="11"/>
        <v>0</v>
      </c>
    </row>
    <row r="86" spans="2:16" ht="30" x14ac:dyDescent="0.25">
      <c r="B86" s="60">
        <v>3</v>
      </c>
      <c r="C86" s="61" t="s">
        <v>95</v>
      </c>
      <c r="D86" s="125"/>
      <c r="E86" s="6" t="str">
        <f t="shared" si="9"/>
        <v xml:space="preserve">        Автоформирование наряд-задания на следующий период</v>
      </c>
      <c r="F86">
        <v>1</v>
      </c>
      <c r="G86" s="7">
        <v>3</v>
      </c>
      <c r="H86" s="7">
        <f t="shared" si="10"/>
        <v>0</v>
      </c>
      <c r="K86" s="7" t="s">
        <v>19</v>
      </c>
      <c r="L86" s="68">
        <f t="shared" si="11"/>
        <v>3</v>
      </c>
      <c r="O86" s="7" t="s">
        <v>19</v>
      </c>
      <c r="P86" s="7">
        <f>IF(O86="Да",G86,0)</f>
        <v>3</v>
      </c>
    </row>
    <row r="87" spans="2:16" ht="30" x14ac:dyDescent="0.25">
      <c r="B87" s="60">
        <v>3</v>
      </c>
      <c r="C87" s="61" t="s">
        <v>96</v>
      </c>
      <c r="D87" s="125"/>
      <c r="E87" s="6" t="str">
        <f t="shared" si="9"/>
        <v xml:space="preserve">        Учет праздников при планировании следующей работы</v>
      </c>
      <c r="F87">
        <v>2</v>
      </c>
      <c r="G87" s="7">
        <v>3</v>
      </c>
      <c r="H87" s="7">
        <f t="shared" si="10"/>
        <v>0</v>
      </c>
      <c r="L87" s="7">
        <f t="shared" si="11"/>
        <v>0</v>
      </c>
    </row>
    <row r="88" spans="2:16" x14ac:dyDescent="0.25">
      <c r="B88" s="60">
        <v>3</v>
      </c>
      <c r="C88" s="61" t="s">
        <v>97</v>
      </c>
      <c r="D88" s="125"/>
      <c r="E88" s="6" t="str">
        <f t="shared" si="9"/>
        <v xml:space="preserve">        Почасовые, двухчасовые, … работы</v>
      </c>
      <c r="F88">
        <v>2</v>
      </c>
      <c r="G88" s="7">
        <v>3</v>
      </c>
      <c r="H88" s="7">
        <f t="shared" si="10"/>
        <v>0</v>
      </c>
      <c r="L88" s="7">
        <f t="shared" si="11"/>
        <v>0</v>
      </c>
      <c r="O88" s="7" t="s">
        <v>19</v>
      </c>
      <c r="P88" s="7">
        <f>IF(O88="Да",G88,0)</f>
        <v>3</v>
      </c>
    </row>
    <row r="89" spans="2:16" ht="15.75" x14ac:dyDescent="0.25">
      <c r="B89" s="73">
        <v>2</v>
      </c>
      <c r="C89" s="74" t="s">
        <v>98</v>
      </c>
      <c r="D89" s="127"/>
      <c r="E89" s="86" t="str">
        <f t="shared" si="9"/>
        <v xml:space="preserve">    Формирование плана на период (год и больше)</v>
      </c>
      <c r="F89" s="70"/>
      <c r="G89" s="70">
        <f>G90+G91+G92+G93+G94+G95+G96+G97+G98+G99</f>
        <v>42</v>
      </c>
      <c r="H89" s="70">
        <f t="shared" si="10"/>
        <v>0</v>
      </c>
      <c r="L89" s="7">
        <f t="shared" si="11"/>
        <v>0</v>
      </c>
    </row>
    <row r="90" spans="2:16" x14ac:dyDescent="0.25">
      <c r="B90" s="60">
        <v>3</v>
      </c>
      <c r="C90" s="61" t="s">
        <v>99</v>
      </c>
      <c r="D90" s="125"/>
      <c r="E90" s="6" t="str">
        <f t="shared" si="9"/>
        <v xml:space="preserve">        Формирование плана</v>
      </c>
      <c r="F90">
        <v>2</v>
      </c>
      <c r="G90" s="7">
        <v>5</v>
      </c>
      <c r="H90" s="7">
        <f t="shared" si="10"/>
        <v>0</v>
      </c>
      <c r="L90" s="7">
        <f t="shared" si="11"/>
        <v>0</v>
      </c>
    </row>
    <row r="91" spans="2:16" ht="30" x14ac:dyDescent="0.25">
      <c r="B91" s="60">
        <v>3</v>
      </c>
      <c r="C91" s="61" t="s">
        <v>100</v>
      </c>
      <c r="D91" s="125"/>
      <c r="E91" s="6" t="str">
        <f t="shared" si="9"/>
        <v xml:space="preserve">        Планы разной календарной протяженности (годовой, квартальный, месячный)</v>
      </c>
      <c r="F91">
        <v>3</v>
      </c>
      <c r="G91" s="7">
        <v>5</v>
      </c>
      <c r="H91" s="7">
        <f t="shared" si="10"/>
        <v>0</v>
      </c>
      <c r="L91" s="7">
        <f t="shared" si="11"/>
        <v>0</v>
      </c>
    </row>
    <row r="92" spans="2:16" x14ac:dyDescent="0.25">
      <c r="B92" s="60">
        <v>3</v>
      </c>
      <c r="C92" s="61" t="s">
        <v>101</v>
      </c>
      <c r="D92" s="125"/>
      <c r="E92" s="6" t="str">
        <f t="shared" si="9"/>
        <v xml:space="preserve">        Визуализация плана на календаре</v>
      </c>
      <c r="F92">
        <v>2</v>
      </c>
      <c r="G92" s="7">
        <v>5</v>
      </c>
      <c r="H92" s="7">
        <f t="shared" si="10"/>
        <v>0</v>
      </c>
      <c r="L92" s="7">
        <f t="shared" si="11"/>
        <v>0</v>
      </c>
    </row>
    <row r="93" spans="2:16" x14ac:dyDescent="0.25">
      <c r="B93" s="60">
        <v>3</v>
      </c>
      <c r="C93" s="61" t="s">
        <v>102</v>
      </c>
      <c r="D93" s="125"/>
      <c r="E93" s="6" t="str">
        <f t="shared" si="9"/>
        <v xml:space="preserve">        Выгрузка плана в Excel таблицу</v>
      </c>
      <c r="F93">
        <v>2</v>
      </c>
      <c r="G93" s="7">
        <v>3</v>
      </c>
      <c r="H93" s="7">
        <f t="shared" si="10"/>
        <v>0</v>
      </c>
      <c r="L93" s="7">
        <f t="shared" si="11"/>
        <v>0</v>
      </c>
    </row>
    <row r="94" spans="2:16" x14ac:dyDescent="0.25">
      <c r="B94" s="60">
        <v>3</v>
      </c>
      <c r="C94" s="61" t="s">
        <v>103</v>
      </c>
      <c r="D94" s="125"/>
      <c r="E94" s="6" t="str">
        <f t="shared" si="9"/>
        <v xml:space="preserve">        Формирование плана на основе Excel файла</v>
      </c>
      <c r="F94">
        <v>2</v>
      </c>
      <c r="G94" s="7">
        <v>5</v>
      </c>
      <c r="H94" s="7">
        <f t="shared" si="10"/>
        <v>0</v>
      </c>
      <c r="L94" s="7">
        <f t="shared" si="11"/>
        <v>0</v>
      </c>
    </row>
    <row r="95" spans="2:16" ht="45" x14ac:dyDescent="0.25">
      <c r="B95" s="60">
        <v>3</v>
      </c>
      <c r="C95" s="61" t="s">
        <v>104</v>
      </c>
      <c r="D95" s="125"/>
      <c r="E95" s="6" t="str">
        <f t="shared" si="9"/>
        <v xml:space="preserve">        Учет рабочего календаря предприятия и членов бригады при формировании плана. Формирование уведомлений при конфликтах</v>
      </c>
      <c r="F95">
        <v>2</v>
      </c>
      <c r="G95" s="7">
        <v>5</v>
      </c>
      <c r="H95" s="7">
        <f t="shared" si="10"/>
        <v>0</v>
      </c>
      <c r="L95" s="7">
        <f t="shared" si="11"/>
        <v>0</v>
      </c>
    </row>
    <row r="96" spans="2:16" ht="30" x14ac:dyDescent="0.25">
      <c r="B96" s="60">
        <v>3</v>
      </c>
      <c r="C96" s="61" t="s">
        <v>105</v>
      </c>
      <c r="D96" s="125"/>
      <c r="E96" s="6" t="str">
        <f t="shared" si="9"/>
        <v xml:space="preserve">        Исключение из плана списанных и переведенных на консервацию единиц оборудования</v>
      </c>
      <c r="F96">
        <v>3</v>
      </c>
      <c r="G96" s="7">
        <v>3</v>
      </c>
      <c r="H96" s="7">
        <f t="shared" si="10"/>
        <v>0</v>
      </c>
      <c r="L96" s="7">
        <f t="shared" si="11"/>
        <v>0</v>
      </c>
    </row>
    <row r="97" spans="1:16" x14ac:dyDescent="0.25">
      <c r="B97" s="60">
        <v>3</v>
      </c>
      <c r="C97" s="8" t="s">
        <v>106</v>
      </c>
      <c r="D97" s="121"/>
      <c r="E97" s="6" t="str">
        <f t="shared" si="9"/>
        <v xml:space="preserve">        Трудозатраты по плану за период</v>
      </c>
      <c r="F97">
        <v>3</v>
      </c>
      <c r="G97" s="7">
        <v>3</v>
      </c>
      <c r="H97" s="7">
        <f t="shared" si="10"/>
        <v>0</v>
      </c>
      <c r="L97" s="7">
        <f t="shared" si="11"/>
        <v>0</v>
      </c>
    </row>
    <row r="98" spans="1:16" x14ac:dyDescent="0.25">
      <c r="B98" s="60">
        <v>3</v>
      </c>
      <c r="C98" s="61" t="s">
        <v>107</v>
      </c>
      <c r="D98" s="125"/>
      <c r="E98" s="6" t="str">
        <f t="shared" si="9"/>
        <v xml:space="preserve">        Требования по ТМЦ по плану за период</v>
      </c>
      <c r="F98">
        <v>3</v>
      </c>
      <c r="G98" s="7">
        <v>3</v>
      </c>
      <c r="H98" s="7">
        <f t="shared" si="10"/>
        <v>0</v>
      </c>
      <c r="L98" s="7">
        <f t="shared" si="11"/>
        <v>0</v>
      </c>
    </row>
    <row r="99" spans="1:16" x14ac:dyDescent="0.25">
      <c r="B99" s="60">
        <v>3</v>
      </c>
      <c r="C99" s="61" t="s">
        <v>108</v>
      </c>
      <c r="D99" s="125"/>
      <c r="E99" s="6" t="str">
        <f t="shared" ref="E99:E130" si="12">_xlfn.CONCAT(REPT("    ",B99-1), C99)</f>
        <v xml:space="preserve">        Отчет по выполнению плана работ за период</v>
      </c>
      <c r="F99">
        <v>3</v>
      </c>
      <c r="G99" s="7">
        <v>5</v>
      </c>
      <c r="H99" s="7">
        <f t="shared" si="10"/>
        <v>0</v>
      </c>
      <c r="L99" s="7">
        <f t="shared" si="11"/>
        <v>0</v>
      </c>
    </row>
    <row r="100" spans="1:16" s="70" customFormat="1" ht="15.75" x14ac:dyDescent="0.25">
      <c r="A100" s="79"/>
      <c r="B100" s="71">
        <v>1</v>
      </c>
      <c r="C100" s="69" t="s">
        <v>109</v>
      </c>
      <c r="D100" s="126"/>
      <c r="E100" s="33" t="str">
        <f t="shared" si="12"/>
        <v>Показатели работы работников</v>
      </c>
      <c r="G100" s="70">
        <f>G101</f>
        <v>5</v>
      </c>
      <c r="H100" s="70">
        <f t="shared" si="10"/>
        <v>5</v>
      </c>
      <c r="I100" s="46"/>
      <c r="L100" s="70">
        <f t="shared" si="11"/>
        <v>0</v>
      </c>
    </row>
    <row r="101" spans="1:16" x14ac:dyDescent="0.25">
      <c r="B101" s="60">
        <v>2</v>
      </c>
      <c r="C101" s="61" t="s">
        <v>110</v>
      </c>
      <c r="D101" s="125"/>
      <c r="E101" s="6" t="str">
        <f t="shared" si="12"/>
        <v xml:space="preserve">    Монитор загруженности работника</v>
      </c>
      <c r="F101">
        <v>2</v>
      </c>
      <c r="G101" s="7">
        <v>5</v>
      </c>
      <c r="H101" s="7">
        <f t="shared" si="10"/>
        <v>0</v>
      </c>
      <c r="L101" s="7">
        <f t="shared" si="11"/>
        <v>0</v>
      </c>
    </row>
    <row r="102" spans="1:16" s="70" customFormat="1" ht="15.75" x14ac:dyDescent="0.25">
      <c r="A102" s="79"/>
      <c r="B102" s="71">
        <v>1</v>
      </c>
      <c r="C102" s="69" t="s">
        <v>111</v>
      </c>
      <c r="D102" s="126"/>
      <c r="E102" s="33" t="str">
        <f t="shared" si="12"/>
        <v>Показатели работы оборудования</v>
      </c>
      <c r="G102" s="70">
        <f>G103+G104</f>
        <v>6</v>
      </c>
      <c r="H102" s="70">
        <f t="shared" si="10"/>
        <v>6</v>
      </c>
      <c r="I102" s="46"/>
      <c r="L102" s="70">
        <f t="shared" si="11"/>
        <v>0</v>
      </c>
    </row>
    <row r="103" spans="1:16" x14ac:dyDescent="0.25">
      <c r="B103" s="60">
        <v>2</v>
      </c>
      <c r="C103" s="61" t="s">
        <v>112</v>
      </c>
      <c r="D103" s="125"/>
      <c r="E103" s="6" t="str">
        <f t="shared" si="12"/>
        <v xml:space="preserve">    Журнал работы оборудования</v>
      </c>
      <c r="F103">
        <v>1</v>
      </c>
      <c r="G103" s="7">
        <v>3</v>
      </c>
      <c r="H103" s="7">
        <f t="shared" si="10"/>
        <v>0</v>
      </c>
      <c r="K103" s="7" t="s">
        <v>19</v>
      </c>
      <c r="L103" s="68">
        <f t="shared" si="11"/>
        <v>3</v>
      </c>
    </row>
    <row r="104" spans="1:16" ht="30" x14ac:dyDescent="0.25">
      <c r="B104" s="60">
        <v>2</v>
      </c>
      <c r="C104" s="61" t="s">
        <v>113</v>
      </c>
      <c r="D104" s="125"/>
      <c r="E104" s="6" t="str">
        <f t="shared" si="12"/>
        <v xml:space="preserve">    Автоматическое формирование заявок на обслуживание на основе показателей оборудования</v>
      </c>
      <c r="F104">
        <v>1</v>
      </c>
      <c r="G104" s="7">
        <v>3</v>
      </c>
      <c r="H104" s="7">
        <f t="shared" si="10"/>
        <v>0</v>
      </c>
      <c r="K104" s="7" t="s">
        <v>19</v>
      </c>
      <c r="L104" s="68">
        <f t="shared" si="11"/>
        <v>3</v>
      </c>
    </row>
    <row r="105" spans="1:16" ht="31.5" x14ac:dyDescent="0.25">
      <c r="B105" s="71">
        <v>1</v>
      </c>
      <c r="C105" s="69" t="s">
        <v>114</v>
      </c>
      <c r="D105" s="126"/>
      <c r="E105" s="87" t="str">
        <f t="shared" si="12"/>
        <v>Техническое обслуживание на основе показателей работы оборудования</v>
      </c>
      <c r="F105">
        <v>1</v>
      </c>
      <c r="G105" s="7">
        <v>3</v>
      </c>
      <c r="H105" s="7">
        <f t="shared" si="10"/>
        <v>3</v>
      </c>
      <c r="K105" s="7" t="s">
        <v>19</v>
      </c>
      <c r="L105" s="7">
        <f t="shared" si="11"/>
        <v>3</v>
      </c>
    </row>
    <row r="106" spans="1:16" ht="31.5" x14ac:dyDescent="0.25">
      <c r="B106" s="31">
        <v>1</v>
      </c>
      <c r="C106" s="46" t="s">
        <v>115</v>
      </c>
      <c r="D106" s="120"/>
      <c r="E106" s="33" t="str">
        <f t="shared" si="12"/>
        <v>Дефектная ведомость — предремонтная инспекция</v>
      </c>
      <c r="F106">
        <v>1</v>
      </c>
      <c r="G106" s="7">
        <v>5</v>
      </c>
      <c r="H106" s="7">
        <f t="shared" si="10"/>
        <v>5</v>
      </c>
      <c r="K106" s="7" t="s">
        <v>19</v>
      </c>
      <c r="L106" s="68">
        <f t="shared" si="11"/>
        <v>5</v>
      </c>
    </row>
    <row r="107" spans="1:16" ht="15.75" x14ac:dyDescent="0.25">
      <c r="B107" s="31">
        <v>1</v>
      </c>
      <c r="C107" s="46" t="s">
        <v>116</v>
      </c>
      <c r="D107" s="120"/>
      <c r="E107" s="33" t="str">
        <f t="shared" si="12"/>
        <v>Журнал осмотра оборудования</v>
      </c>
      <c r="F107">
        <v>2</v>
      </c>
      <c r="G107" s="7">
        <v>3</v>
      </c>
      <c r="H107" s="7">
        <f t="shared" si="10"/>
        <v>3</v>
      </c>
      <c r="K107" s="7" t="s">
        <v>19</v>
      </c>
      <c r="L107" s="68">
        <f t="shared" si="11"/>
        <v>3</v>
      </c>
    </row>
    <row r="108" spans="1:16" ht="15.75" x14ac:dyDescent="0.25">
      <c r="B108" s="31">
        <v>1</v>
      </c>
      <c r="C108" s="46" t="s">
        <v>117</v>
      </c>
      <c r="D108" s="120"/>
      <c r="E108" s="33" t="str">
        <f t="shared" si="12"/>
        <v>Журнал выявленных отклонений</v>
      </c>
      <c r="F108" s="47">
        <v>2</v>
      </c>
      <c r="G108" s="88">
        <v>3</v>
      </c>
      <c r="H108" s="88">
        <f t="shared" si="10"/>
        <v>3</v>
      </c>
      <c r="K108" s="7" t="s">
        <v>19</v>
      </c>
      <c r="L108" s="68">
        <f t="shared" si="11"/>
        <v>3</v>
      </c>
      <c r="O108" s="7" t="s">
        <v>19</v>
      </c>
      <c r="P108" s="7">
        <f>IF(O108="Да",G108,0)</f>
        <v>3</v>
      </c>
    </row>
    <row r="109" spans="1:16" ht="15.75" x14ac:dyDescent="0.25">
      <c r="B109" s="31">
        <v>1</v>
      </c>
      <c r="C109" s="46" t="s">
        <v>87</v>
      </c>
      <c r="D109" s="120"/>
      <c r="E109" s="33" t="str">
        <f t="shared" si="12"/>
        <v>Приемочная ведомость</v>
      </c>
      <c r="F109" s="47">
        <v>2</v>
      </c>
      <c r="G109" s="88">
        <v>10</v>
      </c>
      <c r="H109" s="88">
        <f t="shared" si="10"/>
        <v>10</v>
      </c>
      <c r="K109" s="7" t="s">
        <v>19</v>
      </c>
      <c r="L109" s="7">
        <f t="shared" si="11"/>
        <v>10</v>
      </c>
    </row>
    <row r="110" spans="1:16" ht="15.75" x14ac:dyDescent="0.25">
      <c r="B110" s="31">
        <v>1</v>
      </c>
      <c r="C110" s="46" t="s">
        <v>118</v>
      </c>
      <c r="D110" s="120"/>
      <c r="E110" s="33" t="str">
        <f t="shared" si="12"/>
        <v>Рассылка по отклонениям</v>
      </c>
      <c r="F110" s="47">
        <v>2</v>
      </c>
      <c r="G110" s="88">
        <v>3</v>
      </c>
      <c r="H110" s="88">
        <f t="shared" si="10"/>
        <v>3</v>
      </c>
      <c r="O110" s="7" t="s">
        <v>19</v>
      </c>
      <c r="P110" s="7">
        <f>IF(O110="Да",G110,0)</f>
        <v>3</v>
      </c>
    </row>
    <row r="111" spans="1:16" ht="15.75" x14ac:dyDescent="0.25">
      <c r="B111" s="31">
        <v>1</v>
      </c>
      <c r="C111" s="46" t="s">
        <v>119</v>
      </c>
      <c r="D111" s="120"/>
      <c r="E111" s="33" t="str">
        <f t="shared" si="12"/>
        <v>Регистрация заявок на обслуживание</v>
      </c>
      <c r="F111">
        <v>1</v>
      </c>
      <c r="G111" s="7">
        <v>3</v>
      </c>
      <c r="H111" s="7">
        <f t="shared" si="10"/>
        <v>3</v>
      </c>
      <c r="K111" s="7" t="s">
        <v>19</v>
      </c>
      <c r="L111" s="68">
        <f t="shared" ref="L111:L129" si="13">IF(K111="Да",G111,0)</f>
        <v>3</v>
      </c>
    </row>
    <row r="112" spans="1:16" ht="31.5" x14ac:dyDescent="0.25">
      <c r="B112" s="31">
        <v>1</v>
      </c>
      <c r="C112" s="46" t="s">
        <v>120</v>
      </c>
      <c r="D112" s="120"/>
      <c r="E112" s="33" t="str">
        <f t="shared" si="12"/>
        <v>Регистрация выполненных работ по обслуживанию</v>
      </c>
      <c r="F112">
        <v>1</v>
      </c>
      <c r="G112" s="7">
        <v>3</v>
      </c>
      <c r="H112" s="7">
        <f t="shared" si="10"/>
        <v>3</v>
      </c>
      <c r="K112" s="7" t="s">
        <v>19</v>
      </c>
      <c r="L112" s="68">
        <f t="shared" si="13"/>
        <v>3</v>
      </c>
    </row>
    <row r="113" spans="2:21" ht="15.75" x14ac:dyDescent="0.25">
      <c r="B113" s="31">
        <v>1</v>
      </c>
      <c r="C113" s="46" t="s">
        <v>121</v>
      </c>
      <c r="D113" s="120"/>
      <c r="E113" s="33" t="str">
        <f t="shared" si="12"/>
        <v>Журнал отказов оборудования</v>
      </c>
      <c r="F113">
        <v>2</v>
      </c>
      <c r="G113" s="7">
        <v>3</v>
      </c>
      <c r="H113" s="7">
        <f t="shared" si="10"/>
        <v>3</v>
      </c>
      <c r="L113" s="7">
        <f t="shared" si="13"/>
        <v>0</v>
      </c>
    </row>
    <row r="114" spans="2:21" ht="18.75" x14ac:dyDescent="0.3">
      <c r="B114" s="89">
        <v>1</v>
      </c>
      <c r="C114" s="90" t="s">
        <v>122</v>
      </c>
      <c r="D114" s="124"/>
      <c r="E114" s="91" t="str">
        <f t="shared" si="12"/>
        <v>Поверка приборов</v>
      </c>
      <c r="F114" s="92"/>
      <c r="G114" s="93">
        <f>SUM(G115:G128)</f>
        <v>66</v>
      </c>
      <c r="H114" s="94">
        <v>0</v>
      </c>
      <c r="L114" s="7">
        <f t="shared" si="13"/>
        <v>0</v>
      </c>
    </row>
    <row r="115" spans="2:21" ht="15.75" x14ac:dyDescent="0.25">
      <c r="B115" s="95">
        <v>1</v>
      </c>
      <c r="C115" s="96" t="s">
        <v>123</v>
      </c>
      <c r="D115" s="120"/>
      <c r="E115" s="97" t="str">
        <f t="shared" si="12"/>
        <v>Годовой план</v>
      </c>
      <c r="F115" s="92"/>
      <c r="G115" s="94">
        <v>10</v>
      </c>
      <c r="H115" s="94">
        <v>0</v>
      </c>
      <c r="L115" s="7">
        <f t="shared" si="13"/>
        <v>0</v>
      </c>
      <c r="U115" s="7" t="s">
        <v>19</v>
      </c>
    </row>
    <row r="116" spans="2:21" ht="18.75" x14ac:dyDescent="0.3">
      <c r="B116" s="89">
        <v>1</v>
      </c>
      <c r="C116" s="90" t="s">
        <v>124</v>
      </c>
      <c r="D116" s="124"/>
      <c r="E116" s="91" t="str">
        <f t="shared" si="12"/>
        <v>Годовой график поверки</v>
      </c>
      <c r="F116" s="92"/>
      <c r="G116" s="94">
        <v>10</v>
      </c>
      <c r="H116" s="94">
        <v>0</v>
      </c>
      <c r="L116" s="7">
        <f t="shared" si="13"/>
        <v>0</v>
      </c>
      <c r="U116" s="7" t="s">
        <v>19</v>
      </c>
    </row>
    <row r="117" spans="2:21" ht="18.75" x14ac:dyDescent="0.3">
      <c r="B117" s="89">
        <v>1</v>
      </c>
      <c r="C117" s="90" t="s">
        <v>125</v>
      </c>
      <c r="D117" s="124"/>
      <c r="E117" s="91" t="str">
        <f t="shared" si="12"/>
        <v>План работы на месяц</v>
      </c>
      <c r="F117" s="92"/>
      <c r="G117" s="94">
        <v>5</v>
      </c>
      <c r="H117" s="94">
        <v>0</v>
      </c>
      <c r="L117" s="7">
        <f t="shared" si="13"/>
        <v>0</v>
      </c>
      <c r="U117" s="7" t="s">
        <v>19</v>
      </c>
    </row>
    <row r="118" spans="2:21" ht="18.75" x14ac:dyDescent="0.3">
      <c r="B118" s="89">
        <v>1</v>
      </c>
      <c r="C118" s="90" t="s">
        <v>126</v>
      </c>
      <c r="D118" s="124"/>
      <c r="E118" s="91" t="str">
        <f t="shared" si="12"/>
        <v>Внеплановые работы на месяц</v>
      </c>
      <c r="F118" s="92"/>
      <c r="G118" s="94">
        <v>5</v>
      </c>
      <c r="H118" s="94">
        <v>0</v>
      </c>
      <c r="L118" s="7">
        <f t="shared" si="13"/>
        <v>0</v>
      </c>
      <c r="U118" s="7" t="s">
        <v>19</v>
      </c>
    </row>
    <row r="119" spans="2:21" ht="18.75" x14ac:dyDescent="0.3">
      <c r="B119" s="89">
        <v>1</v>
      </c>
      <c r="C119" s="90" t="s">
        <v>127</v>
      </c>
      <c r="D119" s="124"/>
      <c r="E119" s="91" t="str">
        <f t="shared" si="12"/>
        <v>Работы по заявкам подразделений</v>
      </c>
      <c r="F119" s="92"/>
      <c r="G119" s="94">
        <v>3</v>
      </c>
      <c r="H119" s="94">
        <v>0</v>
      </c>
      <c r="L119" s="7">
        <f t="shared" si="13"/>
        <v>0</v>
      </c>
      <c r="U119" s="7" t="s">
        <v>19</v>
      </c>
    </row>
    <row r="120" spans="2:21" ht="18.75" x14ac:dyDescent="0.3">
      <c r="B120" s="89">
        <v>1</v>
      </c>
      <c r="C120" s="90" t="s">
        <v>128</v>
      </c>
      <c r="D120" s="124"/>
      <c r="E120" s="91" t="str">
        <f t="shared" si="12"/>
        <v>Месячный график поверки</v>
      </c>
      <c r="F120" s="92"/>
      <c r="G120" s="94">
        <v>5</v>
      </c>
      <c r="H120" s="94">
        <v>0</v>
      </c>
      <c r="L120" s="7">
        <f t="shared" si="13"/>
        <v>0</v>
      </c>
      <c r="U120" s="7" t="s">
        <v>19</v>
      </c>
    </row>
    <row r="121" spans="2:21" ht="18.75" x14ac:dyDescent="0.3">
      <c r="B121" s="89">
        <v>1</v>
      </c>
      <c r="C121" s="90" t="s">
        <v>129</v>
      </c>
      <c r="D121" s="124"/>
      <c r="E121" s="91" t="str">
        <f t="shared" si="12"/>
        <v>Отчет о выполнении</v>
      </c>
      <c r="F121" s="92"/>
      <c r="G121" s="94">
        <v>3</v>
      </c>
      <c r="H121" s="94">
        <v>0</v>
      </c>
      <c r="L121" s="7">
        <f t="shared" si="13"/>
        <v>0</v>
      </c>
      <c r="U121" s="7" t="s">
        <v>19</v>
      </c>
    </row>
    <row r="122" spans="2:21" ht="18.75" x14ac:dyDescent="0.3">
      <c r="B122" s="89">
        <v>1</v>
      </c>
      <c r="C122" s="90" t="s">
        <v>130</v>
      </c>
      <c r="D122" s="124"/>
      <c r="E122" s="91" t="str">
        <f t="shared" si="12"/>
        <v>Аварийные и внеплановые</v>
      </c>
      <c r="F122" s="92"/>
      <c r="G122" s="94">
        <v>3</v>
      </c>
      <c r="H122" s="94">
        <v>0</v>
      </c>
      <c r="L122" s="7">
        <f t="shared" si="13"/>
        <v>0</v>
      </c>
      <c r="U122" s="7" t="s">
        <v>19</v>
      </c>
    </row>
    <row r="123" spans="2:21" ht="18.75" x14ac:dyDescent="0.3">
      <c r="B123" s="89">
        <v>1</v>
      </c>
      <c r="C123" s="90" t="s">
        <v>131</v>
      </c>
      <c r="D123" s="124"/>
      <c r="E123" s="91" t="str">
        <f t="shared" si="12"/>
        <v>Анализ выполнения месячного плана</v>
      </c>
      <c r="F123" s="92"/>
      <c r="G123" s="94">
        <v>3</v>
      </c>
      <c r="H123" s="94">
        <v>0</v>
      </c>
      <c r="L123" s="7">
        <f t="shared" si="13"/>
        <v>0</v>
      </c>
      <c r="U123" s="7" t="s">
        <v>19</v>
      </c>
    </row>
    <row r="124" spans="2:21" ht="37.5" x14ac:dyDescent="0.3">
      <c r="B124" s="89">
        <v>1</v>
      </c>
      <c r="C124" s="90" t="s">
        <v>132</v>
      </c>
      <c r="D124" s="124"/>
      <c r="E124" s="91" t="str">
        <f t="shared" si="12"/>
        <v>Отчет о выполнении месячного графика поверки</v>
      </c>
      <c r="F124" s="92"/>
      <c r="G124" s="94">
        <v>3</v>
      </c>
      <c r="H124" s="94">
        <v>0</v>
      </c>
      <c r="L124" s="7">
        <f t="shared" si="13"/>
        <v>0</v>
      </c>
      <c r="U124" s="7" t="s">
        <v>19</v>
      </c>
    </row>
    <row r="125" spans="2:21" ht="37.5" x14ac:dyDescent="0.3">
      <c r="B125" s="89">
        <v>1</v>
      </c>
      <c r="C125" s="90" t="s">
        <v>133</v>
      </c>
      <c r="D125" s="124"/>
      <c r="E125" s="91" t="str">
        <f t="shared" si="12"/>
        <v>Печатная форма отчета о выполнении месячного графика поверки</v>
      </c>
      <c r="F125" s="92"/>
      <c r="G125" s="94">
        <v>5</v>
      </c>
      <c r="H125" s="94">
        <v>0</v>
      </c>
      <c r="L125" s="7">
        <f t="shared" si="13"/>
        <v>0</v>
      </c>
      <c r="U125" s="7" t="s">
        <v>19</v>
      </c>
    </row>
    <row r="126" spans="2:21" ht="18.75" x14ac:dyDescent="0.3">
      <c r="B126" s="89">
        <v>1</v>
      </c>
      <c r="C126" s="90" t="s">
        <v>134</v>
      </c>
      <c r="D126" s="124"/>
      <c r="E126" s="91" t="str">
        <f t="shared" si="12"/>
        <v>Внепланово сданные в поверку приборы</v>
      </c>
      <c r="F126" s="92"/>
      <c r="G126" s="94">
        <v>3</v>
      </c>
      <c r="H126" s="94">
        <v>0</v>
      </c>
      <c r="L126" s="7">
        <f t="shared" si="13"/>
        <v>0</v>
      </c>
      <c r="U126" s="7" t="s">
        <v>19</v>
      </c>
    </row>
    <row r="127" spans="2:21" ht="18.75" x14ac:dyDescent="0.3">
      <c r="B127" s="89">
        <v>1</v>
      </c>
      <c r="C127" s="90" t="s">
        <v>135</v>
      </c>
      <c r="D127" s="124"/>
      <c r="E127" s="91" t="str">
        <f t="shared" si="12"/>
        <v>Кастомные меню</v>
      </c>
      <c r="F127" s="92"/>
      <c r="G127" s="94">
        <v>5</v>
      </c>
      <c r="H127" s="94">
        <v>0</v>
      </c>
      <c r="L127" s="7">
        <f t="shared" si="13"/>
        <v>0</v>
      </c>
      <c r="U127" s="7" t="s">
        <v>19</v>
      </c>
    </row>
    <row r="128" spans="2:21" ht="18.75" x14ac:dyDescent="0.3">
      <c r="B128" s="89">
        <v>1</v>
      </c>
      <c r="C128" s="90" t="s">
        <v>136</v>
      </c>
      <c r="D128" s="124"/>
      <c r="E128" s="91" t="str">
        <f t="shared" si="12"/>
        <v>Списаное оборудование</v>
      </c>
      <c r="F128" s="92"/>
      <c r="G128" s="94">
        <v>3</v>
      </c>
      <c r="H128" s="94">
        <v>0</v>
      </c>
      <c r="L128" s="7">
        <f t="shared" si="13"/>
        <v>0</v>
      </c>
      <c r="U128" s="7" t="s">
        <v>19</v>
      </c>
    </row>
    <row r="129" spans="1:18" ht="18.75" x14ac:dyDescent="0.3">
      <c r="B129" s="98">
        <v>1</v>
      </c>
      <c r="C129" s="65"/>
      <c r="D129" s="124"/>
      <c r="E129" s="91" t="str">
        <f t="shared" si="12"/>
        <v/>
      </c>
      <c r="H129" s="7">
        <f>G129*IF(B129=1,1,0)</f>
        <v>0</v>
      </c>
      <c r="L129" s="7">
        <f t="shared" si="13"/>
        <v>0</v>
      </c>
    </row>
    <row r="130" spans="1:18" s="29" customFormat="1" ht="18.75" x14ac:dyDescent="0.3">
      <c r="A130" s="25" t="s">
        <v>137</v>
      </c>
      <c r="B130" s="26">
        <v>1</v>
      </c>
      <c r="C130" s="30"/>
      <c r="D130" s="124"/>
      <c r="E130" s="28" t="str">
        <f t="shared" si="12"/>
        <v/>
      </c>
      <c r="G130" s="29">
        <f>G131+G132+G139</f>
        <v>21</v>
      </c>
      <c r="H130" s="29">
        <f>SUM(H131:H143)</f>
        <v>21</v>
      </c>
      <c r="I130" s="30"/>
      <c r="L130" s="29">
        <f>SUM(L131:L143)</f>
        <v>18</v>
      </c>
      <c r="N130" s="29">
        <f>SUM(N131:N143)</f>
        <v>0</v>
      </c>
      <c r="P130" s="29">
        <f>SUM(P131:P143)</f>
        <v>0</v>
      </c>
      <c r="R130" s="29">
        <f>SUM(R131:R143)</f>
        <v>0</v>
      </c>
    </row>
    <row r="131" spans="1:18" ht="31.5" x14ac:dyDescent="0.25">
      <c r="B131" s="31">
        <v>1</v>
      </c>
      <c r="C131" s="46" t="s">
        <v>138</v>
      </c>
      <c r="D131" s="120"/>
      <c r="E131" s="33" t="str">
        <f t="shared" ref="E131:E162" si="14">_xlfn.CONCAT(REPT("    ",B131-1), C131)</f>
        <v>Справочник транспортных средств (подвижный состав)</v>
      </c>
      <c r="G131" s="7">
        <v>3</v>
      </c>
      <c r="H131" s="7">
        <f t="shared" ref="H131:H143" si="15">G131*IF(B131=1,1,0)</f>
        <v>3</v>
      </c>
      <c r="L131" s="7">
        <f t="shared" ref="L131:L143" si="16">IF(K131="Да",G131,0)</f>
        <v>0</v>
      </c>
    </row>
    <row r="132" spans="1:18" s="70" customFormat="1" ht="15.75" x14ac:dyDescent="0.25">
      <c r="A132" s="79"/>
      <c r="B132" s="31">
        <v>1</v>
      </c>
      <c r="C132" s="46" t="s">
        <v>44</v>
      </c>
      <c r="D132" s="120"/>
      <c r="E132" s="33" t="str">
        <f t="shared" si="14"/>
        <v>Справочники</v>
      </c>
      <c r="G132" s="70">
        <f>SUM(G133:G138)</f>
        <v>11</v>
      </c>
      <c r="H132" s="70">
        <f t="shared" si="15"/>
        <v>11</v>
      </c>
      <c r="I132" s="46"/>
      <c r="L132" s="70">
        <f t="shared" si="16"/>
        <v>0</v>
      </c>
    </row>
    <row r="133" spans="1:18" x14ac:dyDescent="0.25">
      <c r="B133" s="49">
        <v>2</v>
      </c>
      <c r="C133" s="8" t="s">
        <v>139</v>
      </c>
      <c r="D133" s="121"/>
      <c r="E133" s="6" t="str">
        <f t="shared" si="14"/>
        <v xml:space="preserve">    Справочник пунктов маршрута</v>
      </c>
      <c r="F133">
        <v>1</v>
      </c>
      <c r="G133" s="7">
        <v>2</v>
      </c>
      <c r="H133" s="7">
        <f t="shared" si="15"/>
        <v>0</v>
      </c>
      <c r="I133" s="8" t="s">
        <v>140</v>
      </c>
      <c r="J133" s="7" t="s">
        <v>141</v>
      </c>
      <c r="K133" s="7" t="s">
        <v>19</v>
      </c>
      <c r="L133" s="68">
        <f t="shared" si="16"/>
        <v>2</v>
      </c>
    </row>
    <row r="134" spans="1:18" x14ac:dyDescent="0.25">
      <c r="B134" s="49">
        <v>2</v>
      </c>
      <c r="C134" s="8" t="s">
        <v>142</v>
      </c>
      <c r="D134" s="121"/>
      <c r="E134" s="6" t="str">
        <f t="shared" si="14"/>
        <v xml:space="preserve">    Справочник типов пунктов маршрута</v>
      </c>
      <c r="F134">
        <v>1</v>
      </c>
      <c r="G134" s="7">
        <v>2</v>
      </c>
      <c r="H134" s="7">
        <f t="shared" si="15"/>
        <v>0</v>
      </c>
      <c r="I134" s="8" t="s">
        <v>143</v>
      </c>
      <c r="J134" s="7" t="s">
        <v>141</v>
      </c>
      <c r="K134" s="7" t="s">
        <v>19</v>
      </c>
      <c r="L134" s="68">
        <f t="shared" si="16"/>
        <v>2</v>
      </c>
    </row>
    <row r="135" spans="1:18" x14ac:dyDescent="0.25">
      <c r="B135" s="49">
        <v>2</v>
      </c>
      <c r="C135" s="8" t="s">
        <v>144</v>
      </c>
      <c r="D135" s="121"/>
      <c r="E135" s="6" t="str">
        <f t="shared" si="14"/>
        <v xml:space="preserve">    Справочник звеньев маршрута</v>
      </c>
      <c r="F135">
        <v>1</v>
      </c>
      <c r="G135" s="7">
        <v>2</v>
      </c>
      <c r="H135" s="7">
        <f t="shared" si="15"/>
        <v>0</v>
      </c>
      <c r="I135" s="8" t="s">
        <v>145</v>
      </c>
      <c r="J135" s="7" t="s">
        <v>141</v>
      </c>
      <c r="K135" s="7" t="s">
        <v>19</v>
      </c>
      <c r="L135" s="68">
        <f t="shared" si="16"/>
        <v>2</v>
      </c>
    </row>
    <row r="136" spans="1:18" x14ac:dyDescent="0.25">
      <c r="B136" s="49">
        <v>2</v>
      </c>
      <c r="C136" s="8" t="s">
        <v>146</v>
      </c>
      <c r="D136" s="121"/>
      <c r="E136" s="6" t="str">
        <f t="shared" si="14"/>
        <v xml:space="preserve">    Справочник маршрутов</v>
      </c>
      <c r="F136">
        <v>1</v>
      </c>
      <c r="G136" s="7">
        <v>2</v>
      </c>
      <c r="H136" s="7">
        <f t="shared" si="15"/>
        <v>0</v>
      </c>
      <c r="I136" s="8" t="s">
        <v>147</v>
      </c>
      <c r="J136" s="7" t="s">
        <v>141</v>
      </c>
      <c r="K136" s="7" t="s">
        <v>19</v>
      </c>
      <c r="L136" s="68">
        <f t="shared" si="16"/>
        <v>2</v>
      </c>
    </row>
    <row r="137" spans="1:18" x14ac:dyDescent="0.25">
      <c r="B137" s="49">
        <v>2</v>
      </c>
      <c r="C137" s="8" t="s">
        <v>148</v>
      </c>
      <c r="D137" s="121"/>
      <c r="E137" s="6" t="str">
        <f t="shared" si="14"/>
        <v xml:space="preserve">    Журнал регистрации местонахождения объектов</v>
      </c>
      <c r="F137">
        <v>1</v>
      </c>
      <c r="G137" s="7">
        <v>3</v>
      </c>
      <c r="H137" s="7">
        <f t="shared" si="15"/>
        <v>0</v>
      </c>
      <c r="I137" s="8" t="s">
        <v>149</v>
      </c>
      <c r="J137" s="7" t="s">
        <v>141</v>
      </c>
      <c r="K137" s="7" t="s">
        <v>19</v>
      </c>
      <c r="L137" s="68">
        <f t="shared" si="16"/>
        <v>3</v>
      </c>
    </row>
    <row r="138" spans="1:18" x14ac:dyDescent="0.25">
      <c r="B138" s="49">
        <v>2</v>
      </c>
      <c r="C138" s="8" t="s">
        <v>150</v>
      </c>
      <c r="D138" s="121"/>
      <c r="E138" s="6" t="str">
        <f t="shared" si="14"/>
        <v xml:space="preserve">    Журнал выполненных маршрутов</v>
      </c>
      <c r="F138">
        <v>3</v>
      </c>
      <c r="G138" s="7">
        <v>0</v>
      </c>
      <c r="H138" s="7">
        <f t="shared" si="15"/>
        <v>0</v>
      </c>
      <c r="K138" s="7" t="s">
        <v>19</v>
      </c>
      <c r="L138" s="7">
        <f t="shared" si="16"/>
        <v>0</v>
      </c>
    </row>
    <row r="139" spans="1:18" s="70" customFormat="1" ht="15.75" x14ac:dyDescent="0.25">
      <c r="A139" s="79"/>
      <c r="B139" s="31">
        <v>1</v>
      </c>
      <c r="C139" s="46" t="s">
        <v>151</v>
      </c>
      <c r="D139" s="120"/>
      <c r="E139" s="33" t="str">
        <f t="shared" si="14"/>
        <v>Журнал перевезенных грузов</v>
      </c>
      <c r="G139" s="70">
        <f>G140+G141+G142</f>
        <v>7</v>
      </c>
      <c r="H139" s="70">
        <f t="shared" si="15"/>
        <v>7</v>
      </c>
      <c r="I139" s="46"/>
      <c r="L139" s="70">
        <f t="shared" si="16"/>
        <v>0</v>
      </c>
    </row>
    <row r="140" spans="1:18" x14ac:dyDescent="0.25">
      <c r="B140" s="49">
        <v>2</v>
      </c>
      <c r="C140" s="8" t="s">
        <v>152</v>
      </c>
      <c r="D140" s="121"/>
      <c r="E140" s="6" t="str">
        <f t="shared" si="14"/>
        <v xml:space="preserve">    Форма регистрации груза на весовой</v>
      </c>
      <c r="F140">
        <v>1</v>
      </c>
      <c r="G140" s="7">
        <v>3</v>
      </c>
      <c r="H140" s="7">
        <f t="shared" si="15"/>
        <v>0</v>
      </c>
      <c r="K140" s="7" t="s">
        <v>19</v>
      </c>
      <c r="L140" s="7">
        <f t="shared" si="16"/>
        <v>3</v>
      </c>
    </row>
    <row r="141" spans="1:18" x14ac:dyDescent="0.25">
      <c r="B141" s="49">
        <v>2</v>
      </c>
      <c r="C141" s="8" t="s">
        <v>153</v>
      </c>
      <c r="D141" s="121"/>
      <c r="E141" s="6" t="str">
        <f t="shared" si="14"/>
        <v xml:space="preserve">    Журнал перевозки груза по маршруту</v>
      </c>
      <c r="F141">
        <v>1</v>
      </c>
      <c r="G141" s="7">
        <v>2</v>
      </c>
      <c r="H141" s="7">
        <f t="shared" si="15"/>
        <v>0</v>
      </c>
      <c r="K141" s="7" t="s">
        <v>19</v>
      </c>
      <c r="L141" s="7">
        <f t="shared" si="16"/>
        <v>2</v>
      </c>
    </row>
    <row r="142" spans="1:18" ht="45" x14ac:dyDescent="0.25">
      <c r="B142" s="49">
        <v>2</v>
      </c>
      <c r="C142" s="8" t="s">
        <v>154</v>
      </c>
      <c r="D142" s="121"/>
      <c r="E142" s="6" t="str">
        <f t="shared" si="14"/>
        <v xml:space="preserve">    Обновление формы регистрации груза на основе показаний датчиков из IoT модуля (закрытие записи на перевозку груза)</v>
      </c>
      <c r="F142">
        <v>1</v>
      </c>
      <c r="G142" s="7">
        <v>2</v>
      </c>
      <c r="H142" s="7">
        <f t="shared" si="15"/>
        <v>0</v>
      </c>
      <c r="K142" s="7" t="s">
        <v>19</v>
      </c>
      <c r="L142" s="7">
        <f t="shared" si="16"/>
        <v>2</v>
      </c>
    </row>
    <row r="143" spans="1:18" x14ac:dyDescent="0.25">
      <c r="B143" s="4">
        <v>1</v>
      </c>
      <c r="C143" s="56"/>
      <c r="D143" s="123"/>
      <c r="E143" s="6" t="str">
        <f t="shared" si="14"/>
        <v/>
      </c>
      <c r="H143" s="7">
        <f t="shared" si="15"/>
        <v>0</v>
      </c>
      <c r="L143" s="7">
        <f t="shared" si="16"/>
        <v>0</v>
      </c>
    </row>
    <row r="144" spans="1:18" s="29" customFormat="1" ht="18.75" x14ac:dyDescent="0.3">
      <c r="A144" s="25" t="s">
        <v>155</v>
      </c>
      <c r="B144" s="26">
        <v>1</v>
      </c>
      <c r="C144" s="30"/>
      <c r="D144" s="124"/>
      <c r="E144" s="28" t="str">
        <f t="shared" si="14"/>
        <v/>
      </c>
      <c r="H144" s="29">
        <f>SUM(H145:H155)</f>
        <v>21</v>
      </c>
      <c r="I144" s="30"/>
      <c r="L144" s="29">
        <f>SUM(L145:L155)</f>
        <v>11</v>
      </c>
      <c r="N144" s="29">
        <f>SUM(N145:N155)</f>
        <v>0</v>
      </c>
      <c r="P144" s="29">
        <f>SUM(P145:P155)</f>
        <v>0</v>
      </c>
      <c r="R144" s="29">
        <f>SUM(R145:R155)</f>
        <v>10</v>
      </c>
    </row>
    <row r="145" spans="1:22" ht="31.5" x14ac:dyDescent="0.25">
      <c r="B145" s="31">
        <v>1</v>
      </c>
      <c r="C145" s="46" t="s">
        <v>156</v>
      </c>
      <c r="D145" s="120"/>
      <c r="E145" s="33" t="str">
        <f t="shared" si="14"/>
        <v>Справочник контроллеров, датчиков и исполнительных устройств</v>
      </c>
      <c r="F145" s="43">
        <v>1</v>
      </c>
      <c r="G145" s="7">
        <v>3</v>
      </c>
      <c r="H145" s="7">
        <f t="shared" ref="H145:H155" si="17">G145*IF(B145=1,1,0)</f>
        <v>3</v>
      </c>
      <c r="K145" s="7" t="s">
        <v>19</v>
      </c>
      <c r="L145" s="7">
        <f>IF(K145="Да",G145,0)</f>
        <v>3</v>
      </c>
    </row>
    <row r="146" spans="1:22" ht="15.75" x14ac:dyDescent="0.25">
      <c r="A146"/>
      <c r="B146" s="81">
        <v>1</v>
      </c>
      <c r="C146" s="46" t="s">
        <v>157</v>
      </c>
      <c r="D146" s="120"/>
      <c r="E146" s="46" t="str">
        <f t="shared" si="14"/>
        <v>Журнал показаний датчиков</v>
      </c>
      <c r="F146" s="99">
        <v>1</v>
      </c>
      <c r="G146" s="100">
        <v>3</v>
      </c>
      <c r="H146" s="100">
        <f t="shared" si="17"/>
        <v>3</v>
      </c>
      <c r="K146" s="7" t="s">
        <v>19</v>
      </c>
      <c r="L146" s="7">
        <f>IF(K146="Да",G146,0)</f>
        <v>3</v>
      </c>
    </row>
    <row r="147" spans="1:22" s="101" customFormat="1" ht="15.75" x14ac:dyDescent="0.25">
      <c r="B147" s="102">
        <v>1</v>
      </c>
      <c r="C147" s="103" t="s">
        <v>158</v>
      </c>
      <c r="D147" s="120"/>
      <c r="E147" s="103" t="str">
        <f t="shared" si="14"/>
        <v>Встроенное ПО для считывания меток. Zebra</v>
      </c>
      <c r="F147" s="104">
        <v>1</v>
      </c>
      <c r="G147" s="105">
        <v>5</v>
      </c>
      <c r="H147" s="105">
        <f t="shared" si="17"/>
        <v>5</v>
      </c>
      <c r="I147" s="106"/>
      <c r="J147" s="107" t="s">
        <v>159</v>
      </c>
      <c r="K147" s="107" t="s">
        <v>19</v>
      </c>
      <c r="L147" s="107">
        <f>IF(K147="Да",G147,0)</f>
        <v>5</v>
      </c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</row>
    <row r="148" spans="1:22" ht="15.75" x14ac:dyDescent="0.25">
      <c r="A148"/>
      <c r="B148" s="108">
        <v>1</v>
      </c>
      <c r="C148" s="85" t="s">
        <v>160</v>
      </c>
      <c r="D148" s="117"/>
      <c r="E148" s="33" t="str">
        <f t="shared" si="14"/>
        <v>Подключение датчиков</v>
      </c>
      <c r="F148" s="99"/>
      <c r="G148" s="100">
        <f>SUM(G149:G150)</f>
        <v>4</v>
      </c>
      <c r="H148" s="100">
        <f t="shared" si="17"/>
        <v>4</v>
      </c>
      <c r="R148" s="7">
        <f t="shared" ref="R148:R154" si="18">IF(Q148="Да",G148,0)</f>
        <v>0</v>
      </c>
    </row>
    <row r="149" spans="1:22" x14ac:dyDescent="0.25">
      <c r="A149"/>
      <c r="B149" s="108">
        <v>2</v>
      </c>
      <c r="C149" s="85" t="s">
        <v>161</v>
      </c>
      <c r="D149" s="117"/>
      <c r="E149" s="6" t="str">
        <f t="shared" si="14"/>
        <v xml:space="preserve">    Датчик воды</v>
      </c>
      <c r="F149" s="99">
        <v>1</v>
      </c>
      <c r="G149" s="100">
        <v>2</v>
      </c>
      <c r="H149" s="100">
        <f t="shared" si="17"/>
        <v>0</v>
      </c>
      <c r="Q149" s="7" t="s">
        <v>19</v>
      </c>
      <c r="R149" s="7">
        <f t="shared" si="18"/>
        <v>2</v>
      </c>
    </row>
    <row r="150" spans="1:22" x14ac:dyDescent="0.25">
      <c r="A150"/>
      <c r="B150" s="108">
        <v>2</v>
      </c>
      <c r="C150" s="85" t="s">
        <v>162</v>
      </c>
      <c r="D150" s="117"/>
      <c r="E150" s="6" t="str">
        <f t="shared" si="14"/>
        <v xml:space="preserve">    Датчик температуры</v>
      </c>
      <c r="F150" s="99">
        <v>1</v>
      </c>
      <c r="G150" s="100">
        <v>2</v>
      </c>
      <c r="H150" s="100">
        <f t="shared" si="17"/>
        <v>0</v>
      </c>
      <c r="Q150" s="7" t="s">
        <v>19</v>
      </c>
      <c r="R150" s="7">
        <f t="shared" si="18"/>
        <v>2</v>
      </c>
    </row>
    <row r="151" spans="1:22" ht="15.75" x14ac:dyDescent="0.25">
      <c r="A151"/>
      <c r="B151" s="108">
        <v>1</v>
      </c>
      <c r="C151" s="85" t="s">
        <v>163</v>
      </c>
      <c r="D151" s="117"/>
      <c r="E151" s="33" t="str">
        <f t="shared" si="14"/>
        <v>Работа с графической индикацией показаний</v>
      </c>
      <c r="F151" s="99"/>
      <c r="G151" s="100">
        <f>SUM(G152:G153)</f>
        <v>6</v>
      </c>
      <c r="H151" s="100">
        <f t="shared" si="17"/>
        <v>6</v>
      </c>
      <c r="R151" s="7">
        <f t="shared" si="18"/>
        <v>0</v>
      </c>
    </row>
    <row r="152" spans="1:22" x14ac:dyDescent="0.25">
      <c r="A152"/>
      <c r="B152" s="108">
        <v>2</v>
      </c>
      <c r="C152" s="85" t="s">
        <v>164</v>
      </c>
      <c r="D152" s="117"/>
      <c r="E152" s="6" t="str">
        <f t="shared" si="14"/>
        <v xml:space="preserve">    Настройка индикации</v>
      </c>
      <c r="F152" s="99">
        <v>1</v>
      </c>
      <c r="G152" s="100">
        <v>3</v>
      </c>
      <c r="H152" s="100">
        <f t="shared" si="17"/>
        <v>0</v>
      </c>
      <c r="Q152" s="7" t="s">
        <v>19</v>
      </c>
      <c r="R152" s="7">
        <f t="shared" si="18"/>
        <v>3</v>
      </c>
    </row>
    <row r="153" spans="1:22" x14ac:dyDescent="0.25">
      <c r="A153"/>
      <c r="B153" s="108">
        <v>2</v>
      </c>
      <c r="C153" s="85" t="s">
        <v>165</v>
      </c>
      <c r="D153" s="117"/>
      <c r="E153" s="6" t="str">
        <f t="shared" si="14"/>
        <v xml:space="preserve">    Drill down</v>
      </c>
      <c r="F153" s="99">
        <v>1</v>
      </c>
      <c r="G153" s="100">
        <v>3</v>
      </c>
      <c r="H153" s="100">
        <f t="shared" si="17"/>
        <v>0</v>
      </c>
      <c r="Q153" s="7" t="s">
        <v>19</v>
      </c>
      <c r="R153" s="7">
        <f t="shared" si="18"/>
        <v>3</v>
      </c>
    </row>
    <row r="154" spans="1:22" ht="15.75" x14ac:dyDescent="0.25">
      <c r="A154"/>
      <c r="B154" s="108"/>
      <c r="C154" s="85"/>
      <c r="D154" s="117"/>
      <c r="E154" s="33"/>
      <c r="F154" s="99"/>
      <c r="G154" s="100"/>
      <c r="H154" s="100">
        <f t="shared" si="17"/>
        <v>0</v>
      </c>
      <c r="R154" s="7">
        <f t="shared" si="18"/>
        <v>0</v>
      </c>
    </row>
    <row r="155" spans="1:22" x14ac:dyDescent="0.25">
      <c r="B155" s="4">
        <v>1</v>
      </c>
      <c r="C155" s="56"/>
      <c r="D155" s="123"/>
      <c r="E155" s="6" t="str">
        <f t="shared" ref="E155:E163" si="19">_xlfn.CONCAT(REPT("    ",B155-1), C155)</f>
        <v/>
      </c>
      <c r="H155" s="7">
        <f t="shared" si="17"/>
        <v>0</v>
      </c>
      <c r="L155" s="7">
        <f>IF(K155="Да",G155,0)</f>
        <v>0</v>
      </c>
    </row>
    <row r="156" spans="1:22" s="29" customFormat="1" ht="56.25" x14ac:dyDescent="0.3">
      <c r="A156" s="25" t="s">
        <v>166</v>
      </c>
      <c r="B156" s="26">
        <v>1</v>
      </c>
      <c r="C156" s="30"/>
      <c r="D156" s="124"/>
      <c r="E156" s="28" t="str">
        <f t="shared" si="19"/>
        <v/>
      </c>
      <c r="H156" s="29">
        <f>SUM(H157:H165)</f>
        <v>30</v>
      </c>
      <c r="I156" s="30"/>
      <c r="L156" s="29">
        <f>SUM(L157:L165)</f>
        <v>9</v>
      </c>
      <c r="N156" s="29">
        <f>SUM(N157:N165)</f>
        <v>0</v>
      </c>
      <c r="P156" s="29">
        <f>SUM(P157:P165)</f>
        <v>3</v>
      </c>
      <c r="R156" s="29">
        <f>SUM(R157:R165)</f>
        <v>0</v>
      </c>
    </row>
    <row r="157" spans="1:22" ht="15.75" x14ac:dyDescent="0.25">
      <c r="B157" s="108">
        <v>1</v>
      </c>
      <c r="C157" s="85" t="s">
        <v>167</v>
      </c>
      <c r="D157" s="117"/>
      <c r="E157" s="33" t="str">
        <f t="shared" si="19"/>
        <v>Статусы документа</v>
      </c>
      <c r="F157">
        <v>1</v>
      </c>
      <c r="G157" s="7">
        <v>3</v>
      </c>
      <c r="H157" s="7">
        <f>G157*IF(B157=1,1,0)</f>
        <v>3</v>
      </c>
      <c r="K157" s="7" t="s">
        <v>19</v>
      </c>
      <c r="L157" s="7">
        <f>IF(K157="Да",G157,0)</f>
        <v>3</v>
      </c>
    </row>
    <row r="158" spans="1:22" ht="15.75" x14ac:dyDescent="0.25">
      <c r="B158" s="108">
        <v>1</v>
      </c>
      <c r="C158" s="85" t="s">
        <v>168</v>
      </c>
      <c r="D158" s="117"/>
      <c r="E158" s="33" t="str">
        <f t="shared" si="19"/>
        <v>Типы документов DocTypes</v>
      </c>
      <c r="F158">
        <v>1</v>
      </c>
      <c r="G158" s="7">
        <v>2</v>
      </c>
      <c r="H158" s="7">
        <f>G158*IF(B158=1,1,0)</f>
        <v>2</v>
      </c>
    </row>
    <row r="159" spans="1:22" ht="15.75" x14ac:dyDescent="0.25">
      <c r="B159" s="108">
        <v>1</v>
      </c>
      <c r="C159" s="85" t="s">
        <v>169</v>
      </c>
      <c r="D159" s="117"/>
      <c r="E159" s="33" t="str">
        <f t="shared" si="19"/>
        <v>Виды маршрутов документов WorkflowTypes</v>
      </c>
      <c r="F159">
        <v>1</v>
      </c>
      <c r="G159" s="7">
        <v>9</v>
      </c>
      <c r="H159" s="7">
        <f>G159*IF(B159=1,1,0)</f>
        <v>9</v>
      </c>
    </row>
    <row r="160" spans="1:22" ht="31.5" x14ac:dyDescent="0.25">
      <c r="B160" s="108">
        <v>1</v>
      </c>
      <c r="C160" s="85" t="s">
        <v>170</v>
      </c>
      <c r="D160" s="117"/>
      <c r="E160" s="33" t="str">
        <f t="shared" si="19"/>
        <v>Доступ по ролям и работникам к рабочему процессу</v>
      </c>
      <c r="F160">
        <v>1</v>
      </c>
      <c r="G160" s="7">
        <v>3</v>
      </c>
      <c r="H160" s="7">
        <v>5</v>
      </c>
      <c r="K160" s="7" t="s">
        <v>19</v>
      </c>
      <c r="L160" s="7">
        <f>IF(K160="Да",G160,0)</f>
        <v>3</v>
      </c>
    </row>
    <row r="161" spans="1:22" ht="15.75" x14ac:dyDescent="0.25">
      <c r="B161" s="108">
        <v>1</v>
      </c>
      <c r="C161" s="85" t="s">
        <v>171</v>
      </c>
      <c r="D161" s="117"/>
      <c r="E161" s="33" t="str">
        <f t="shared" si="19"/>
        <v>Рабочий кабинет работника</v>
      </c>
      <c r="F161">
        <v>3</v>
      </c>
      <c r="G161" s="7">
        <v>5</v>
      </c>
      <c r="H161" s="7">
        <f>G161*IF(B161=1,1,0)</f>
        <v>5</v>
      </c>
      <c r="L161" s="7">
        <f>IF(K161="Да",G161,0)</f>
        <v>0</v>
      </c>
    </row>
    <row r="162" spans="1:22" ht="15.75" x14ac:dyDescent="0.25">
      <c r="B162" s="108">
        <v>1</v>
      </c>
      <c r="C162" s="85" t="s">
        <v>172</v>
      </c>
      <c r="D162" s="117"/>
      <c r="E162" s="33" t="str">
        <f t="shared" si="19"/>
        <v>История прохождения рабочего процесса</v>
      </c>
      <c r="F162">
        <v>1</v>
      </c>
      <c r="G162" s="7">
        <v>3</v>
      </c>
      <c r="H162" s="7">
        <f>G162*IF(B162=1,1,0)</f>
        <v>3</v>
      </c>
      <c r="K162" s="7" t="s">
        <v>19</v>
      </c>
      <c r="L162" s="7">
        <f>IF(K162="Да",G162,0)</f>
        <v>3</v>
      </c>
    </row>
    <row r="163" spans="1:22" ht="31.5" x14ac:dyDescent="0.25">
      <c r="B163" s="108">
        <v>1</v>
      </c>
      <c r="C163" s="85" t="s">
        <v>173</v>
      </c>
      <c r="D163" s="117"/>
      <c r="E163" s="33" t="str">
        <f t="shared" si="19"/>
        <v>Приостановка процесса при нарушении хода процесса</v>
      </c>
      <c r="F163">
        <v>2</v>
      </c>
      <c r="G163" s="7">
        <v>3</v>
      </c>
      <c r="H163" s="7">
        <f>G163*IF(B163=1,1,0)</f>
        <v>3</v>
      </c>
      <c r="O163" s="7" t="s">
        <v>19</v>
      </c>
      <c r="P163" s="7">
        <f>IF(O163="Да",G163,0)</f>
        <v>3</v>
      </c>
    </row>
    <row r="164" spans="1:22" x14ac:dyDescent="0.25">
      <c r="B164" s="108">
        <v>1</v>
      </c>
      <c r="C164" s="85"/>
      <c r="D164" s="117"/>
      <c r="E164" s="86"/>
    </row>
    <row r="165" spans="1:22" x14ac:dyDescent="0.25">
      <c r="B165" s="108">
        <v>1</v>
      </c>
      <c r="C165" s="85"/>
      <c r="D165" s="117"/>
      <c r="E165" s="86" t="str">
        <f t="shared" ref="E165:E195" si="20">_xlfn.CONCAT(REPT("    ",B165-1), C165)</f>
        <v/>
      </c>
      <c r="H165" s="7">
        <f>G165*IF(B165=1,1,0)</f>
        <v>0</v>
      </c>
      <c r="L165" s="7">
        <f>IF(K165="Да",G165,0)</f>
        <v>0</v>
      </c>
    </row>
    <row r="166" spans="1:22" ht="18.75" x14ac:dyDescent="0.3">
      <c r="A166" s="25" t="s">
        <v>174</v>
      </c>
      <c r="B166" s="25">
        <v>1</v>
      </c>
      <c r="C166" s="27"/>
      <c r="D166" s="115"/>
      <c r="E166" s="28" t="str">
        <f t="shared" si="20"/>
        <v/>
      </c>
      <c r="F166" s="25"/>
      <c r="G166" s="25"/>
      <c r="H166" s="25">
        <f>SUM(H167:H204)</f>
        <v>50</v>
      </c>
      <c r="I166" s="30"/>
      <c r="J166" s="25"/>
      <c r="K166" s="25"/>
      <c r="L166" s="25"/>
      <c r="M166" s="25"/>
      <c r="N166" s="25"/>
      <c r="O166" s="25"/>
      <c r="P166" s="25"/>
      <c r="Q166" s="25"/>
      <c r="R166" s="25">
        <f>SUM(R167:R204)</f>
        <v>37</v>
      </c>
      <c r="S166" s="25"/>
      <c r="T166" s="25"/>
      <c r="U166" s="25"/>
      <c r="V166" s="25"/>
    </row>
    <row r="167" spans="1:22" ht="15.75" x14ac:dyDescent="0.25">
      <c r="B167" s="108">
        <v>1</v>
      </c>
      <c r="C167" s="85" t="s">
        <v>44</v>
      </c>
      <c r="D167" s="117"/>
      <c r="E167" s="33" t="str">
        <f t="shared" si="20"/>
        <v>Справочники</v>
      </c>
      <c r="G167" s="7">
        <f>SUM(G168:G172)</f>
        <v>10</v>
      </c>
      <c r="H167" s="7">
        <f t="shared" ref="H167:H174" si="21">G167*IF(B167=1,1,0)</f>
        <v>10</v>
      </c>
    </row>
    <row r="168" spans="1:22" x14ac:dyDescent="0.25">
      <c r="B168" s="108">
        <v>2</v>
      </c>
      <c r="C168" s="85" t="s">
        <v>175</v>
      </c>
      <c r="D168" s="117"/>
      <c r="E168" s="6" t="str">
        <f t="shared" si="20"/>
        <v xml:space="preserve">    Площадки контроля выбросов</v>
      </c>
      <c r="F168">
        <v>2</v>
      </c>
      <c r="G168" s="7">
        <v>2</v>
      </c>
      <c r="H168" s="7">
        <f t="shared" si="21"/>
        <v>0</v>
      </c>
      <c r="Q168" s="7" t="s">
        <v>19</v>
      </c>
      <c r="R168" s="7">
        <f>IF(Q168="Да",G168,0)</f>
        <v>2</v>
      </c>
    </row>
    <row r="169" spans="1:22" x14ac:dyDescent="0.25">
      <c r="B169" s="108">
        <v>2</v>
      </c>
      <c r="C169" s="85" t="s">
        <v>176</v>
      </c>
      <c r="D169" s="117"/>
      <c r="E169" s="6" t="str">
        <f t="shared" si="20"/>
        <v xml:space="preserve">    Источники выбросов</v>
      </c>
      <c r="F169">
        <v>2</v>
      </c>
      <c r="G169" s="7">
        <v>2</v>
      </c>
      <c r="H169" s="7">
        <f t="shared" si="21"/>
        <v>0</v>
      </c>
      <c r="Q169" s="7" t="s">
        <v>19</v>
      </c>
      <c r="R169" s="7">
        <f>IF(Q169="Да",G169,0)</f>
        <v>2</v>
      </c>
    </row>
    <row r="170" spans="1:22" x14ac:dyDescent="0.25">
      <c r="B170" s="108">
        <v>2</v>
      </c>
      <c r="C170" s="85" t="s">
        <v>177</v>
      </c>
      <c r="D170" s="117"/>
      <c r="E170" s="6" t="str">
        <f t="shared" si="20"/>
        <v xml:space="preserve">    Загрязняющие вещества</v>
      </c>
      <c r="F170">
        <v>2</v>
      </c>
      <c r="G170" s="7">
        <v>2</v>
      </c>
      <c r="H170" s="7">
        <f t="shared" si="21"/>
        <v>0</v>
      </c>
      <c r="Q170" s="7" t="s">
        <v>19</v>
      </c>
      <c r="R170" s="7">
        <f>IF(Q170="Да",G170,0)</f>
        <v>2</v>
      </c>
    </row>
    <row r="171" spans="1:22" x14ac:dyDescent="0.25">
      <c r="B171" s="108">
        <v>2</v>
      </c>
      <c r="C171" s="85" t="s">
        <v>178</v>
      </c>
      <c r="D171" s="117"/>
      <c r="E171" s="6" t="str">
        <f t="shared" si="20"/>
        <v xml:space="preserve">    Параметры загрязняющих веществ</v>
      </c>
      <c r="F171">
        <v>2</v>
      </c>
      <c r="G171" s="7">
        <v>2</v>
      </c>
      <c r="H171" s="7">
        <f t="shared" si="21"/>
        <v>0</v>
      </c>
      <c r="Q171" s="7" t="s">
        <v>19</v>
      </c>
      <c r="R171" s="7">
        <f>IF(Q171="Да",G171,0)</f>
        <v>2</v>
      </c>
    </row>
    <row r="172" spans="1:22" x14ac:dyDescent="0.25">
      <c r="B172" s="108">
        <v>2</v>
      </c>
      <c r="C172" s="85" t="s">
        <v>179</v>
      </c>
      <c r="D172" s="117"/>
      <c r="E172" s="6" t="str">
        <f t="shared" si="20"/>
        <v xml:space="preserve">    Нормативы допустимых выбросов</v>
      </c>
      <c r="F172">
        <v>2</v>
      </c>
      <c r="G172" s="7">
        <v>2</v>
      </c>
      <c r="H172" s="7">
        <f t="shared" si="21"/>
        <v>0</v>
      </c>
      <c r="Q172" s="7" t="s">
        <v>19</v>
      </c>
      <c r="R172" s="7">
        <f>IF(Q172="Да",G172,0)</f>
        <v>2</v>
      </c>
    </row>
    <row r="173" spans="1:22" ht="15.75" x14ac:dyDescent="0.25">
      <c r="B173" s="108">
        <v>1</v>
      </c>
      <c r="C173" s="85" t="s">
        <v>180</v>
      </c>
      <c r="D173" s="117"/>
      <c r="E173" s="33" t="str">
        <f t="shared" si="20"/>
        <v>Real-time экраны контроля</v>
      </c>
      <c r="F173">
        <v>2</v>
      </c>
      <c r="G173" s="7">
        <f>SUM(G174:G189)</f>
        <v>19</v>
      </c>
      <c r="H173" s="7">
        <f t="shared" si="21"/>
        <v>19</v>
      </c>
    </row>
    <row r="174" spans="1:22" ht="15.75" x14ac:dyDescent="0.25">
      <c r="B174" s="108">
        <v>2</v>
      </c>
      <c r="C174" s="85" t="s">
        <v>181</v>
      </c>
      <c r="D174" s="117"/>
      <c r="E174" s="33" t="str">
        <f t="shared" si="20"/>
        <v xml:space="preserve">    Контроль выбросов для оператора</v>
      </c>
      <c r="F174">
        <v>2</v>
      </c>
      <c r="G174" s="7">
        <v>5</v>
      </c>
      <c r="H174" s="7">
        <f t="shared" si="21"/>
        <v>0</v>
      </c>
      <c r="Q174" s="7" t="s">
        <v>19</v>
      </c>
      <c r="R174" s="7">
        <f>IF(Q174="Да",G174,0)</f>
        <v>5</v>
      </c>
    </row>
    <row r="175" spans="1:22" x14ac:dyDescent="0.25">
      <c r="B175" s="108">
        <v>3</v>
      </c>
      <c r="C175" s="85" t="s">
        <v>178</v>
      </c>
      <c r="D175" s="117"/>
      <c r="E175" s="6" t="str">
        <f t="shared" si="20"/>
        <v xml:space="preserve">        Параметры загрязняющих веществ</v>
      </c>
      <c r="F175">
        <v>2</v>
      </c>
    </row>
    <row r="176" spans="1:22" x14ac:dyDescent="0.25">
      <c r="B176" s="108">
        <v>3</v>
      </c>
      <c r="C176" s="85" t="s">
        <v>182</v>
      </c>
      <c r="D176" s="117"/>
      <c r="E176" s="6" t="str">
        <f t="shared" si="20"/>
        <v xml:space="preserve">        Звуковая сигнализация</v>
      </c>
      <c r="F176">
        <v>2</v>
      </c>
    </row>
    <row r="177" spans="2:18" x14ac:dyDescent="0.25">
      <c r="B177" s="108">
        <v>3</v>
      </c>
      <c r="C177" s="85" t="s">
        <v>183</v>
      </c>
      <c r="D177" s="117"/>
      <c r="E177" s="6" t="str">
        <f t="shared" si="20"/>
        <v xml:space="preserve">        Цветовая сигнализация</v>
      </c>
      <c r="F177">
        <v>2</v>
      </c>
    </row>
    <row r="178" spans="2:18" x14ac:dyDescent="0.25">
      <c r="B178" s="108">
        <v>3</v>
      </c>
      <c r="C178" s="85" t="s">
        <v>184</v>
      </c>
      <c r="D178" s="117"/>
      <c r="E178" s="109" t="str">
        <f t="shared" si="20"/>
        <v xml:space="preserve">        Усредненные данные</v>
      </c>
      <c r="F178">
        <v>2</v>
      </c>
    </row>
    <row r="179" spans="2:18" x14ac:dyDescent="0.25">
      <c r="B179" s="108">
        <v>3</v>
      </c>
      <c r="C179" s="85" t="s">
        <v>185</v>
      </c>
      <c r="D179" s="117"/>
      <c r="E179" s="6" t="str">
        <f t="shared" si="20"/>
        <v xml:space="preserve">        Пороги превышения</v>
      </c>
    </row>
    <row r="180" spans="2:18" ht="30" x14ac:dyDescent="0.25">
      <c r="B180" s="108">
        <v>3</v>
      </c>
      <c r="C180" s="85" t="s">
        <v>186</v>
      </c>
      <c r="D180" s="117"/>
      <c r="E180" s="110" t="str">
        <f t="shared" si="20"/>
        <v xml:space="preserve">        Преобразование параметров в величины выбросов</v>
      </c>
    </row>
    <row r="181" spans="2:18" ht="15.75" x14ac:dyDescent="0.25">
      <c r="B181" s="108">
        <v>2</v>
      </c>
      <c r="C181" s="85" t="s">
        <v>187</v>
      </c>
      <c r="D181" s="117"/>
      <c r="E181" s="33" t="str">
        <f t="shared" si="20"/>
        <v xml:space="preserve">    Контроль сбросов для оператора</v>
      </c>
      <c r="F181">
        <v>2</v>
      </c>
      <c r="G181" s="7">
        <v>5</v>
      </c>
      <c r="H181" s="7">
        <f>G181*IF(B181=1,1,0)</f>
        <v>0</v>
      </c>
      <c r="Q181" s="7" t="s">
        <v>19</v>
      </c>
      <c r="R181" s="7">
        <f>IF(Q181="Да",G181,0)</f>
        <v>5</v>
      </c>
    </row>
    <row r="182" spans="2:18" x14ac:dyDescent="0.25">
      <c r="B182" s="108">
        <v>3</v>
      </c>
      <c r="C182" s="85" t="s">
        <v>182</v>
      </c>
      <c r="D182" s="117"/>
      <c r="E182" s="6" t="str">
        <f t="shared" si="20"/>
        <v xml:space="preserve">        Звуковая сигнализация</v>
      </c>
      <c r="F182">
        <v>2</v>
      </c>
    </row>
    <row r="183" spans="2:18" x14ac:dyDescent="0.25">
      <c r="B183" s="108">
        <v>3</v>
      </c>
      <c r="C183" s="85" t="s">
        <v>183</v>
      </c>
      <c r="D183" s="117"/>
      <c r="E183" s="6" t="str">
        <f t="shared" si="20"/>
        <v xml:space="preserve">        Цветовая сигнализация</v>
      </c>
      <c r="F183">
        <v>2</v>
      </c>
    </row>
    <row r="184" spans="2:18" x14ac:dyDescent="0.25">
      <c r="B184" s="108">
        <v>3</v>
      </c>
      <c r="C184" s="85" t="s">
        <v>185</v>
      </c>
      <c r="D184" s="117"/>
      <c r="E184" s="6" t="str">
        <f t="shared" si="20"/>
        <v xml:space="preserve">        Пороги превышения</v>
      </c>
      <c r="F184">
        <v>2</v>
      </c>
    </row>
    <row r="185" spans="2:18" ht="30" x14ac:dyDescent="0.25">
      <c r="B185" s="108">
        <v>3</v>
      </c>
      <c r="C185" s="85" t="s">
        <v>186</v>
      </c>
      <c r="D185" s="117"/>
      <c r="E185" s="110" t="str">
        <f t="shared" si="20"/>
        <v xml:space="preserve">        Преобразование параметров в величины выбросов</v>
      </c>
      <c r="F185">
        <v>2</v>
      </c>
    </row>
    <row r="186" spans="2:18" ht="31.5" x14ac:dyDescent="0.25">
      <c r="B186" s="108">
        <v>1</v>
      </c>
      <c r="C186" s="85" t="s">
        <v>188</v>
      </c>
      <c r="D186" s="117"/>
      <c r="E186" s="33" t="str">
        <f t="shared" si="20"/>
        <v>Журнал учета часов работы источников загрязнений</v>
      </c>
      <c r="F186">
        <v>2</v>
      </c>
      <c r="G186" s="7">
        <v>3</v>
      </c>
      <c r="H186" s="7">
        <f>G186*IF(B186=1,1,0)</f>
        <v>3</v>
      </c>
    </row>
    <row r="187" spans="2:18" ht="15.75" x14ac:dyDescent="0.25">
      <c r="B187" s="108">
        <v>1</v>
      </c>
      <c r="C187" s="85" t="s">
        <v>189</v>
      </c>
      <c r="D187" s="117"/>
      <c r="E187" s="87" t="str">
        <f t="shared" si="20"/>
        <v>Режимы работы. Что с ними делать?</v>
      </c>
      <c r="F187">
        <v>2</v>
      </c>
    </row>
    <row r="188" spans="2:18" ht="30" x14ac:dyDescent="0.25">
      <c r="B188" s="108">
        <v>2</v>
      </c>
      <c r="C188" s="85" t="s">
        <v>190</v>
      </c>
      <c r="D188" s="117"/>
      <c r="E188" s="6" t="str">
        <f t="shared" si="20"/>
        <v xml:space="preserve">    Уведомления о превышениях нормативов эмиссии по данным АСМ</v>
      </c>
      <c r="F188">
        <v>2</v>
      </c>
      <c r="G188" s="7">
        <v>3</v>
      </c>
      <c r="H188" s="7">
        <f t="shared" ref="H188:H193" si="22">G188*IF(B188=1,1,0)</f>
        <v>0</v>
      </c>
      <c r="Q188" s="7" t="s">
        <v>19</v>
      </c>
      <c r="R188" s="7">
        <f>IF(Q188="Да",G188,0)</f>
        <v>3</v>
      </c>
    </row>
    <row r="189" spans="2:18" x14ac:dyDescent="0.25">
      <c r="B189" s="108">
        <v>2</v>
      </c>
      <c r="C189" s="85" t="s">
        <v>191</v>
      </c>
      <c r="D189" s="117"/>
      <c r="E189" s="6" t="str">
        <f t="shared" si="20"/>
        <v xml:space="preserve">    Печатная форма уведомления</v>
      </c>
      <c r="F189">
        <v>2</v>
      </c>
      <c r="G189" s="7">
        <v>3</v>
      </c>
      <c r="H189" s="7">
        <f t="shared" si="22"/>
        <v>0</v>
      </c>
    </row>
    <row r="190" spans="2:18" x14ac:dyDescent="0.25">
      <c r="B190" s="108">
        <v>1</v>
      </c>
      <c r="C190" s="85" t="s">
        <v>192</v>
      </c>
      <c r="D190" s="117"/>
      <c r="E190" s="6" t="str">
        <f t="shared" si="20"/>
        <v>Прочие уведомления/сообщения/предупреждения</v>
      </c>
      <c r="F190">
        <v>2</v>
      </c>
      <c r="G190" s="7">
        <v>3</v>
      </c>
      <c r="H190" s="7">
        <f t="shared" si="22"/>
        <v>3</v>
      </c>
      <c r="Q190" s="7" t="s">
        <v>19</v>
      </c>
      <c r="R190" s="7">
        <f t="shared" ref="R190:R195" si="23">IF(Q190="Да",G190,0)</f>
        <v>3</v>
      </c>
    </row>
    <row r="191" spans="2:18" x14ac:dyDescent="0.25">
      <c r="B191" s="108">
        <v>1</v>
      </c>
      <c r="C191" s="85" t="s">
        <v>193</v>
      </c>
      <c r="D191" s="117"/>
      <c r="E191" s="6" t="str">
        <f t="shared" si="20"/>
        <v>"Математика" рассчетов</v>
      </c>
      <c r="F191">
        <v>2</v>
      </c>
      <c r="G191" s="7">
        <v>5</v>
      </c>
      <c r="H191" s="7">
        <f t="shared" si="22"/>
        <v>5</v>
      </c>
      <c r="Q191" s="7" t="s">
        <v>19</v>
      </c>
      <c r="R191" s="7">
        <f t="shared" si="23"/>
        <v>5</v>
      </c>
    </row>
    <row r="192" spans="2:18" x14ac:dyDescent="0.25">
      <c r="B192" s="108">
        <v>1</v>
      </c>
      <c r="C192" s="85" t="s">
        <v>194</v>
      </c>
      <c r="D192" s="117"/>
      <c r="E192" s="6" t="str">
        <f t="shared" si="20"/>
        <v>Резервирование системы</v>
      </c>
      <c r="F192">
        <v>2</v>
      </c>
      <c r="G192" s="7">
        <v>3</v>
      </c>
      <c r="H192" s="7">
        <f t="shared" si="22"/>
        <v>3</v>
      </c>
      <c r="Q192" s="7" t="s">
        <v>19</v>
      </c>
      <c r="R192" s="7">
        <f t="shared" si="23"/>
        <v>3</v>
      </c>
    </row>
    <row r="193" spans="1:18" x14ac:dyDescent="0.25">
      <c r="B193" s="108">
        <v>1</v>
      </c>
      <c r="C193" s="85" t="s">
        <v>195</v>
      </c>
      <c r="D193" s="117"/>
      <c r="E193" s="6" t="str">
        <f t="shared" si="20"/>
        <v>Расчет экологического налога</v>
      </c>
      <c r="F193">
        <v>2</v>
      </c>
      <c r="G193" s="7">
        <v>3</v>
      </c>
      <c r="H193" s="7">
        <f t="shared" si="22"/>
        <v>3</v>
      </c>
      <c r="Q193" s="7" t="s">
        <v>19</v>
      </c>
      <c r="R193" s="7">
        <f t="shared" si="23"/>
        <v>3</v>
      </c>
    </row>
    <row r="194" spans="1:18" x14ac:dyDescent="0.25">
      <c r="B194" s="108">
        <v>1</v>
      </c>
      <c r="C194" s="85" t="s">
        <v>196</v>
      </c>
      <c r="D194" s="117"/>
      <c r="E194" s="109" t="str">
        <f t="shared" si="20"/>
        <v>Контрольные суммы?</v>
      </c>
      <c r="F194">
        <v>2</v>
      </c>
      <c r="Q194" s="7" t="s">
        <v>19</v>
      </c>
      <c r="R194" s="7">
        <f t="shared" si="23"/>
        <v>0</v>
      </c>
    </row>
    <row r="195" spans="1:18" x14ac:dyDescent="0.25">
      <c r="B195" s="108">
        <v>1</v>
      </c>
      <c r="C195" s="85" t="s">
        <v>197</v>
      </c>
      <c r="D195" s="117"/>
      <c r="E195" s="109" t="str">
        <f t="shared" si="20"/>
        <v>Регистрация нерабочего периода системы</v>
      </c>
      <c r="F195">
        <v>2</v>
      </c>
      <c r="Q195" s="7" t="s">
        <v>19</v>
      </c>
      <c r="R195" s="7">
        <f t="shared" si="23"/>
        <v>0</v>
      </c>
    </row>
    <row r="196" spans="1:18" x14ac:dyDescent="0.25">
      <c r="B196" s="108">
        <v>1</v>
      </c>
      <c r="C196" s="85"/>
      <c r="D196" s="117"/>
    </row>
    <row r="197" spans="1:18" ht="15.75" x14ac:dyDescent="0.25">
      <c r="B197" s="108">
        <v>1</v>
      </c>
      <c r="C197" s="85" t="s">
        <v>198</v>
      </c>
      <c r="D197" s="117"/>
      <c r="E197" s="33" t="str">
        <f t="shared" ref="E197:E220" si="24">_xlfn.CONCAT(REPT("    ",B197-1), C197)</f>
        <v>Отчеты</v>
      </c>
      <c r="F197">
        <v>2</v>
      </c>
      <c r="G197" s="7">
        <f>SUM(G198:G199)</f>
        <v>4</v>
      </c>
      <c r="H197" s="7">
        <f t="shared" ref="H197:H204" si="25">G197*IF(B197=1,1,0)</f>
        <v>4</v>
      </c>
    </row>
    <row r="198" spans="1:18" ht="15.75" x14ac:dyDescent="0.25">
      <c r="B198" s="108">
        <v>2</v>
      </c>
      <c r="C198" s="85" t="s">
        <v>199</v>
      </c>
      <c r="D198" s="117"/>
      <c r="E198" s="33" t="str">
        <f t="shared" si="24"/>
        <v xml:space="preserve">    Содержание отчетов</v>
      </c>
      <c r="F198">
        <v>2</v>
      </c>
      <c r="G198" s="7">
        <v>2</v>
      </c>
      <c r="H198" s="7">
        <f t="shared" si="25"/>
        <v>0</v>
      </c>
    </row>
    <row r="199" spans="1:18" x14ac:dyDescent="0.25">
      <c r="B199" s="108">
        <v>3</v>
      </c>
      <c r="C199" s="85" t="s">
        <v>200</v>
      </c>
      <c r="D199" s="117"/>
      <c r="E199" s="6" t="str">
        <f t="shared" si="24"/>
        <v xml:space="preserve">        Суточный</v>
      </c>
      <c r="F199">
        <v>2</v>
      </c>
      <c r="G199" s="7">
        <v>2</v>
      </c>
      <c r="H199" s="7">
        <f t="shared" si="25"/>
        <v>0</v>
      </c>
    </row>
    <row r="200" spans="1:18" x14ac:dyDescent="0.25">
      <c r="B200" s="108">
        <v>3</v>
      </c>
      <c r="C200" s="85" t="s">
        <v>201</v>
      </c>
      <c r="D200" s="117"/>
      <c r="E200" s="109" t="str">
        <f t="shared" si="24"/>
        <v xml:space="preserve">        Месячный</v>
      </c>
      <c r="F200">
        <v>2</v>
      </c>
      <c r="H200" s="7">
        <f t="shared" si="25"/>
        <v>0</v>
      </c>
    </row>
    <row r="201" spans="1:18" x14ac:dyDescent="0.25">
      <c r="B201" s="108">
        <v>3</v>
      </c>
      <c r="C201" s="85" t="s">
        <v>202</v>
      </c>
      <c r="D201" s="117"/>
      <c r="E201" s="109" t="str">
        <f t="shared" si="24"/>
        <v xml:space="preserve">        Квартальный</v>
      </c>
      <c r="F201">
        <v>2</v>
      </c>
      <c r="H201" s="7">
        <f t="shared" si="25"/>
        <v>0</v>
      </c>
    </row>
    <row r="202" spans="1:18" x14ac:dyDescent="0.25">
      <c r="B202" s="108">
        <v>3</v>
      </c>
      <c r="C202" s="85" t="s">
        <v>203</v>
      </c>
      <c r="D202" s="117"/>
      <c r="E202" s="109" t="str">
        <f t="shared" si="24"/>
        <v xml:space="preserve">        Годовой</v>
      </c>
      <c r="F202">
        <v>2</v>
      </c>
      <c r="H202" s="7">
        <f t="shared" si="25"/>
        <v>0</v>
      </c>
    </row>
    <row r="203" spans="1:18" x14ac:dyDescent="0.25">
      <c r="B203" s="108">
        <v>3</v>
      </c>
      <c r="C203" s="85" t="s">
        <v>204</v>
      </c>
      <c r="D203" s="117"/>
      <c r="E203" s="6" t="str">
        <f t="shared" si="24"/>
        <v xml:space="preserve">        График массовой концентрации / норма</v>
      </c>
      <c r="F203">
        <v>2</v>
      </c>
      <c r="H203" s="7">
        <f t="shared" si="25"/>
        <v>0</v>
      </c>
    </row>
    <row r="204" spans="1:18" x14ac:dyDescent="0.25">
      <c r="B204" s="108">
        <v>3</v>
      </c>
      <c r="C204" s="85"/>
      <c r="D204" s="117"/>
      <c r="E204" s="86" t="str">
        <f t="shared" si="24"/>
        <v xml:space="preserve">        </v>
      </c>
      <c r="H204" s="7">
        <f t="shared" si="25"/>
        <v>0</v>
      </c>
    </row>
    <row r="205" spans="1:18" s="29" customFormat="1" ht="75" x14ac:dyDescent="0.3">
      <c r="A205" s="25" t="s">
        <v>205</v>
      </c>
      <c r="B205" s="26">
        <v>1</v>
      </c>
      <c r="C205" s="30"/>
      <c r="D205" s="124"/>
      <c r="E205" s="28" t="str">
        <f t="shared" si="24"/>
        <v/>
      </c>
      <c r="H205" s="29">
        <f>SUM(H206:H213)</f>
        <v>13</v>
      </c>
      <c r="I205" s="30"/>
      <c r="L205" s="29">
        <f>SUM(L206:L213)</f>
        <v>0</v>
      </c>
      <c r="N205" s="29">
        <f>SUM(N206:N213)</f>
        <v>0</v>
      </c>
      <c r="P205" s="29">
        <f>SUM(P206:P213)</f>
        <v>3</v>
      </c>
    </row>
    <row r="206" spans="1:18" ht="15.75" x14ac:dyDescent="0.25">
      <c r="B206" s="31">
        <v>1</v>
      </c>
      <c r="C206" s="46" t="s">
        <v>206</v>
      </c>
      <c r="D206" s="120"/>
      <c r="E206" s="33" t="str">
        <f t="shared" si="24"/>
        <v>Логирование ошибок</v>
      </c>
      <c r="F206">
        <v>2</v>
      </c>
      <c r="G206" s="7">
        <v>5</v>
      </c>
      <c r="H206" s="7">
        <f t="shared" ref="H206:H213" si="26">G206*IF(B206=1,1,0)</f>
        <v>5</v>
      </c>
      <c r="L206" s="7">
        <f>IF(K206="Да",G206,0)</f>
        <v>0</v>
      </c>
    </row>
    <row r="207" spans="1:18" x14ac:dyDescent="0.25">
      <c r="B207" s="108">
        <v>1</v>
      </c>
      <c r="C207" s="85" t="s">
        <v>207</v>
      </c>
      <c r="D207" s="117"/>
      <c r="E207" s="86" t="str">
        <f t="shared" si="24"/>
        <v>Логирование действий пользователей</v>
      </c>
      <c r="F207">
        <v>2</v>
      </c>
      <c r="G207" s="7">
        <v>5</v>
      </c>
      <c r="H207" s="7">
        <f t="shared" si="26"/>
        <v>5</v>
      </c>
      <c r="L207" s="7">
        <f>IF(K207="Да",G207,0)</f>
        <v>0</v>
      </c>
    </row>
    <row r="208" spans="1:18" x14ac:dyDescent="0.25">
      <c r="B208" s="108">
        <v>1</v>
      </c>
      <c r="C208" s="85" t="s">
        <v>208</v>
      </c>
      <c r="D208" s="117"/>
      <c r="E208" s="86" t="str">
        <f t="shared" si="24"/>
        <v>Рассылка уведомлений на рабочие места работников</v>
      </c>
      <c r="F208">
        <v>2</v>
      </c>
      <c r="G208" s="7">
        <v>3</v>
      </c>
      <c r="H208" s="7">
        <f t="shared" si="26"/>
        <v>3</v>
      </c>
      <c r="O208" s="7" t="s">
        <v>19</v>
      </c>
      <c r="P208" s="7">
        <f>IF(O208="Да",G208,0)</f>
        <v>3</v>
      </c>
    </row>
    <row r="209" spans="1:22" s="38" customFormat="1" x14ac:dyDescent="0.25">
      <c r="A209" s="34"/>
      <c r="B209" s="35">
        <v>1</v>
      </c>
      <c r="C209" s="36" t="s">
        <v>209</v>
      </c>
      <c r="D209" s="117"/>
      <c r="E209" s="37" t="str">
        <f t="shared" si="24"/>
        <v>Интеграция с LDAP</v>
      </c>
      <c r="G209" s="39"/>
      <c r="H209" s="39">
        <f t="shared" si="26"/>
        <v>0</v>
      </c>
      <c r="I209" s="40"/>
      <c r="J209" s="39"/>
      <c r="K209" s="39"/>
      <c r="L209" s="39">
        <f>IF(K209="Да",G209,0)</f>
        <v>0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s="38" customFormat="1" ht="45" x14ac:dyDescent="0.25">
      <c r="A210" s="34"/>
      <c r="B210" s="35">
        <v>1</v>
      </c>
      <c r="C210" s="36" t="s">
        <v>210</v>
      </c>
      <c r="D210" s="117"/>
      <c r="E210" s="37" t="str">
        <f t="shared" si="24"/>
        <v>Определение доступа пользователей к функциональности системы на основе ролей и полномочий</v>
      </c>
      <c r="G210" s="39"/>
      <c r="H210" s="39">
        <f t="shared" si="26"/>
        <v>0</v>
      </c>
      <c r="I210" s="40"/>
      <c r="J210" s="39"/>
      <c r="K210" s="39"/>
      <c r="L210" s="39">
        <f>IF(K210="Да",G210,0)</f>
        <v>0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s="38" customFormat="1" ht="30" x14ac:dyDescent="0.25">
      <c r="A211" s="34"/>
      <c r="B211" s="35">
        <v>1</v>
      </c>
      <c r="C211" s="36" t="s">
        <v>211</v>
      </c>
      <c r="D211" s="117"/>
      <c r="E211" s="37" t="str">
        <f t="shared" si="24"/>
        <v>Древовидная структура локаций, своя для каждого подразделения</v>
      </c>
      <c r="G211" s="39"/>
      <c r="H211" s="39">
        <f t="shared" si="26"/>
        <v>0</v>
      </c>
      <c r="I211" s="40"/>
      <c r="J211" s="39"/>
      <c r="K211" s="39"/>
      <c r="L211" s="39">
        <f>IF(K211="Да",G211,0)</f>
        <v>0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s="38" customFormat="1" x14ac:dyDescent="0.25">
      <c r="A212" s="34"/>
      <c r="B212" s="35">
        <v>1</v>
      </c>
      <c r="C212" s="36" t="s">
        <v>208</v>
      </c>
      <c r="D212" s="117"/>
      <c r="E212" s="37" t="str">
        <f t="shared" si="24"/>
        <v>Рассылка уведомлений на рабочие места работников</v>
      </c>
      <c r="G212" s="39"/>
      <c r="H212" s="39">
        <f t="shared" si="26"/>
        <v>0</v>
      </c>
      <c r="I212" s="40"/>
      <c r="J212" s="39"/>
      <c r="K212" s="39"/>
      <c r="L212" s="39">
        <f>IF(K212="Да",G212,0)</f>
        <v>0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x14ac:dyDescent="0.25">
      <c r="B213" s="108">
        <v>1</v>
      </c>
      <c r="C213" s="85"/>
      <c r="D213" s="117"/>
      <c r="E213" s="86" t="str">
        <f t="shared" si="24"/>
        <v/>
      </c>
      <c r="H213" s="7">
        <f t="shared" si="26"/>
        <v>0</v>
      </c>
      <c r="L213" s="7">
        <f>IF(K213="Да",G213,0)</f>
        <v>0</v>
      </c>
    </row>
    <row r="214" spans="1:22" s="29" customFormat="1" ht="18.75" x14ac:dyDescent="0.3">
      <c r="A214" s="25" t="s">
        <v>212</v>
      </c>
      <c r="B214" s="26">
        <v>1</v>
      </c>
      <c r="C214" s="30"/>
      <c r="D214" s="124"/>
      <c r="E214" s="28" t="str">
        <f t="shared" si="24"/>
        <v/>
      </c>
      <c r="H214" s="29">
        <f>SUM(H215:H221)</f>
        <v>12</v>
      </c>
      <c r="I214" s="30"/>
      <c r="L214" s="29">
        <f>SUM(L215:L221)</f>
        <v>0</v>
      </c>
      <c r="N214" s="29">
        <f>SUM(N215:N221)</f>
        <v>0</v>
      </c>
      <c r="P214" s="29">
        <f>SUM(P215:P221)</f>
        <v>12</v>
      </c>
    </row>
    <row r="215" spans="1:22" s="38" customFormat="1" x14ac:dyDescent="0.25">
      <c r="A215" s="34"/>
      <c r="B215" s="35">
        <v>1</v>
      </c>
      <c r="C215" s="36" t="s">
        <v>213</v>
      </c>
      <c r="D215" s="117"/>
      <c r="E215" s="37" t="str">
        <f t="shared" si="24"/>
        <v>Формирование по расписанию</v>
      </c>
      <c r="G215" s="39"/>
      <c r="H215" s="39">
        <f t="shared" ref="H215:H221" si="27">G215*IF(B215=1,1,0)</f>
        <v>0</v>
      </c>
      <c r="I215" s="40"/>
      <c r="J215" s="39"/>
      <c r="K215" s="39"/>
      <c r="L215" s="39">
        <f>IF(K215="Да",G215,0)</f>
        <v>0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s="38" customFormat="1" x14ac:dyDescent="0.25">
      <c r="A216" s="34"/>
      <c r="B216" s="35">
        <v>1</v>
      </c>
      <c r="C216" s="36" t="s">
        <v>214</v>
      </c>
      <c r="D216" s="117"/>
      <c r="E216" s="37" t="str">
        <f t="shared" si="24"/>
        <v>Рассылка отчетов по списку получателей</v>
      </c>
      <c r="G216" s="39"/>
      <c r="H216" s="39">
        <f t="shared" si="27"/>
        <v>0</v>
      </c>
      <c r="I216" s="40"/>
      <c r="J216" s="39"/>
      <c r="K216" s="39"/>
      <c r="L216" s="39">
        <f>IF(K216="Да",G216,0)</f>
        <v>0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x14ac:dyDescent="0.25">
      <c r="B217" s="108">
        <v>1</v>
      </c>
      <c r="C217" s="85" t="s">
        <v>215</v>
      </c>
      <c r="D217" s="117"/>
      <c r="E217" s="86" t="str">
        <f t="shared" si="24"/>
        <v>Доработка рассылки отчетов</v>
      </c>
      <c r="F217">
        <v>2</v>
      </c>
      <c r="G217" s="7">
        <v>3</v>
      </c>
      <c r="H217" s="7">
        <f t="shared" si="27"/>
        <v>3</v>
      </c>
      <c r="O217" s="7" t="s">
        <v>19</v>
      </c>
      <c r="P217" s="7">
        <f>IF(O217="Да",G217,0)</f>
        <v>3</v>
      </c>
    </row>
    <row r="218" spans="1:22" x14ac:dyDescent="0.25">
      <c r="B218" s="108">
        <v>1</v>
      </c>
      <c r="C218" s="85" t="s">
        <v>216</v>
      </c>
      <c r="D218" s="117"/>
      <c r="E218" s="86" t="str">
        <f t="shared" si="24"/>
        <v>Отчет по дефектам</v>
      </c>
      <c r="F218">
        <v>2</v>
      </c>
      <c r="G218" s="7">
        <v>3</v>
      </c>
      <c r="H218" s="7">
        <f t="shared" si="27"/>
        <v>3</v>
      </c>
      <c r="O218" s="7" t="s">
        <v>19</v>
      </c>
      <c r="P218" s="7">
        <f>IF(O218="Да",G218,0)</f>
        <v>3</v>
      </c>
    </row>
    <row r="219" spans="1:22" x14ac:dyDescent="0.25">
      <c r="B219" s="108">
        <v>1</v>
      </c>
      <c r="C219" s="85" t="s">
        <v>217</v>
      </c>
      <c r="D219" s="117"/>
      <c r="E219" s="86" t="str">
        <f t="shared" si="24"/>
        <v>Отчет по результатам обхода</v>
      </c>
      <c r="F219">
        <v>2</v>
      </c>
      <c r="G219" s="7">
        <v>3</v>
      </c>
      <c r="H219" s="7">
        <f t="shared" si="27"/>
        <v>3</v>
      </c>
      <c r="O219" s="7" t="s">
        <v>19</v>
      </c>
      <c r="P219" s="7">
        <f>IF(O219="Да",G219,0)</f>
        <v>3</v>
      </c>
    </row>
    <row r="220" spans="1:22" x14ac:dyDescent="0.25">
      <c r="B220" s="108">
        <v>1</v>
      </c>
      <c r="C220" s="85" t="s">
        <v>218</v>
      </c>
      <c r="D220" s="117"/>
      <c r="E220" s="86" t="str">
        <f t="shared" si="24"/>
        <v>Выгрузка в PDF/csv/html</v>
      </c>
      <c r="F220">
        <v>2</v>
      </c>
      <c r="G220" s="7">
        <v>3</v>
      </c>
      <c r="H220" s="7">
        <f t="shared" si="27"/>
        <v>3</v>
      </c>
      <c r="O220" s="7" t="s">
        <v>19</v>
      </c>
      <c r="P220" s="7">
        <f>IF(O220="Да",G220,0)</f>
        <v>3</v>
      </c>
    </row>
    <row r="221" spans="1:22" x14ac:dyDescent="0.25">
      <c r="B221" s="4">
        <v>1</v>
      </c>
      <c r="H221" s="7">
        <f t="shared" si="27"/>
        <v>0</v>
      </c>
      <c r="L221" s="7">
        <f>IF(K221="Да",G221,0)</f>
        <v>0</v>
      </c>
    </row>
  </sheetData>
  <autoFilter ref="A2:V238" xr:uid="{00000000-0009-0000-0000-000000000000}"/>
  <mergeCells count="6">
    <mergeCell ref="U1:V1"/>
    <mergeCell ref="K1:L1"/>
    <mergeCell ref="M1:N1"/>
    <mergeCell ref="O1:P1"/>
    <mergeCell ref="Q1:R1"/>
    <mergeCell ref="S1:T1"/>
  </mergeCells>
  <conditionalFormatting sqref="F167:F1048576 F1:F165"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Владимир Титенко</dc:creator>
  <dc:description/>
  <cp:lastModifiedBy>Владимир Титенко</cp:lastModifiedBy>
  <cp:revision>61</cp:revision>
  <dcterms:created xsi:type="dcterms:W3CDTF">2022-07-19T05:01:18Z</dcterms:created>
  <dcterms:modified xsi:type="dcterms:W3CDTF">2022-09-21T13:35:27Z</dcterms:modified>
  <dc:language>ru-RU</dc:language>
</cp:coreProperties>
</file>