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_Abitech\"/>
    </mc:Choice>
  </mc:AlternateContent>
  <xr:revisionPtr revIDLastSave="0" documentId="13_ncr:1_{D9B8B0E0-EDEB-4BA7-A3FF-67DF1FCCA402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Sheet1" sheetId="1" r:id="rId1"/>
  </sheets>
  <definedNames>
    <definedName name="_xlnm._FilterDatabase" localSheetId="0" hidden="1">Sheet1!$A$2:$U$238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203" i="1" l="1"/>
  <c r="G203" i="1"/>
  <c r="D202" i="1"/>
  <c r="G202" i="1"/>
  <c r="D201" i="1"/>
  <c r="G201" i="1"/>
  <c r="D200" i="1"/>
  <c r="D187" i="1"/>
  <c r="D186" i="1"/>
  <c r="D185" i="1"/>
  <c r="D180" i="1"/>
  <c r="D179" i="1"/>
  <c r="D184" i="1"/>
  <c r="D183" i="1"/>
  <c r="D182" i="1"/>
  <c r="D178" i="1"/>
  <c r="D177" i="1"/>
  <c r="D176" i="1"/>
  <c r="D175" i="1"/>
  <c r="D33" i="1"/>
  <c r="K221" i="1"/>
  <c r="G221" i="1"/>
  <c r="O220" i="1"/>
  <c r="G220" i="1"/>
  <c r="D220" i="1"/>
  <c r="O219" i="1"/>
  <c r="G219" i="1"/>
  <c r="D219" i="1"/>
  <c r="O218" i="1"/>
  <c r="G218" i="1"/>
  <c r="D218" i="1"/>
  <c r="O217" i="1"/>
  <c r="G217" i="1"/>
  <c r="D217" i="1"/>
  <c r="K216" i="1"/>
  <c r="G216" i="1"/>
  <c r="D216" i="1"/>
  <c r="K215" i="1"/>
  <c r="G215" i="1"/>
  <c r="D215" i="1"/>
  <c r="M214" i="1"/>
  <c r="D214" i="1"/>
  <c r="K213" i="1"/>
  <c r="G213" i="1"/>
  <c r="D213" i="1"/>
  <c r="K212" i="1"/>
  <c r="G212" i="1"/>
  <c r="D212" i="1"/>
  <c r="K211" i="1"/>
  <c r="G211" i="1"/>
  <c r="D211" i="1"/>
  <c r="K210" i="1"/>
  <c r="G210" i="1"/>
  <c r="D210" i="1"/>
  <c r="K209" i="1"/>
  <c r="G209" i="1"/>
  <c r="D209" i="1"/>
  <c r="O208" i="1"/>
  <c r="O205" i="1" s="1"/>
  <c r="G208" i="1"/>
  <c r="D208" i="1"/>
  <c r="K207" i="1"/>
  <c r="G207" i="1"/>
  <c r="D207" i="1"/>
  <c r="K206" i="1"/>
  <c r="G206" i="1"/>
  <c r="D206" i="1"/>
  <c r="M205" i="1"/>
  <c r="D205" i="1"/>
  <c r="G204" i="1"/>
  <c r="D204" i="1"/>
  <c r="G200" i="1"/>
  <c r="G199" i="1"/>
  <c r="D199" i="1"/>
  <c r="G198" i="1"/>
  <c r="D198" i="1"/>
  <c r="F197" i="1"/>
  <c r="G197" i="1" s="1"/>
  <c r="D197" i="1"/>
  <c r="Q195" i="1"/>
  <c r="D195" i="1"/>
  <c r="Q194" i="1"/>
  <c r="D194" i="1"/>
  <c r="Q193" i="1"/>
  <c r="G193" i="1"/>
  <c r="D193" i="1"/>
  <c r="Q192" i="1"/>
  <c r="G192" i="1"/>
  <c r="D192" i="1"/>
  <c r="Q191" i="1"/>
  <c r="G191" i="1"/>
  <c r="D191" i="1"/>
  <c r="Q190" i="1"/>
  <c r="G190" i="1"/>
  <c r="D190" i="1"/>
  <c r="G189" i="1"/>
  <c r="D189" i="1"/>
  <c r="Q188" i="1"/>
  <c r="G188" i="1"/>
  <c r="D188" i="1"/>
  <c r="Q181" i="1"/>
  <c r="G181" i="1"/>
  <c r="D181" i="1"/>
  <c r="Q174" i="1"/>
  <c r="G174" i="1"/>
  <c r="D174" i="1"/>
  <c r="F173" i="1"/>
  <c r="G173" i="1" s="1"/>
  <c r="D173" i="1"/>
  <c r="Q172" i="1"/>
  <c r="G172" i="1"/>
  <c r="D172" i="1"/>
  <c r="Q171" i="1"/>
  <c r="G171" i="1"/>
  <c r="D171" i="1"/>
  <c r="Q170" i="1"/>
  <c r="G170" i="1"/>
  <c r="D170" i="1"/>
  <c r="Q169" i="1"/>
  <c r="G169" i="1"/>
  <c r="D169" i="1"/>
  <c r="Q168" i="1"/>
  <c r="G168" i="1"/>
  <c r="D168" i="1"/>
  <c r="F167" i="1"/>
  <c r="G167" i="1" s="1"/>
  <c r="D167" i="1"/>
  <c r="D166" i="1"/>
  <c r="K165" i="1"/>
  <c r="G165" i="1"/>
  <c r="D165" i="1"/>
  <c r="O163" i="1"/>
  <c r="O156" i="1" s="1"/>
  <c r="G163" i="1"/>
  <c r="D163" i="1"/>
  <c r="K162" i="1"/>
  <c r="G162" i="1"/>
  <c r="D162" i="1"/>
  <c r="K161" i="1"/>
  <c r="G161" i="1"/>
  <c r="D161" i="1"/>
  <c r="K160" i="1"/>
  <c r="D160" i="1"/>
  <c r="G159" i="1"/>
  <c r="D159" i="1"/>
  <c r="G158" i="1"/>
  <c r="D158" i="1"/>
  <c r="K157" i="1"/>
  <c r="G157" i="1"/>
  <c r="D157" i="1"/>
  <c r="Q156" i="1"/>
  <c r="M156" i="1"/>
  <c r="D156" i="1"/>
  <c r="K155" i="1"/>
  <c r="G155" i="1"/>
  <c r="D155" i="1"/>
  <c r="Q154" i="1"/>
  <c r="G154" i="1"/>
  <c r="Q153" i="1"/>
  <c r="G153" i="1"/>
  <c r="D153" i="1"/>
  <c r="Q152" i="1"/>
  <c r="G152" i="1"/>
  <c r="D152" i="1"/>
  <c r="Q151" i="1"/>
  <c r="F151" i="1"/>
  <c r="G151" i="1" s="1"/>
  <c r="D151" i="1"/>
  <c r="Q150" i="1"/>
  <c r="G150" i="1"/>
  <c r="D150" i="1"/>
  <c r="Q149" i="1"/>
  <c r="G149" i="1"/>
  <c r="D149" i="1"/>
  <c r="Q148" i="1"/>
  <c r="F148" i="1"/>
  <c r="G148" i="1" s="1"/>
  <c r="D148" i="1"/>
  <c r="K147" i="1"/>
  <c r="G147" i="1"/>
  <c r="D147" i="1"/>
  <c r="K146" i="1"/>
  <c r="G146" i="1"/>
  <c r="D146" i="1"/>
  <c r="K145" i="1"/>
  <c r="G145" i="1"/>
  <c r="D145" i="1"/>
  <c r="O144" i="1"/>
  <c r="M144" i="1"/>
  <c r="D144" i="1"/>
  <c r="K143" i="1"/>
  <c r="G143" i="1"/>
  <c r="D143" i="1"/>
  <c r="K142" i="1"/>
  <c r="G142" i="1"/>
  <c r="D142" i="1"/>
  <c r="K141" i="1"/>
  <c r="G141" i="1"/>
  <c r="D141" i="1"/>
  <c r="K140" i="1"/>
  <c r="G140" i="1"/>
  <c r="D140" i="1"/>
  <c r="K139" i="1"/>
  <c r="F139" i="1"/>
  <c r="G139" i="1" s="1"/>
  <c r="D139" i="1"/>
  <c r="K138" i="1"/>
  <c r="G138" i="1"/>
  <c r="D138" i="1"/>
  <c r="K137" i="1"/>
  <c r="G137" i="1"/>
  <c r="D137" i="1"/>
  <c r="K136" i="1"/>
  <c r="G136" i="1"/>
  <c r="D136" i="1"/>
  <c r="K135" i="1"/>
  <c r="G135" i="1"/>
  <c r="D135" i="1"/>
  <c r="K134" i="1"/>
  <c r="G134" i="1"/>
  <c r="D134" i="1"/>
  <c r="K133" i="1"/>
  <c r="G133" i="1"/>
  <c r="D133" i="1"/>
  <c r="K132" i="1"/>
  <c r="F132" i="1"/>
  <c r="D132" i="1"/>
  <c r="K131" i="1"/>
  <c r="G131" i="1"/>
  <c r="D131" i="1"/>
  <c r="Q130" i="1"/>
  <c r="O130" i="1"/>
  <c r="M130" i="1"/>
  <c r="D130" i="1"/>
  <c r="K129" i="1"/>
  <c r="G129" i="1"/>
  <c r="D129" i="1"/>
  <c r="K128" i="1"/>
  <c r="D128" i="1"/>
  <c r="K127" i="1"/>
  <c r="D127" i="1"/>
  <c r="K126" i="1"/>
  <c r="D126" i="1"/>
  <c r="K125" i="1"/>
  <c r="D125" i="1"/>
  <c r="K124" i="1"/>
  <c r="D124" i="1"/>
  <c r="K123" i="1"/>
  <c r="D123" i="1"/>
  <c r="K122" i="1"/>
  <c r="D122" i="1"/>
  <c r="K121" i="1"/>
  <c r="D121" i="1"/>
  <c r="K120" i="1"/>
  <c r="D120" i="1"/>
  <c r="K119" i="1"/>
  <c r="D119" i="1"/>
  <c r="K118" i="1"/>
  <c r="D118" i="1"/>
  <c r="K117" i="1"/>
  <c r="D117" i="1"/>
  <c r="K116" i="1"/>
  <c r="D116" i="1"/>
  <c r="K115" i="1"/>
  <c r="D115" i="1"/>
  <c r="K114" i="1"/>
  <c r="F114" i="1"/>
  <c r="D114" i="1"/>
  <c r="K113" i="1"/>
  <c r="G113" i="1"/>
  <c r="D113" i="1"/>
  <c r="K112" i="1"/>
  <c r="G112" i="1"/>
  <c r="D112" i="1"/>
  <c r="K111" i="1"/>
  <c r="G111" i="1"/>
  <c r="D111" i="1"/>
  <c r="O110" i="1"/>
  <c r="G110" i="1"/>
  <c r="D110" i="1"/>
  <c r="K109" i="1"/>
  <c r="G109" i="1"/>
  <c r="D109" i="1"/>
  <c r="O108" i="1"/>
  <c r="K108" i="1"/>
  <c r="G108" i="1"/>
  <c r="D108" i="1"/>
  <c r="K107" i="1"/>
  <c r="G107" i="1"/>
  <c r="D107" i="1"/>
  <c r="K106" i="1"/>
  <c r="G106" i="1"/>
  <c r="D106" i="1"/>
  <c r="K105" i="1"/>
  <c r="G105" i="1"/>
  <c r="D105" i="1"/>
  <c r="K104" i="1"/>
  <c r="G104" i="1"/>
  <c r="D104" i="1"/>
  <c r="K103" i="1"/>
  <c r="G103" i="1"/>
  <c r="D103" i="1"/>
  <c r="K102" i="1"/>
  <c r="F102" i="1"/>
  <c r="G102" i="1" s="1"/>
  <c r="D102" i="1"/>
  <c r="K101" i="1"/>
  <c r="G101" i="1"/>
  <c r="D101" i="1"/>
  <c r="K100" i="1"/>
  <c r="F100" i="1"/>
  <c r="G100" i="1" s="1"/>
  <c r="D100" i="1"/>
  <c r="K99" i="1"/>
  <c r="G99" i="1"/>
  <c r="D99" i="1"/>
  <c r="K98" i="1"/>
  <c r="G98" i="1"/>
  <c r="D98" i="1"/>
  <c r="K97" i="1"/>
  <c r="G97" i="1"/>
  <c r="D97" i="1"/>
  <c r="K96" i="1"/>
  <c r="G96" i="1"/>
  <c r="D96" i="1"/>
  <c r="K95" i="1"/>
  <c r="G95" i="1"/>
  <c r="D95" i="1"/>
  <c r="K94" i="1"/>
  <c r="G94" i="1"/>
  <c r="D94" i="1"/>
  <c r="K93" i="1"/>
  <c r="G93" i="1"/>
  <c r="D93" i="1"/>
  <c r="K92" i="1"/>
  <c r="G92" i="1"/>
  <c r="D92" i="1"/>
  <c r="K91" i="1"/>
  <c r="G91" i="1"/>
  <c r="D91" i="1"/>
  <c r="K90" i="1"/>
  <c r="G90" i="1"/>
  <c r="D90" i="1"/>
  <c r="K89" i="1"/>
  <c r="F89" i="1"/>
  <c r="G89" i="1" s="1"/>
  <c r="D89" i="1"/>
  <c r="O88" i="1"/>
  <c r="K88" i="1"/>
  <c r="G88" i="1"/>
  <c r="D88" i="1"/>
  <c r="K87" i="1"/>
  <c r="G87" i="1"/>
  <c r="D87" i="1"/>
  <c r="O86" i="1"/>
  <c r="K86" i="1"/>
  <c r="G86" i="1"/>
  <c r="D86" i="1"/>
  <c r="K85" i="1"/>
  <c r="F85" i="1"/>
  <c r="G85" i="1" s="1"/>
  <c r="D85" i="1"/>
  <c r="K84" i="1"/>
  <c r="G84" i="1"/>
  <c r="D84" i="1"/>
  <c r="K83" i="1"/>
  <c r="G83" i="1"/>
  <c r="D83" i="1"/>
  <c r="K82" i="1"/>
  <c r="F82" i="1"/>
  <c r="G82" i="1" s="1"/>
  <c r="D82" i="1"/>
  <c r="K81" i="1"/>
  <c r="D81" i="1"/>
  <c r="K80" i="1"/>
  <c r="G80" i="1"/>
  <c r="D80" i="1"/>
  <c r="K79" i="1"/>
  <c r="F79" i="1"/>
  <c r="G79" i="1" s="1"/>
  <c r="D79" i="1"/>
  <c r="K78" i="1"/>
  <c r="G78" i="1"/>
  <c r="D78" i="1"/>
  <c r="D77" i="1"/>
  <c r="D76" i="1"/>
  <c r="D75" i="1"/>
  <c r="F74" i="1"/>
  <c r="K74" i="1" s="1"/>
  <c r="D74" i="1"/>
  <c r="K73" i="1"/>
  <c r="G73" i="1"/>
  <c r="D73" i="1"/>
  <c r="K72" i="1"/>
  <c r="G72" i="1"/>
  <c r="D72" i="1"/>
  <c r="K71" i="1"/>
  <c r="G71" i="1"/>
  <c r="D71" i="1"/>
  <c r="K70" i="1"/>
  <c r="G70" i="1"/>
  <c r="D70" i="1"/>
  <c r="K69" i="1"/>
  <c r="G69" i="1"/>
  <c r="D69" i="1"/>
  <c r="K68" i="1"/>
  <c r="G68" i="1"/>
  <c r="D68" i="1"/>
  <c r="K67" i="1"/>
  <c r="G67" i="1"/>
  <c r="D67" i="1"/>
  <c r="K66" i="1"/>
  <c r="G66" i="1"/>
  <c r="D66" i="1"/>
  <c r="K65" i="1"/>
  <c r="G65" i="1"/>
  <c r="D65" i="1"/>
  <c r="K64" i="1"/>
  <c r="G64" i="1"/>
  <c r="D64" i="1"/>
  <c r="K63" i="1"/>
  <c r="G63" i="1"/>
  <c r="D63" i="1"/>
  <c r="O62" i="1"/>
  <c r="K62" i="1"/>
  <c r="G62" i="1"/>
  <c r="D62" i="1"/>
  <c r="K61" i="1"/>
  <c r="G61" i="1"/>
  <c r="D61" i="1"/>
  <c r="K60" i="1"/>
  <c r="G60" i="1"/>
  <c r="D60" i="1"/>
  <c r="K59" i="1"/>
  <c r="G59" i="1"/>
  <c r="D59" i="1"/>
  <c r="K58" i="1"/>
  <c r="G58" i="1"/>
  <c r="D58" i="1"/>
  <c r="K57" i="1"/>
  <c r="G57" i="1"/>
  <c r="D57" i="1"/>
  <c r="K56" i="1"/>
  <c r="G56" i="1"/>
  <c r="D56" i="1"/>
  <c r="K55" i="1"/>
  <c r="G55" i="1"/>
  <c r="D55" i="1"/>
  <c r="K54" i="1"/>
  <c r="G54" i="1"/>
  <c r="D54" i="1"/>
  <c r="F53" i="1"/>
  <c r="F39" i="1" s="1"/>
  <c r="G39" i="1" s="1"/>
  <c r="D53" i="1"/>
  <c r="K52" i="1"/>
  <c r="G52" i="1"/>
  <c r="D52" i="1"/>
  <c r="K51" i="1"/>
  <c r="G51" i="1"/>
  <c r="D51" i="1"/>
  <c r="K50" i="1"/>
  <c r="G50" i="1"/>
  <c r="D50" i="1"/>
  <c r="K49" i="1"/>
  <c r="G49" i="1"/>
  <c r="D49" i="1"/>
  <c r="K48" i="1"/>
  <c r="G48" i="1"/>
  <c r="D48" i="1"/>
  <c r="K47" i="1"/>
  <c r="G47" i="1"/>
  <c r="D47" i="1"/>
  <c r="K46" i="1"/>
  <c r="G46" i="1"/>
  <c r="D46" i="1"/>
  <c r="K45" i="1"/>
  <c r="G45" i="1"/>
  <c r="D45" i="1"/>
  <c r="K44" i="1"/>
  <c r="G44" i="1"/>
  <c r="D44" i="1"/>
  <c r="K43" i="1"/>
  <c r="G43" i="1"/>
  <c r="D43" i="1"/>
  <c r="K42" i="1"/>
  <c r="G42" i="1"/>
  <c r="D42" i="1"/>
  <c r="K41" i="1"/>
  <c r="G41" i="1"/>
  <c r="D41" i="1"/>
  <c r="K40" i="1"/>
  <c r="G40" i="1"/>
  <c r="D40" i="1"/>
  <c r="K39" i="1"/>
  <c r="D39" i="1"/>
  <c r="K38" i="1"/>
  <c r="G38" i="1"/>
  <c r="D38" i="1"/>
  <c r="K37" i="1"/>
  <c r="G37" i="1"/>
  <c r="D37" i="1"/>
  <c r="K36" i="1"/>
  <c r="G36" i="1"/>
  <c r="D36" i="1"/>
  <c r="K35" i="1"/>
  <c r="G35" i="1"/>
  <c r="D35" i="1"/>
  <c r="Q32" i="1"/>
  <c r="M32" i="1"/>
  <c r="D32" i="1"/>
  <c r="K31" i="1"/>
  <c r="G31" i="1"/>
  <c r="D31" i="1"/>
  <c r="K30" i="1"/>
  <c r="G30" i="1"/>
  <c r="D30" i="1"/>
  <c r="K29" i="1"/>
  <c r="G29" i="1"/>
  <c r="D29" i="1"/>
  <c r="K28" i="1"/>
  <c r="G28" i="1"/>
  <c r="D28" i="1"/>
  <c r="K27" i="1"/>
  <c r="G27" i="1"/>
  <c r="D27" i="1"/>
  <c r="K26" i="1"/>
  <c r="G26" i="1"/>
  <c r="D26" i="1"/>
  <c r="K25" i="1"/>
  <c r="F25" i="1"/>
  <c r="G25" i="1" s="1"/>
  <c r="D25" i="1"/>
  <c r="Q24" i="1"/>
  <c r="O24" i="1"/>
  <c r="M24" i="1"/>
  <c r="D24" i="1"/>
  <c r="K23" i="1"/>
  <c r="G23" i="1"/>
  <c r="D23" i="1"/>
  <c r="K22" i="1"/>
  <c r="G22" i="1"/>
  <c r="D22" i="1"/>
  <c r="K21" i="1"/>
  <c r="G21" i="1"/>
  <c r="D21" i="1"/>
  <c r="K20" i="1"/>
  <c r="F20" i="1"/>
  <c r="G20" i="1" s="1"/>
  <c r="D20" i="1"/>
  <c r="O19" i="1"/>
  <c r="O17" i="1" s="1"/>
  <c r="K19" i="1"/>
  <c r="G19" i="1"/>
  <c r="D19" i="1"/>
  <c r="K18" i="1"/>
  <c r="F18" i="1"/>
  <c r="G18" i="1" s="1"/>
  <c r="D18" i="1"/>
  <c r="Q17" i="1"/>
  <c r="M17" i="1"/>
  <c r="D17" i="1"/>
  <c r="K16" i="1"/>
  <c r="D16" i="1"/>
  <c r="O15" i="1"/>
  <c r="K15" i="1"/>
  <c r="G15" i="1"/>
  <c r="D15" i="1"/>
  <c r="O14" i="1"/>
  <c r="K14" i="1"/>
  <c r="G14" i="1"/>
  <c r="D14" i="1"/>
  <c r="K13" i="1"/>
  <c r="G13" i="1"/>
  <c r="D13" i="1"/>
  <c r="K12" i="1"/>
  <c r="G12" i="1"/>
  <c r="D12" i="1"/>
  <c r="K11" i="1"/>
  <c r="G11" i="1"/>
  <c r="D11" i="1"/>
  <c r="D10" i="1"/>
  <c r="D9" i="1"/>
  <c r="D8" i="1"/>
  <c r="D7" i="1"/>
  <c r="D6" i="1"/>
  <c r="U5" i="1"/>
  <c r="Q4" i="1"/>
  <c r="M4" i="1"/>
  <c r="K214" i="1" l="1"/>
  <c r="G214" i="1"/>
  <c r="G205" i="1"/>
  <c r="F130" i="1"/>
  <c r="K24" i="1"/>
  <c r="O214" i="1"/>
  <c r="O4" i="1"/>
  <c r="G17" i="1"/>
  <c r="K144" i="1"/>
  <c r="Q144" i="1"/>
  <c r="K156" i="1"/>
  <c r="Q166" i="1"/>
  <c r="K130" i="1"/>
  <c r="G166" i="1"/>
  <c r="O74" i="1"/>
  <c r="O32" i="1" s="1"/>
  <c r="K205" i="1"/>
  <c r="K17" i="1"/>
  <c r="G24" i="1"/>
  <c r="G156" i="1"/>
  <c r="G132" i="1"/>
  <c r="G130" i="1" s="1"/>
  <c r="K4" i="1"/>
  <c r="G144" i="1"/>
  <c r="G4" i="1"/>
  <c r="G53" i="1"/>
  <c r="F81" i="1"/>
  <c r="G81" i="1" s="1"/>
  <c r="K53" i="1"/>
  <c r="K32" i="1" s="1"/>
  <c r="G74" i="1"/>
  <c r="O3" i="1" l="1"/>
  <c r="K3" i="1"/>
  <c r="Q3" i="1"/>
  <c r="G32" i="1"/>
  <c r="G3" i="1" s="1"/>
</calcChain>
</file>

<file path=xl/sharedStrings.xml><?xml version="1.0" encoding="utf-8"?>
<sst xmlns="http://schemas.openxmlformats.org/spreadsheetml/2006/main" count="355" uniqueCount="219">
  <si>
    <t>Модуль</t>
  </si>
  <si>
    <t>Task level</t>
  </si>
  <si>
    <t>Task name</t>
  </si>
  <si>
    <t>Функциональность</t>
  </si>
  <si>
    <t>Приоритет</t>
  </si>
  <si>
    <t>Трудоемкость, ч-д</t>
  </si>
  <si>
    <t>Сумма трудозатрат, ч-д</t>
  </si>
  <si>
    <t>Задача в Jira</t>
  </si>
  <si>
    <t>Статус</t>
  </si>
  <si>
    <t>АГМК</t>
  </si>
  <si>
    <t>КАН</t>
  </si>
  <si>
    <t>КазФосфат</t>
  </si>
  <si>
    <t>КазЦинк</t>
  </si>
  <si>
    <t>КазГермунай</t>
  </si>
  <si>
    <t>Степногорский ГХК</t>
  </si>
  <si>
    <t>ASCOA</t>
  </si>
  <si>
    <t>Использование функциональности</t>
  </si>
  <si>
    <t>HR</t>
  </si>
  <si>
    <t>Справочник подразделений</t>
  </si>
  <si>
    <t>Да</t>
  </si>
  <si>
    <t>Древовидная структура</t>
  </si>
  <si>
    <t>Роли пользователей</t>
  </si>
  <si>
    <t>Сотрудники</t>
  </si>
  <si>
    <t>Пользователи системы</t>
  </si>
  <si>
    <t>Должности работников</t>
  </si>
  <si>
    <t>Справочник бригад</t>
  </si>
  <si>
    <t>Журнал сменного персонала</t>
  </si>
  <si>
    <t>Журнал дежурств</t>
  </si>
  <si>
    <t>Календарь рабочего времени предприятия</t>
  </si>
  <si>
    <t>Календарь рабочего времени работника. Отпуска, отгулы.</t>
  </si>
  <si>
    <t>ОС / Оборудование</t>
  </si>
  <si>
    <t>Реестр оборудования/основных средств</t>
  </si>
  <si>
    <t>Древовидная структура. Эргономика</t>
  </si>
  <si>
    <t>Карточка оборудования</t>
  </si>
  <si>
    <t>Закладка "История обслуживания"</t>
  </si>
  <si>
    <t>Списание оборудования</t>
  </si>
  <si>
    <t>ТМЦ</t>
  </si>
  <si>
    <t>Управление ТМЦ на складе/МОЛ</t>
  </si>
  <si>
    <t>Документ оприходования</t>
  </si>
  <si>
    <t>Документ перемещения</t>
  </si>
  <si>
    <t>Документ списания</t>
  </si>
  <si>
    <t>Документ Наряд на проведение инвентаризации</t>
  </si>
  <si>
    <t>Отчет по остаткам на складе/за МОЛ</t>
  </si>
  <si>
    <t>ТОиР</t>
  </si>
  <si>
    <t>Типы обслуживания оборудования</t>
  </si>
  <si>
    <t>Справочник статусов по состоянию начала/конца работы</t>
  </si>
  <si>
    <t>Справочник статусов по выполнению нормы времени на работу</t>
  </si>
  <si>
    <t>Создание наряд-заданий на основе шаблонов</t>
  </si>
  <si>
    <t>Оформление работ на основе наряд-заданий</t>
  </si>
  <si>
    <t>Основная информация по наряд-заданию</t>
  </si>
  <si>
    <t>Движение наряд-задания по рабочему процессу</t>
  </si>
  <si>
    <t>Определение подразделения</t>
  </si>
  <si>
    <t>Определение локации выполнения работы</t>
  </si>
  <si>
    <t>Единица оборудования</t>
  </si>
  <si>
    <t>Сроки проведения работ. Статус работы</t>
  </si>
  <si>
    <r>
      <rPr>
        <sz val="11"/>
        <color rgb="FF000000"/>
        <rFont val="Calibri"/>
        <family val="2"/>
        <charset val="204"/>
      </rPr>
      <t>Возможность ввода наряд-задания задним числом только в статусе "</t>
    </r>
    <r>
      <rPr>
        <b/>
        <sz val="11"/>
        <color rgb="FF000000"/>
        <rFont val="Calibri"/>
        <family val="2"/>
        <charset val="204"/>
      </rPr>
      <t>Завершенный</t>
    </r>
    <r>
      <rPr>
        <sz val="11"/>
        <color rgb="FF000000"/>
        <rFont val="Calibri"/>
        <family val="2"/>
        <charset val="204"/>
      </rPr>
      <t>"</t>
    </r>
  </si>
  <si>
    <t>Тип формирования: плановая, внеплановая, аварийная</t>
  </si>
  <si>
    <t>Тип работы: (обслуживание, ремонт, средний ремонт, …)</t>
  </si>
  <si>
    <t>Нормы времени на работу. Статус работы</t>
  </si>
  <si>
    <t>Бригада</t>
  </si>
  <si>
    <t>Квалификация работников</t>
  </si>
  <si>
    <t>Допуски работников к проведению работ</t>
  </si>
  <si>
    <t>Задачи</t>
  </si>
  <si>
    <t>Нормы времени на задачу</t>
  </si>
  <si>
    <t>Начало задачи</t>
  </si>
  <si>
    <t>Окончание задачи</t>
  </si>
  <si>
    <t>Исполнитель</t>
  </si>
  <si>
    <t>Примечания</t>
  </si>
  <si>
    <t>Чек-листы</t>
  </si>
  <si>
    <t>Фотофиксация</t>
  </si>
  <si>
    <t>Таймер выполнения задачи</t>
  </si>
  <si>
    <t>Измерение и регистрация показателей оборудования с BT измерителей</t>
  </si>
  <si>
    <t>Оборудование/инструмент</t>
  </si>
  <si>
    <t>Список требуемого оборудования</t>
  </si>
  <si>
    <t>График занятости единиц оборудования</t>
  </si>
  <si>
    <t>Номенклатура</t>
  </si>
  <si>
    <t>Норма</t>
  </si>
  <si>
    <t>Факт</t>
  </si>
  <si>
    <t>Формирование отчета по списанным материалам по результатам выполнения наряд-задания</t>
  </si>
  <si>
    <t>Документы по наряд-заданию</t>
  </si>
  <si>
    <t>Наряд-задание на обход оборудования (маршрут по однотипному оборудованию)</t>
  </si>
  <si>
    <t>Повторяющееся наряд-задание на обход оборудования (маршрут по однотипному оборудованию)</t>
  </si>
  <si>
    <t>Документ результатов осмотра/инспекции оборудования</t>
  </si>
  <si>
    <t>Форма документа осмотра</t>
  </si>
  <si>
    <t>Уведомление по результатам выполнения осмотра</t>
  </si>
  <si>
    <t>Схема последовательности выполнения</t>
  </si>
  <si>
    <t>Приемочная ведомость</t>
  </si>
  <si>
    <t>Журнал наряд-заданий</t>
  </si>
  <si>
    <t>Выделение текущих (сегодняшних) наряд-заданий другим цветом</t>
  </si>
  <si>
    <t>Планирование работ</t>
  </si>
  <si>
    <t>Календарь рабочего времени</t>
  </si>
  <si>
    <t>Визуализация календаря</t>
  </si>
  <si>
    <t>Отображение работ по работнику в виде календаря</t>
  </si>
  <si>
    <t>Повторяющиеся работы</t>
  </si>
  <si>
    <t>Автоформирование наряд-задания на следующий период</t>
  </si>
  <si>
    <t>Учет праздников при планировании следующей работы</t>
  </si>
  <si>
    <t>Почасовые, двухчасовые, … работы</t>
  </si>
  <si>
    <t>Формирование плана на период (год и больше)</t>
  </si>
  <si>
    <t>Формирование плана</t>
  </si>
  <si>
    <t>Планы разной календарной протяженности (годовой, квартальный, месячный)</t>
  </si>
  <si>
    <t>Визуализация плана на календаре</t>
  </si>
  <si>
    <t>Выгрузка плана в Excel таблицу</t>
  </si>
  <si>
    <t>Формирование плана на основе Excel файла</t>
  </si>
  <si>
    <t>Учет рабочего календаря предприятия и членов бригады при формировании плана. Формирование уведомлений при конфликтах</t>
  </si>
  <si>
    <t>Исключение из плана списанных и переведенных на консервацию единиц оборудования</t>
  </si>
  <si>
    <t>Трудозатраты по плану за период</t>
  </si>
  <si>
    <t>Требования по ТМЦ по плану за период</t>
  </si>
  <si>
    <t>Отчет по выполнению плана работ за период</t>
  </si>
  <si>
    <t>Показатели работы работников</t>
  </si>
  <si>
    <t>Монитор загруженности работника</t>
  </si>
  <si>
    <t>Показатели работы оборудования</t>
  </si>
  <si>
    <t>Журнал работы оборудования</t>
  </si>
  <si>
    <t>Автоматическое формирование заявок на обслуживание на основе показателей оборудования</t>
  </si>
  <si>
    <t>Техническое обслуживание на основе показателей работы оборудования</t>
  </si>
  <si>
    <t>Дефектная ведомость — предремонтная инспекция</t>
  </si>
  <si>
    <t>Журнал осмотра оборудования</t>
  </si>
  <si>
    <t>Журнал выявленных отклонений</t>
  </si>
  <si>
    <t>Рассылка по отклонениям</t>
  </si>
  <si>
    <t>Регистрация заявок на обслуживание</t>
  </si>
  <si>
    <t>Регистрация выполненных работ по обслуживанию</t>
  </si>
  <si>
    <t>Журнал отказов оборудования</t>
  </si>
  <si>
    <t>Поверка приборов</t>
  </si>
  <si>
    <t>Годовой план</t>
  </si>
  <si>
    <t>Годовой график поверки</t>
  </si>
  <si>
    <t>План работы на месяц</t>
  </si>
  <si>
    <t>Внеплановые работы на месяц</t>
  </si>
  <si>
    <t>Работы по заявкам подразделений</t>
  </si>
  <si>
    <t>Месячный график поверки</t>
  </si>
  <si>
    <t>Отчет о выполнении</t>
  </si>
  <si>
    <t>Аварийные и внеплановые</t>
  </si>
  <si>
    <t>Анализ выполнения месячного плана</t>
  </si>
  <si>
    <t>Отчет о выполнении месячного графика поверки</t>
  </si>
  <si>
    <t>Печатная форма отчета о выполнении месячного графика поверки</t>
  </si>
  <si>
    <t>Внепланово сданные в поверку приборы</t>
  </si>
  <si>
    <t>Кастомные меню</t>
  </si>
  <si>
    <t>Списаное оборудование</t>
  </si>
  <si>
    <t>Трекинг</t>
  </si>
  <si>
    <t>Справочник транспортных средств (подвижный состав)</t>
  </si>
  <si>
    <t>Справочники</t>
  </si>
  <si>
    <t>Справочник пунктов маршрута</t>
  </si>
  <si>
    <t>https://ascoa.atlassian.net/browse/AB-95</t>
  </si>
  <si>
    <t>To Do</t>
  </si>
  <si>
    <t>Справочник типов пунктов маршрута</t>
  </si>
  <si>
    <t>https://ascoa.atlassian.net/browse/AB-96</t>
  </si>
  <si>
    <t>Справочник звеньев маршрута</t>
  </si>
  <si>
    <t>https://ascoa.atlassian.net/browse/AB-97</t>
  </si>
  <si>
    <t>Справочник маршрутов</t>
  </si>
  <si>
    <t>https://ascoa.atlassian.net/browse/AB-94</t>
  </si>
  <si>
    <t>Журнал регистрации местонахождения объектов</t>
  </si>
  <si>
    <t>https://ascoa.atlassian.net/browse/AB-98</t>
  </si>
  <si>
    <t>Журнал выполненных маршрутов</t>
  </si>
  <si>
    <t>Журнал перевезенных грузов</t>
  </si>
  <si>
    <t>Форма регистрации груза на весовой</t>
  </si>
  <si>
    <t>Журнал перевозки груза по маршруту</t>
  </si>
  <si>
    <t>Обновление формы регистрации груза на основе показаний датчиков из IoT модуля (закрытие записи на перевозку груза)</t>
  </si>
  <si>
    <t>IoT/SCADA</t>
  </si>
  <si>
    <t>Справочник контроллеров, датчиков и исполнительных устройств</t>
  </si>
  <si>
    <t>Журнал показаний датчиков</t>
  </si>
  <si>
    <t>Встроенное ПО для считывания меток. Zebra</t>
  </si>
  <si>
    <t>Testing</t>
  </si>
  <si>
    <t>Подключение датчиков</t>
  </si>
  <si>
    <t>Датчик воды</t>
  </si>
  <si>
    <t>Датчик температуры</t>
  </si>
  <si>
    <t>Работа с графической индикацией показаний</t>
  </si>
  <si>
    <t>Настройка индикации</t>
  </si>
  <si>
    <t>Drill down</t>
  </si>
  <si>
    <t>Workflow/Рабочий процесс/</t>
  </si>
  <si>
    <t>Статусы документа</t>
  </si>
  <si>
    <t>Типы документов DocTypes</t>
  </si>
  <si>
    <t>Виды маршрутов документов WorkflowTypes</t>
  </si>
  <si>
    <t>Доступ по ролям и работникам к рабочему процессу</t>
  </si>
  <si>
    <t>Рабочий кабинет работника</t>
  </si>
  <si>
    <t>История прохождения рабочего процесса</t>
  </si>
  <si>
    <t>Приостановка процесса при нарушении хода процесса</t>
  </si>
  <si>
    <t>Экология</t>
  </si>
  <si>
    <t>Площадки контроля выбросов</t>
  </si>
  <si>
    <t>Источники выбросов</t>
  </si>
  <si>
    <t>Загрязняющие вещества</t>
  </si>
  <si>
    <t>Параметры загрязняющих веществ</t>
  </si>
  <si>
    <t>Нормативы допустимых выбросов</t>
  </si>
  <si>
    <t>Уведомления о превышениях нормативов эмиссии по данным АСМ</t>
  </si>
  <si>
    <t>Печатная форма уведомления</t>
  </si>
  <si>
    <t>Прочие уведомления/сообщения/предупреждения</t>
  </si>
  <si>
    <t>"Математика" рассчетов</t>
  </si>
  <si>
    <t>Резервирование системы</t>
  </si>
  <si>
    <t>Расчет экологического налога</t>
  </si>
  <si>
    <t>Контрольные суммы?</t>
  </si>
  <si>
    <t>Регистрация нерабочего периода системы</t>
  </si>
  <si>
    <t>Отчеты</t>
  </si>
  <si>
    <t>Общесистемная функциональность</t>
  </si>
  <si>
    <t>Логирование ошибок</t>
  </si>
  <si>
    <t>Логирование действий пользователей</t>
  </si>
  <si>
    <t>Рассылка уведомлений на рабочие места работников</t>
  </si>
  <si>
    <t>Интеграция с LDAP</t>
  </si>
  <si>
    <t>Определение доступа пользователей к функциональности системы на основе ролей и полномочий</t>
  </si>
  <si>
    <t>Древовидная структура локаций, своя для каждого подразделения</t>
  </si>
  <si>
    <t>Отчетность</t>
  </si>
  <si>
    <t>Формирование по расписанию</t>
  </si>
  <si>
    <t>Рассылка отчетов по списку получателей</t>
  </si>
  <si>
    <t>Доработка рассылки отчетов</t>
  </si>
  <si>
    <t>Отчет по дефектам</t>
  </si>
  <si>
    <t>Отчет по результатам обхода</t>
  </si>
  <si>
    <t>Выгрузка в PDF/csv/html</t>
  </si>
  <si>
    <t>Real-time экраны контроля</t>
  </si>
  <si>
    <t>Контроль выбросов для оператора</t>
  </si>
  <si>
    <t>Контроль сбросов для оператора</t>
  </si>
  <si>
    <t>Звуковая сигнализация</t>
  </si>
  <si>
    <t>Цветовая сигнализация</t>
  </si>
  <si>
    <t>Усредненные данные</t>
  </si>
  <si>
    <t>Пороги превышения</t>
  </si>
  <si>
    <t>Преобразование параметров в величины выбросов</t>
  </si>
  <si>
    <t>Журнал учета часов работы источников загрязнений</t>
  </si>
  <si>
    <t>Режимы работы. Что с ними делать?</t>
  </si>
  <si>
    <t>Содержание отчетов</t>
  </si>
  <si>
    <t>Месячный</t>
  </si>
  <si>
    <t>Суточный</t>
  </si>
  <si>
    <t>Квартальный</t>
  </si>
  <si>
    <t>Годовой</t>
  </si>
  <si>
    <t>График массовой концентрации / норма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</si>
</sst>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69A2E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sz val="12"/>
      <color rgb="FF069A2E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sz val="12"/>
      <color rgb="FF000000"/>
      <name val="Calibri"/>
      <family val="2"/>
      <charset val="204"/>
    </font>
    <font>
      <sz val="11"/>
      <color rgb="FFFF0000"/>
      <name val="Calibri"/>
      <family val="2"/>
      <charset val="204"/>
    </font>
    <font>
      <b/>
      <sz val="12"/>
      <name val="Calibri"/>
      <family val="2"/>
      <charset val="204"/>
    </font>
    <font>
      <b/>
      <sz val="11"/>
      <name val="Calibri"/>
      <family val="2"/>
      <charset val="204"/>
    </font>
    <font>
      <b/>
      <sz val="12"/>
      <color rgb="FFFF0000"/>
      <name val="Calibri"/>
      <family val="2"/>
      <charset val="204"/>
    </font>
    <font>
      <sz val="11"/>
      <color rgb="FFF10D0C"/>
      <name val="Calibri"/>
      <family val="2"/>
      <charset val="204"/>
    </font>
    <font>
      <b/>
      <sz val="20"/>
      <color rgb="FF000000"/>
      <name val="Calibri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rgb="FFFFA6A6"/>
        <bgColor rgb="FFFFCC99"/>
      </patternFill>
    </fill>
    <fill>
      <patternFill patternType="solid">
        <fgColor rgb="FFB2B2B2"/>
        <bgColor rgb="FF999999"/>
      </patternFill>
    </fill>
    <fill>
      <patternFill patternType="solid">
        <fgColor rgb="FF3DE363"/>
        <bgColor rgb="FF04CD61"/>
      </patternFill>
    </fill>
    <fill>
      <patternFill patternType="solid">
        <fgColor rgb="FF04CD61"/>
        <bgColor rgb="FF3DE363"/>
      </patternFill>
    </fill>
    <fill>
      <patternFill patternType="solid">
        <fgColor rgb="FFFF972F"/>
        <bgColor rgb="FFFF8080"/>
      </patternFill>
    </fill>
    <fill>
      <patternFill patternType="solid">
        <fgColor rgb="FFBBE33D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F6F9D4"/>
        <bgColor rgb="FFFFFFFF"/>
      </patternFill>
    </fill>
    <fill>
      <patternFill patternType="solid">
        <fgColor rgb="FF999999"/>
        <bgColor rgb="FF808080"/>
      </patternFill>
    </fill>
    <fill>
      <patternFill patternType="solid">
        <fgColor rgb="FFCCCCCC"/>
        <bgColor rgb="FFCCCCFF"/>
      </patternFill>
    </fill>
    <fill>
      <patternFill patternType="solid">
        <fgColor rgb="FF00FDFF"/>
        <bgColor rgb="FF00FFFF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horizontal="center" wrapText="1"/>
    </xf>
    <xf numFmtId="0" fontId="1" fillId="2" borderId="0" applyProtection="0">
      <alignment horizontal="center" wrapText="1"/>
    </xf>
    <xf numFmtId="0" fontId="1" fillId="3" borderId="0" applyProtection="0">
      <alignment horizontal="center" wrapText="1"/>
    </xf>
    <xf numFmtId="0" fontId="1" fillId="4" borderId="0" applyProtection="0">
      <alignment horizontal="center" wrapText="1"/>
    </xf>
  </cellStyleXfs>
  <cellXfs count="131">
    <xf numFmtId="0" fontId="0" fillId="0" borderId="0" xfId="0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right" wrapText="1"/>
    </xf>
    <xf numFmtId="0" fontId="1" fillId="0" borderId="0" xfId="0" applyFont="1" applyBorder="1" applyAlignment="1">
      <alignment horizontal="left" wrapText="1"/>
    </xf>
    <xf numFmtId="0" fontId="0" fillId="0" borderId="0" xfId="0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left"/>
    </xf>
    <xf numFmtId="0" fontId="1" fillId="0" borderId="0" xfId="0" applyFont="1" applyBorder="1">
      <alignment horizontal="center" wrapText="1"/>
    </xf>
    <xf numFmtId="0" fontId="0" fillId="0" borderId="0" xfId="0" applyBorder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right" wrapText="1"/>
    </xf>
    <xf numFmtId="0" fontId="2" fillId="5" borderId="1" xfId="0" applyFont="1" applyFill="1" applyBorder="1" applyAlignment="1">
      <alignment horizontal="left" wrapText="1"/>
    </xf>
    <xf numFmtId="0" fontId="2" fillId="5" borderId="1" xfId="0" applyFont="1" applyFill="1" applyBorder="1" applyAlignment="1">
      <alignment horizontal="center"/>
    </xf>
    <xf numFmtId="0" fontId="0" fillId="0" borderId="1" xfId="0" applyBorder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right" wrapText="1"/>
    </xf>
    <xf numFmtId="0" fontId="3" fillId="4" borderId="1" xfId="0" applyFont="1" applyFill="1" applyBorder="1" applyAlignment="1">
      <alignment horizontal="left" wrapText="1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4" fillId="0" borderId="1" xfId="0" applyFont="1" applyBorder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2" fillId="6" borderId="0" xfId="0" applyFont="1" applyFill="1" applyBorder="1" applyAlignment="1">
      <alignment wrapText="1"/>
    </xf>
    <xf numFmtId="0" fontId="2" fillId="6" borderId="0" xfId="0" applyFont="1" applyFill="1" applyBorder="1" applyAlignment="1">
      <alignment horizontal="right" wrapText="1"/>
    </xf>
    <xf numFmtId="0" fontId="2" fillId="6" borderId="0" xfId="0" applyFont="1" applyFill="1" applyBorder="1" applyAlignment="1">
      <alignment horizontal="left" wrapText="1"/>
    </xf>
    <xf numFmtId="0" fontId="2" fillId="6" borderId="0" xfId="0" applyFont="1" applyFill="1" applyBorder="1" applyAlignment="1">
      <alignment horizontal="center" wrapText="1"/>
    </xf>
    <xf numFmtId="0" fontId="2" fillId="6" borderId="0" xfId="0" applyFont="1" applyFill="1" applyBorder="1" applyAlignment="1">
      <alignment horizontal="left"/>
    </xf>
    <xf numFmtId="0" fontId="2" fillId="6" borderId="0" xfId="0" applyFont="1" applyFill="1" applyBorder="1">
      <alignment horizontal="center" wrapText="1"/>
    </xf>
    <xf numFmtId="0" fontId="3" fillId="0" borderId="0" xfId="0" applyFont="1" applyBorder="1" applyAlignment="1">
      <alignment horizontal="right"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0" fillId="7" borderId="0" xfId="0" applyFill="1" applyBorder="1" applyAlignment="1">
      <alignment wrapText="1"/>
    </xf>
    <xf numFmtId="0" fontId="5" fillId="7" borderId="0" xfId="0" applyFont="1" applyFill="1" applyBorder="1" applyAlignment="1">
      <alignment horizontal="right" wrapText="1"/>
    </xf>
    <xf numFmtId="0" fontId="5" fillId="7" borderId="0" xfId="0" applyFont="1" applyFill="1" applyBorder="1" applyAlignment="1">
      <alignment horizontal="left" wrapText="1"/>
    </xf>
    <xf numFmtId="0" fontId="0" fillId="7" borderId="0" xfId="0" applyFill="1" applyBorder="1" applyAlignment="1">
      <alignment horizontal="center" wrapText="1"/>
    </xf>
    <xf numFmtId="0" fontId="1" fillId="7" borderId="0" xfId="0" applyFont="1" applyFill="1" applyBorder="1" applyAlignment="1">
      <alignment horizontal="center" wrapText="1"/>
    </xf>
    <xf numFmtId="0" fontId="1" fillId="7" borderId="0" xfId="0" applyFont="1" applyFill="1" applyBorder="1" applyAlignment="1">
      <alignment horizontal="left"/>
    </xf>
    <xf numFmtId="0" fontId="1" fillId="7" borderId="0" xfId="0" applyFont="1" applyFill="1" applyBorder="1">
      <alignment horizontal="center" wrapText="1"/>
    </xf>
    <xf numFmtId="0" fontId="0" fillId="7" borderId="0" xfId="0" applyFill="1" applyBorder="1">
      <alignment horizontal="center" wrapText="1"/>
    </xf>
    <xf numFmtId="0" fontId="3" fillId="7" borderId="0" xfId="0" applyFont="1" applyFill="1" applyBorder="1" applyAlignment="1">
      <alignment horizontal="left" wrapText="1"/>
    </xf>
    <xf numFmtId="0" fontId="1" fillId="2" borderId="0" xfId="1" applyProtection="1">
      <alignment horizontal="center" wrapText="1"/>
    </xf>
    <xf numFmtId="0" fontId="1" fillId="0" borderId="0" xfId="0" applyFont="1" applyBorder="1" applyAlignment="1">
      <alignment horizontal="left" indent="3"/>
    </xf>
    <xf numFmtId="0" fontId="0" fillId="0" borderId="0" xfId="0" applyFont="1" applyBorder="1" applyAlignment="1">
      <alignment horizontal="center" wrapText="1"/>
    </xf>
    <xf numFmtId="0" fontId="1" fillId="0" borderId="0" xfId="0" applyFont="1" applyBorder="1">
      <alignment horizontal="center" wrapText="1"/>
    </xf>
    <xf numFmtId="0" fontId="1" fillId="3" borderId="0" xfId="2" applyProtection="1">
      <alignment horizontal="center" wrapText="1"/>
    </xf>
    <xf numFmtId="0" fontId="0" fillId="8" borderId="0" xfId="0" applyFill="1" applyBorder="1" applyAlignment="1">
      <alignment horizontal="center"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right" wrapText="1"/>
    </xf>
    <xf numFmtId="0" fontId="7" fillId="0" borderId="0" xfId="0" applyFont="1" applyBorder="1" applyAlignment="1">
      <alignment horizontal="right" wrapText="1"/>
    </xf>
    <xf numFmtId="0" fontId="7" fillId="0" borderId="0" xfId="0" applyFont="1" applyBorder="1" applyAlignment="1">
      <alignment horizontal="left" wrapText="1"/>
    </xf>
    <xf numFmtId="0" fontId="7" fillId="7" borderId="0" xfId="0" applyFont="1" applyFill="1" applyBorder="1" applyAlignment="1">
      <alignment horizontal="right" wrapText="1"/>
    </xf>
    <xf numFmtId="0" fontId="7" fillId="7" borderId="0" xfId="0" applyFont="1" applyFill="1" applyBorder="1" applyAlignment="1">
      <alignment horizontal="left" wrapText="1"/>
    </xf>
    <xf numFmtId="0" fontId="6" fillId="7" borderId="0" xfId="0" applyFont="1" applyFill="1" applyBorder="1" applyAlignment="1">
      <alignment horizontal="right" wrapText="1"/>
    </xf>
    <xf numFmtId="0" fontId="1" fillId="7" borderId="0" xfId="0" applyFont="1" applyFill="1" applyBorder="1" applyAlignment="1">
      <alignment horizontal="left" wrapText="1"/>
    </xf>
    <xf numFmtId="0" fontId="6" fillId="0" borderId="0" xfId="0" applyFont="1" applyBorder="1" applyAlignment="1">
      <alignment horizontal="right" wrapText="1"/>
    </xf>
    <xf numFmtId="0" fontId="8" fillId="0" borderId="0" xfId="0" applyFont="1" applyBorder="1" applyAlignment="1">
      <alignment horizontal="center" wrapText="1"/>
    </xf>
    <xf numFmtId="0" fontId="1" fillId="9" borderId="0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9" fillId="0" borderId="0" xfId="0" applyFont="1" applyBorder="1" applyAlignment="1">
      <alignment horizontal="right" wrapText="1"/>
    </xf>
    <xf numFmtId="0" fontId="3" fillId="9" borderId="0" xfId="0" applyFont="1" applyFill="1" applyBorder="1" applyAlignment="1">
      <alignment horizontal="left" wrapText="1"/>
    </xf>
    <xf numFmtId="0" fontId="10" fillId="0" borderId="0" xfId="0" applyFont="1" applyBorder="1" applyAlignment="1">
      <alignment horizontal="right" wrapText="1"/>
    </xf>
    <xf numFmtId="0" fontId="5" fillId="9" borderId="0" xfId="0" applyFont="1" applyFill="1" applyBorder="1" applyAlignment="1">
      <alignment horizontal="left" wrapText="1"/>
    </xf>
    <xf numFmtId="0" fontId="1" fillId="9" borderId="0" xfId="0" applyFont="1" applyFill="1" applyBorder="1" applyAlignment="1">
      <alignment horizontal="left" wrapText="1"/>
    </xf>
    <xf numFmtId="0" fontId="1" fillId="0" borderId="0" xfId="0" applyFont="1" applyBorder="1" applyAlignment="1">
      <alignment horizontal="left" wrapText="1" indent="1"/>
    </xf>
    <xf numFmtId="0" fontId="1" fillId="0" borderId="0" xfId="0" applyFont="1" applyBorder="1" applyAlignment="1">
      <alignment horizontal="left" indent="1"/>
    </xf>
    <xf numFmtId="0" fontId="3" fillId="0" borderId="0" xfId="0" applyFont="1" applyBorder="1" applyAlignment="1">
      <alignment horizontal="left"/>
    </xf>
    <xf numFmtId="0" fontId="3" fillId="0" borderId="0" xfId="0" applyFont="1" applyBorder="1">
      <alignment horizontal="center" wrapText="1"/>
    </xf>
    <xf numFmtId="0" fontId="3" fillId="9" borderId="0" xfId="0" applyFont="1" applyFill="1" applyBorder="1" applyAlignment="1">
      <alignment horizontal="center" wrapText="1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7" borderId="0" xfId="0" applyFont="1" applyFill="1" applyBorder="1" applyAlignment="1">
      <alignment horizontal="right" wrapText="1"/>
    </xf>
    <xf numFmtId="0" fontId="11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left" wrapText="1"/>
    </xf>
    <xf numFmtId="0" fontId="3" fillId="8" borderId="0" xfId="0" applyFont="1" applyFill="1" applyBorder="1" applyAlignment="1">
      <alignment horizontal="left" wrapText="1"/>
    </xf>
    <xf numFmtId="0" fontId="1" fillId="10" borderId="0" xfId="0" applyFont="1" applyFill="1" applyBorder="1" applyAlignment="1">
      <alignment horizontal="center" wrapText="1"/>
    </xf>
    <xf numFmtId="0" fontId="2" fillId="11" borderId="0" xfId="0" applyFont="1" applyFill="1" applyBorder="1" applyAlignment="1">
      <alignment horizontal="right" wrapText="1"/>
    </xf>
    <xf numFmtId="0" fontId="2" fillId="11" borderId="0" xfId="0" applyFont="1" applyFill="1" applyBorder="1" applyAlignment="1">
      <alignment horizontal="left" wrapText="1"/>
    </xf>
    <xf numFmtId="0" fontId="0" fillId="11" borderId="0" xfId="0" applyFill="1" applyBorder="1" applyAlignment="1">
      <alignment horizontal="center" wrapText="1"/>
    </xf>
    <xf numFmtId="0" fontId="5" fillId="11" borderId="0" xfId="0" applyFont="1" applyFill="1" applyBorder="1" applyAlignment="1">
      <alignment horizontal="center" wrapText="1"/>
    </xf>
    <xf numFmtId="0" fontId="1" fillId="11" borderId="0" xfId="0" applyFont="1" applyFill="1" applyBorder="1" applyAlignment="1">
      <alignment horizontal="center" wrapText="1"/>
    </xf>
    <xf numFmtId="0" fontId="3" fillId="11" borderId="0" xfId="0" applyFont="1" applyFill="1" applyBorder="1" applyAlignment="1">
      <alignment horizontal="right" wrapText="1"/>
    </xf>
    <xf numFmtId="0" fontId="3" fillId="11" borderId="0" xfId="0" applyFont="1" applyFill="1" applyBorder="1" applyAlignment="1">
      <alignment horizontal="left" wrapText="1"/>
    </xf>
    <xf numFmtId="3" fontId="2" fillId="0" borderId="0" xfId="0" applyNumberFormat="1" applyFont="1" applyBorder="1" applyAlignment="1">
      <alignment horizontal="right" wrapText="1"/>
    </xf>
    <xf numFmtId="0" fontId="3" fillId="0" borderId="0" xfId="0" applyFont="1" applyBorder="1" applyAlignment="1">
      <alignment horizontal="right"/>
    </xf>
    <xf numFmtId="0" fontId="1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12" borderId="0" xfId="0" applyFill="1" applyBorder="1">
      <alignment horizontal="center" wrapText="1"/>
    </xf>
    <xf numFmtId="0" fontId="3" fillId="12" borderId="0" xfId="0" applyFont="1" applyFill="1" applyBorder="1" applyAlignment="1">
      <alignment horizontal="right"/>
    </xf>
    <xf numFmtId="0" fontId="3" fillId="12" borderId="0" xfId="0" applyFont="1" applyFill="1" applyBorder="1" applyAlignment="1">
      <alignment horizontal="left"/>
    </xf>
    <xf numFmtId="0" fontId="12" fillId="12" borderId="0" xfId="0" applyFont="1" applyFill="1" applyBorder="1" applyAlignment="1">
      <alignment horizontal="center"/>
    </xf>
    <xf numFmtId="0" fontId="1" fillId="12" borderId="0" xfId="0" applyFont="1" applyFill="1" applyBorder="1" applyAlignment="1">
      <alignment horizontal="center"/>
    </xf>
    <xf numFmtId="0" fontId="1" fillId="12" borderId="0" xfId="0" applyFont="1" applyFill="1" applyBorder="1" applyAlignment="1">
      <alignment horizontal="left"/>
    </xf>
    <xf numFmtId="0" fontId="1" fillId="12" borderId="0" xfId="0" applyFont="1" applyFill="1" applyBorder="1">
      <alignment horizontal="center" wrapText="1"/>
    </xf>
    <xf numFmtId="0" fontId="1" fillId="12" borderId="0" xfId="0" applyFont="1" applyFill="1" applyBorder="1" applyAlignment="1">
      <alignment horizontal="center" wrapText="1"/>
    </xf>
    <xf numFmtId="0" fontId="5" fillId="0" borderId="0" xfId="0" applyFont="1" applyBorder="1" applyAlignment="1">
      <alignment horizontal="right" wrapText="1"/>
    </xf>
    <xf numFmtId="0" fontId="1" fillId="0" borderId="0" xfId="0" applyFont="1" applyBorder="1" applyAlignment="1">
      <alignment horizontal="center"/>
    </xf>
    <xf numFmtId="0" fontId="1" fillId="8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right" wrapText="1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>
      <alignment horizontal="center" wrapText="1"/>
    </xf>
    <xf numFmtId="0" fontId="13" fillId="0" borderId="0" xfId="0" applyFont="1" applyBorder="1" applyAlignment="1">
      <alignment horizontal="left" wrapText="1"/>
    </xf>
    <xf numFmtId="0" fontId="1" fillId="13" borderId="0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wrapText="1"/>
    </xf>
    <xf numFmtId="0" fontId="3" fillId="14" borderId="0" xfId="0" applyFont="1" applyFill="1" applyBorder="1" applyAlignment="1">
      <alignment horizontal="left" wrapText="1"/>
    </xf>
    <xf numFmtId="0" fontId="1" fillId="14" borderId="0" xfId="0" applyFont="1" applyFill="1" applyBorder="1" applyAlignment="1">
      <alignment horizontal="left" wrapText="1"/>
    </xf>
    <xf numFmtId="0" fontId="5" fillId="0" borderId="0" xfId="0" applyFont="1" applyBorder="1" applyAlignment="1">
      <alignment horizontal="left"/>
    </xf>
    <xf numFmtId="0" fontId="2" fillId="6" borderId="0" xfId="0" applyFont="1" applyFill="1" applyBorder="1" applyAlignment="1"/>
    <xf numFmtId="0" fontId="3" fillId="0" borderId="0" xfId="0" applyFont="1" applyBorder="1" applyAlignment="1"/>
    <xf numFmtId="0" fontId="5" fillId="7" borderId="0" xfId="0" applyFont="1" applyFill="1" applyBorder="1" applyAlignment="1">
      <alignment horizontal="left"/>
    </xf>
    <xf numFmtId="0" fontId="6" fillId="0" borderId="0" xfId="0" applyFont="1" applyBorder="1" applyAlignment="1"/>
    <xf numFmtId="0" fontId="0" fillId="0" borderId="0" xfId="0" applyBorder="1" applyAlignment="1"/>
    <xf numFmtId="0" fontId="7" fillId="0" borderId="0" xfId="0" applyFont="1" applyBorder="1" applyAlignment="1">
      <alignment horizontal="left"/>
    </xf>
    <xf numFmtId="0" fontId="7" fillId="7" borderId="0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6" fillId="7" borderId="0" xfId="0" applyFont="1" applyFill="1" applyBorder="1" applyAlignment="1">
      <alignment horizontal="left"/>
    </xf>
    <xf numFmtId="0" fontId="6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3" fillId="7" borderId="0" xfId="0" applyFont="1" applyFill="1" applyBorder="1" applyAlignment="1">
      <alignment horizontal="left"/>
    </xf>
    <xf numFmtId="0" fontId="2" fillId="11" borderId="0" xfId="0" applyFont="1" applyFill="1" applyBorder="1" applyAlignment="1">
      <alignment horizontal="left"/>
    </xf>
    <xf numFmtId="0" fontId="3" fillId="11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5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/>
    </xf>
  </cellXfs>
  <cellStyles count="4">
    <cellStyle name="HighPriority" xfId="1" xr:uid="{00000000-0005-0000-0000-000006000000}"/>
    <cellStyle name="LowPriority" xfId="2" xr:uid="{00000000-0005-0000-0000-000007000000}"/>
    <cellStyle name="Normal" xfId="0" builtinId="0"/>
    <cellStyle name="NormalPriority" xfId="3" xr:uid="{00000000-0005-0000-0000-000008000000}"/>
  </cellStyles>
  <dxfs count="3">
    <dxf>
      <font>
        <b val="0"/>
        <i val="0"/>
        <strike val="0"/>
        <outline val="0"/>
        <shadow val="0"/>
        <u val="none"/>
        <sz val="11"/>
        <color rgb="FF000000"/>
        <name val="Calibri"/>
        <family val="2"/>
        <charset val="204"/>
      </font>
      <numFmt numFmtId="0" formatCode="General"/>
      <fill>
        <patternFill>
          <bgColor rgb="FFB2B2B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outline val="0"/>
        <shadow val="0"/>
        <u val="none"/>
        <sz val="11"/>
        <color rgb="FF000000"/>
        <name val="Calibri"/>
        <family val="2"/>
        <charset val="204"/>
      </font>
      <numFmt numFmtId="0" formatCode="General"/>
      <fill>
        <patternFill>
          <bgColor rgb="FF3DE36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outline val="0"/>
        <shadow val="0"/>
        <u val="none"/>
        <sz val="11"/>
        <color rgb="FF000000"/>
        <name val="Calibri"/>
        <family val="2"/>
        <charset val="204"/>
      </font>
      <numFmt numFmtId="0" formatCode="General"/>
      <fill>
        <patternFill>
          <bgColor rgb="FFFFA6A6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DFF"/>
      <rgbColor rgb="FF800000"/>
      <rgbColor rgb="FF069A2E"/>
      <rgbColor rgb="FF000080"/>
      <rgbColor rgb="FF808000"/>
      <rgbColor rgb="FF800080"/>
      <rgbColor rgb="FF008080"/>
      <rgbColor rgb="FFCCCCCC"/>
      <rgbColor rgb="FF808080"/>
      <rgbColor rgb="FFB2B2B2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DE363"/>
      <rgbColor rgb="FFBBE33D"/>
      <rgbColor rgb="FFFFCC00"/>
      <rgbColor rgb="FFFF972F"/>
      <rgbColor rgb="FFFF6600"/>
      <rgbColor rgb="FF666699"/>
      <rgbColor rgb="FF999999"/>
      <rgbColor rgb="FF003366"/>
      <rgbColor rgb="FF04CD61"/>
      <rgbColor rgb="FF003300"/>
      <rgbColor rgb="FF333300"/>
      <rgbColor rgb="FFF10D0C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21"/>
  <sheetViews>
    <sheetView tabSelected="1" zoomScale="120" zoomScaleNormal="120" workbookViewId="0">
      <pane xSplit="4" ySplit="1" topLeftCell="E183" activePane="bottomRight" state="frozen"/>
      <selection pane="topRight" activeCell="E1" sqref="E1"/>
      <selection pane="bottomLeft" activeCell="A59" sqref="A59"/>
      <selection pane="bottomRight" activeCell="E204" sqref="E204"/>
    </sheetView>
  </sheetViews>
  <sheetFormatPr defaultColWidth="8.7109375" defaultRowHeight="15" x14ac:dyDescent="0.25"/>
  <cols>
    <col min="1" max="1" width="15.28515625" style="1" customWidth="1"/>
    <col min="2" max="2" width="15.28515625" style="2" customWidth="1"/>
    <col min="3" max="3" width="44" style="117" customWidth="1"/>
    <col min="4" max="4" width="52.7109375" style="3" customWidth="1"/>
    <col min="5" max="5" width="13" style="4" customWidth="1"/>
    <col min="6" max="6" width="18.28515625" style="5" customWidth="1"/>
    <col min="7" max="7" width="22.28515625" style="5" customWidth="1"/>
    <col min="8" max="8" width="12.42578125" style="6" customWidth="1"/>
    <col min="9" max="9" width="12.5703125" style="7" customWidth="1"/>
    <col min="10" max="10" width="13.140625" style="5" customWidth="1"/>
    <col min="11" max="11" width="11.7109375" style="5" customWidth="1"/>
    <col min="12" max="12" width="11.28515625" style="7" customWidth="1"/>
    <col min="13" max="13" width="12.28515625" style="7" customWidth="1"/>
    <col min="14" max="14" width="15.5703125" style="7" customWidth="1"/>
    <col min="15" max="15" width="17" style="7" customWidth="1"/>
    <col min="16" max="16" width="13.28515625" style="7" customWidth="1"/>
    <col min="17" max="19" width="15" style="7" customWidth="1"/>
    <col min="20" max="20" width="16.28515625" style="5" customWidth="1"/>
    <col min="21" max="21" width="15.85546875" style="5" customWidth="1"/>
    <col min="22" max="1023" width="8.7109375" style="8"/>
  </cols>
  <sheetData>
    <row r="1" spans="1:1024" s="12" customFormat="1" ht="37.5" customHeight="1" x14ac:dyDescent="0.3">
      <c r="A1" s="9" t="s">
        <v>0</v>
      </c>
      <c r="B1" s="10" t="s">
        <v>1</v>
      </c>
      <c r="C1" s="12" t="s">
        <v>2</v>
      </c>
      <c r="D1" s="11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2" t="s">
        <v>8</v>
      </c>
      <c r="J1" s="129" t="s">
        <v>9</v>
      </c>
      <c r="K1" s="129"/>
      <c r="L1" s="130" t="s">
        <v>10</v>
      </c>
      <c r="M1" s="130"/>
      <c r="N1" s="130" t="s">
        <v>11</v>
      </c>
      <c r="O1" s="130"/>
      <c r="P1" s="130" t="s">
        <v>12</v>
      </c>
      <c r="Q1" s="130"/>
      <c r="R1" s="130" t="s">
        <v>13</v>
      </c>
      <c r="S1" s="130"/>
      <c r="T1" s="129" t="s">
        <v>14</v>
      </c>
      <c r="U1" s="129"/>
      <c r="AMJ1" s="13"/>
    </row>
    <row r="2" spans="1:1024" s="18" customFormat="1" ht="63" x14ac:dyDescent="0.25">
      <c r="A2" s="14" t="s">
        <v>15</v>
      </c>
      <c r="B2" s="15"/>
      <c r="D2" s="16"/>
      <c r="E2" s="14"/>
      <c r="F2" s="14"/>
      <c r="G2" s="14"/>
      <c r="H2" s="17"/>
      <c r="J2" s="14" t="s">
        <v>16</v>
      </c>
      <c r="K2" s="14" t="s">
        <v>5</v>
      </c>
      <c r="L2" s="14" t="s">
        <v>16</v>
      </c>
      <c r="M2" s="14" t="s">
        <v>5</v>
      </c>
      <c r="N2" s="14" t="s">
        <v>16</v>
      </c>
      <c r="O2" s="14" t="s">
        <v>5</v>
      </c>
      <c r="P2" s="14" t="s">
        <v>16</v>
      </c>
      <c r="Q2" s="14" t="s">
        <v>5</v>
      </c>
      <c r="T2" s="14"/>
      <c r="U2" s="14"/>
      <c r="AMJ2" s="19"/>
    </row>
    <row r="3" spans="1:1024" s="25" customFormat="1" ht="18.75" x14ac:dyDescent="0.3">
      <c r="A3" s="20"/>
      <c r="B3" s="21"/>
      <c r="D3" s="22"/>
      <c r="E3" s="20"/>
      <c r="F3" s="20"/>
      <c r="G3" s="23">
        <f>G4+G17+G24+G32+G130+G144+G156+G205+G214</f>
        <v>333</v>
      </c>
      <c r="H3" s="24"/>
      <c r="J3" s="20"/>
      <c r="K3" s="20">
        <f>K4+K17+K24+K32+K130+K144+K156+K205+K214</f>
        <v>165</v>
      </c>
      <c r="O3" s="20">
        <f>O4+O17+O24+O32+O130+O144+O156+O205+O214</f>
        <v>66</v>
      </c>
      <c r="Q3" s="20">
        <f>Q4+Q17+Q24+Q32+Q130+Q144+Q156+Q205+Q214+Q166</f>
        <v>47</v>
      </c>
      <c r="T3" s="20"/>
      <c r="U3" s="20"/>
      <c r="AMJ3" s="13"/>
    </row>
    <row r="4" spans="1:1024" s="31" customFormat="1" ht="18.75" x14ac:dyDescent="0.3">
      <c r="A4" s="26" t="s">
        <v>17</v>
      </c>
      <c r="B4" s="27"/>
      <c r="C4" s="113"/>
      <c r="D4" s="28"/>
      <c r="E4" s="29"/>
      <c r="F4" s="29"/>
      <c r="G4" s="29">
        <f>SUM(G5:G16)</f>
        <v>21</v>
      </c>
      <c r="H4" s="30"/>
      <c r="J4" s="29"/>
      <c r="K4" s="29">
        <f>SUM(K5:K16)</f>
        <v>3</v>
      </c>
      <c r="M4" s="29">
        <f>SUM(M5:M16)</f>
        <v>0</v>
      </c>
      <c r="O4" s="29">
        <f>SUM(O5:O16)</f>
        <v>8</v>
      </c>
      <c r="Q4" s="29">
        <f>SUM(Q5:Q16)</f>
        <v>0</v>
      </c>
      <c r="T4" s="29"/>
      <c r="U4" s="29"/>
    </row>
    <row r="5" spans="1:1024" ht="15.75" x14ac:dyDescent="0.25">
      <c r="B5" s="32">
        <v>1</v>
      </c>
      <c r="C5" s="114"/>
      <c r="D5" s="34" t="s">
        <v>18</v>
      </c>
      <c r="T5" s="5" t="s">
        <v>19</v>
      </c>
      <c r="U5" s="5">
        <f>IF(T5="Да",F11,0)</f>
        <v>3</v>
      </c>
    </row>
    <row r="6" spans="1:1024" s="42" customFormat="1" x14ac:dyDescent="0.25">
      <c r="A6" s="35"/>
      <c r="B6" s="36">
        <v>2</v>
      </c>
      <c r="C6" s="115" t="s">
        <v>20</v>
      </c>
      <c r="D6" s="37" t="str">
        <f t="shared" ref="D6:D39" si="0">_xlfn.CONCAT(REPT("    ",B6-1), C6)</f>
        <v xml:space="preserve">    Древовидная структура</v>
      </c>
      <c r="E6" s="38"/>
      <c r="F6" s="39"/>
      <c r="G6" s="39"/>
      <c r="H6" s="40"/>
      <c r="I6" s="41"/>
      <c r="J6" s="39"/>
      <c r="K6" s="39"/>
      <c r="L6" s="41"/>
      <c r="M6" s="41"/>
      <c r="N6" s="41"/>
      <c r="O6" s="41"/>
      <c r="P6" s="41" t="s">
        <v>19</v>
      </c>
      <c r="Q6" s="41"/>
      <c r="R6" s="41"/>
      <c r="S6" s="41"/>
      <c r="T6" s="39" t="s">
        <v>19</v>
      </c>
      <c r="U6" s="39"/>
    </row>
    <row r="7" spans="1:1024" s="42" customFormat="1" ht="15.75" x14ac:dyDescent="0.25">
      <c r="A7" s="35"/>
      <c r="B7" s="36">
        <v>1</v>
      </c>
      <c r="C7" s="115" t="s">
        <v>21</v>
      </c>
      <c r="D7" s="43" t="str">
        <f t="shared" si="0"/>
        <v>Роли пользователей</v>
      </c>
      <c r="E7" s="38"/>
      <c r="F7" s="39"/>
      <c r="G7" s="39"/>
      <c r="H7" s="40"/>
      <c r="I7" s="41"/>
      <c r="J7" s="39"/>
      <c r="K7" s="39"/>
      <c r="L7" s="41"/>
      <c r="M7" s="41"/>
      <c r="N7" s="41"/>
      <c r="O7" s="41"/>
      <c r="P7" s="41"/>
      <c r="Q7" s="41"/>
      <c r="R7" s="41"/>
      <c r="S7" s="41"/>
      <c r="T7" s="39"/>
      <c r="U7" s="39"/>
    </row>
    <row r="8" spans="1:1024" s="42" customFormat="1" ht="15.75" x14ac:dyDescent="0.25">
      <c r="A8" s="35"/>
      <c r="B8" s="36">
        <v>1</v>
      </c>
      <c r="C8" s="115" t="s">
        <v>22</v>
      </c>
      <c r="D8" s="43" t="str">
        <f t="shared" si="0"/>
        <v>Сотрудники</v>
      </c>
      <c r="E8" s="38"/>
      <c r="F8" s="39"/>
      <c r="G8" s="39"/>
      <c r="H8" s="40"/>
      <c r="I8" s="41"/>
      <c r="J8" s="39"/>
      <c r="K8" s="39"/>
      <c r="L8" s="41"/>
      <c r="M8" s="41"/>
      <c r="N8" s="41"/>
      <c r="O8" s="41"/>
      <c r="P8" s="41"/>
      <c r="Q8" s="41"/>
      <c r="R8" s="41"/>
      <c r="S8" s="41"/>
      <c r="T8" s="39"/>
      <c r="U8" s="39"/>
    </row>
    <row r="9" spans="1:1024" s="42" customFormat="1" ht="15.75" x14ac:dyDescent="0.25">
      <c r="A9" s="35"/>
      <c r="B9" s="36">
        <v>1</v>
      </c>
      <c r="C9" s="115" t="s">
        <v>23</v>
      </c>
      <c r="D9" s="43" t="str">
        <f t="shared" si="0"/>
        <v>Пользователи системы</v>
      </c>
      <c r="E9" s="38"/>
      <c r="F9" s="39"/>
      <c r="G9" s="39"/>
      <c r="H9" s="40"/>
      <c r="I9" s="41"/>
      <c r="J9" s="39"/>
      <c r="K9" s="39"/>
      <c r="L9" s="41"/>
      <c r="M9" s="41"/>
      <c r="N9" s="41"/>
      <c r="O9" s="41"/>
      <c r="P9" s="41"/>
      <c r="Q9" s="41"/>
      <c r="R9" s="41"/>
      <c r="S9" s="41"/>
      <c r="T9" s="39"/>
      <c r="U9" s="39"/>
    </row>
    <row r="10" spans="1:1024" s="42" customFormat="1" ht="15.75" x14ac:dyDescent="0.25">
      <c r="A10" s="35"/>
      <c r="B10" s="36">
        <v>1</v>
      </c>
      <c r="C10" s="115" t="s">
        <v>24</v>
      </c>
      <c r="D10" s="43" t="str">
        <f t="shared" si="0"/>
        <v>Должности работников</v>
      </c>
      <c r="E10" s="38"/>
      <c r="F10" s="39"/>
      <c r="G10" s="39"/>
      <c r="H10" s="40"/>
      <c r="I10" s="41"/>
      <c r="J10" s="39"/>
      <c r="K10" s="39"/>
      <c r="L10" s="41"/>
      <c r="M10" s="41"/>
      <c r="N10" s="41"/>
      <c r="O10" s="41"/>
      <c r="P10" s="41"/>
      <c r="Q10" s="41"/>
      <c r="R10" s="41"/>
      <c r="S10" s="41"/>
      <c r="T10" s="39"/>
      <c r="U10" s="39"/>
    </row>
    <row r="11" spans="1:1024" x14ac:dyDescent="0.25">
      <c r="B11" s="2">
        <v>1</v>
      </c>
      <c r="C11" s="116" t="s">
        <v>25</v>
      </c>
      <c r="D11" s="3" t="str">
        <f t="shared" si="0"/>
        <v>Справочник бригад</v>
      </c>
      <c r="E11" s="44">
        <v>1</v>
      </c>
      <c r="F11" s="5">
        <v>3</v>
      </c>
      <c r="G11" s="5">
        <f>F11*IF(B11=1,1,0)</f>
        <v>3</v>
      </c>
      <c r="J11" s="5" t="s">
        <v>19</v>
      </c>
      <c r="K11" s="5">
        <f t="shared" ref="K11:K16" si="1">IF(J11="Да",F11,0)</f>
        <v>3</v>
      </c>
    </row>
    <row r="12" spans="1:1024" x14ac:dyDescent="0.25">
      <c r="B12" s="2">
        <v>1</v>
      </c>
      <c r="C12" s="116" t="s">
        <v>26</v>
      </c>
      <c r="D12" s="3" t="str">
        <f t="shared" si="0"/>
        <v>Журнал сменного персонала</v>
      </c>
      <c r="E12" s="4">
        <v>2</v>
      </c>
      <c r="F12" s="5">
        <v>5</v>
      </c>
      <c r="G12" s="5">
        <f>F12*IF(B12=1,1,0)</f>
        <v>5</v>
      </c>
      <c r="I12" s="45"/>
      <c r="K12" s="5">
        <f t="shared" si="1"/>
        <v>0</v>
      </c>
    </row>
    <row r="13" spans="1:1024" x14ac:dyDescent="0.25">
      <c r="B13" s="2">
        <v>1</v>
      </c>
      <c r="C13" s="116" t="s">
        <v>27</v>
      </c>
      <c r="D13" s="3" t="str">
        <f t="shared" si="0"/>
        <v>Журнал дежурств</v>
      </c>
      <c r="E13" s="46">
        <v>2</v>
      </c>
      <c r="F13" s="5">
        <v>5</v>
      </c>
      <c r="G13" s="5">
        <f>F13*IF(B13=1,1,0)</f>
        <v>5</v>
      </c>
      <c r="K13" s="5">
        <f t="shared" si="1"/>
        <v>0</v>
      </c>
    </row>
    <row r="14" spans="1:1024" x14ac:dyDescent="0.25">
      <c r="B14" s="2">
        <v>1</v>
      </c>
      <c r="C14" s="116" t="s">
        <v>28</v>
      </c>
      <c r="D14" s="3" t="str">
        <f t="shared" si="0"/>
        <v>Календарь рабочего времени предприятия</v>
      </c>
      <c r="E14" s="46">
        <v>2</v>
      </c>
      <c r="F14" s="5">
        <v>3</v>
      </c>
      <c r="G14" s="5">
        <f>F14*IF(B14=1,1,0)</f>
        <v>3</v>
      </c>
      <c r="K14" s="5">
        <f t="shared" si="1"/>
        <v>0</v>
      </c>
      <c r="N14" s="7" t="s">
        <v>19</v>
      </c>
      <c r="O14" s="47">
        <f>IF(N14="Да",F14,0)</f>
        <v>3</v>
      </c>
    </row>
    <row r="15" spans="1:1024" ht="30" x14ac:dyDescent="0.25">
      <c r="B15" s="2">
        <v>1</v>
      </c>
      <c r="C15" s="116" t="s">
        <v>29</v>
      </c>
      <c r="D15" s="3" t="str">
        <f t="shared" si="0"/>
        <v>Календарь рабочего времени работника. Отпуска, отгулы.</v>
      </c>
      <c r="E15" s="48">
        <v>2</v>
      </c>
      <c r="F15" s="5">
        <v>5</v>
      </c>
      <c r="G15" s="5">
        <f>F15*IF(B15=1,1,0)</f>
        <v>5</v>
      </c>
      <c r="K15" s="5">
        <f t="shared" si="1"/>
        <v>0</v>
      </c>
      <c r="N15" s="7" t="s">
        <v>19</v>
      </c>
      <c r="O15" s="47">
        <f>IF(N15="Да",F15,0)</f>
        <v>5</v>
      </c>
    </row>
    <row r="16" spans="1:1024" x14ac:dyDescent="0.25">
      <c r="B16" s="2">
        <v>1</v>
      </c>
      <c r="D16" s="3" t="str">
        <f t="shared" si="0"/>
        <v/>
      </c>
      <c r="E16" s="46"/>
      <c r="K16" s="5">
        <f t="shared" si="1"/>
        <v>0</v>
      </c>
    </row>
    <row r="17" spans="1:21" s="31" customFormat="1" ht="56.25" x14ac:dyDescent="0.3">
      <c r="A17" s="26" t="s">
        <v>30</v>
      </c>
      <c r="B17" s="27">
        <v>1</v>
      </c>
      <c r="C17" s="113"/>
      <c r="D17" s="28" t="str">
        <f t="shared" si="0"/>
        <v/>
      </c>
      <c r="E17" s="29"/>
      <c r="F17" s="29"/>
      <c r="G17" s="29">
        <f>SUM(G18:G23)</f>
        <v>8</v>
      </c>
      <c r="H17" s="30"/>
      <c r="J17" s="29"/>
      <c r="K17" s="29">
        <f>SUM(K18:K23)</f>
        <v>0</v>
      </c>
      <c r="M17" s="29">
        <f>SUM(M18:M23)</f>
        <v>0</v>
      </c>
      <c r="O17" s="29">
        <f>SUM(O18:O23)</f>
        <v>5</v>
      </c>
      <c r="Q17" s="29">
        <f>SUM(Q18:Q23)</f>
        <v>0</v>
      </c>
      <c r="T17" s="29"/>
      <c r="U17" s="29"/>
    </row>
    <row r="18" spans="1:21" ht="15.75" x14ac:dyDescent="0.25">
      <c r="B18" s="32">
        <v>1</v>
      </c>
      <c r="C18" s="70" t="s">
        <v>31</v>
      </c>
      <c r="D18" s="34" t="str">
        <f t="shared" si="0"/>
        <v>Реестр оборудования/основных средств</v>
      </c>
      <c r="E18" s="49">
        <v>1</v>
      </c>
      <c r="F18" s="5">
        <f>F19</f>
        <v>5</v>
      </c>
      <c r="G18" s="5">
        <f t="shared" ref="G18:G23" si="2">F18*IF(B18=1,1,0)</f>
        <v>5</v>
      </c>
      <c r="K18" s="5">
        <f t="shared" ref="K18:K23" si="3">IF(J18="Да",F18,0)</f>
        <v>0</v>
      </c>
      <c r="P18" s="7">
        <v>1</v>
      </c>
    </row>
    <row r="19" spans="1:21" s="7" customFormat="1" x14ac:dyDescent="0.25">
      <c r="A19" s="50"/>
      <c r="B19" s="51">
        <v>2</v>
      </c>
      <c r="C19" s="6" t="s">
        <v>32</v>
      </c>
      <c r="D19" s="3" t="str">
        <f t="shared" si="0"/>
        <v xml:space="preserve">    Древовидная структура. Эргономика</v>
      </c>
      <c r="E19" s="5">
        <v>1</v>
      </c>
      <c r="F19" s="5">
        <v>5</v>
      </c>
      <c r="G19" s="5">
        <f t="shared" si="2"/>
        <v>0</v>
      </c>
      <c r="H19" s="6"/>
      <c r="J19" s="5"/>
      <c r="K19" s="5">
        <f t="shared" si="3"/>
        <v>0</v>
      </c>
      <c r="N19" s="7" t="s">
        <v>19</v>
      </c>
      <c r="O19" s="47">
        <f>IF(N19="Да",F19,0)</f>
        <v>5</v>
      </c>
      <c r="T19" s="5"/>
      <c r="U19" s="5"/>
    </row>
    <row r="20" spans="1:21" ht="15.75" x14ac:dyDescent="0.25">
      <c r="B20" s="32">
        <v>1</v>
      </c>
      <c r="C20" s="70" t="s">
        <v>33</v>
      </c>
      <c r="D20" s="34" t="str">
        <f t="shared" si="0"/>
        <v>Карточка оборудования</v>
      </c>
      <c r="E20" s="4">
        <v>2</v>
      </c>
      <c r="F20" s="5">
        <f>F21</f>
        <v>3</v>
      </c>
      <c r="G20" s="5">
        <f t="shared" si="2"/>
        <v>3</v>
      </c>
      <c r="K20" s="5">
        <f t="shared" si="3"/>
        <v>0</v>
      </c>
      <c r="P20" s="7">
        <v>1</v>
      </c>
    </row>
    <row r="21" spans="1:21" ht="15.75" x14ac:dyDescent="0.25">
      <c r="B21" s="52">
        <v>2</v>
      </c>
      <c r="C21" s="118" t="s">
        <v>34</v>
      </c>
      <c r="D21" s="53" t="str">
        <f t="shared" si="0"/>
        <v xml:space="preserve">    Закладка "История обслуживания"</v>
      </c>
      <c r="E21" s="46">
        <v>2</v>
      </c>
      <c r="F21" s="5">
        <v>3</v>
      </c>
      <c r="G21" s="5">
        <f t="shared" si="2"/>
        <v>0</v>
      </c>
      <c r="K21" s="5">
        <f t="shared" si="3"/>
        <v>0</v>
      </c>
    </row>
    <row r="22" spans="1:21" s="42" customFormat="1" ht="15.75" x14ac:dyDescent="0.25">
      <c r="A22" s="35"/>
      <c r="B22" s="54">
        <v>1</v>
      </c>
      <c r="C22" s="119" t="s">
        <v>35</v>
      </c>
      <c r="D22" s="55" t="str">
        <f t="shared" si="0"/>
        <v>Списание оборудования</v>
      </c>
      <c r="E22" s="38"/>
      <c r="F22" s="39"/>
      <c r="G22" s="39">
        <f t="shared" si="2"/>
        <v>0</v>
      </c>
      <c r="H22" s="40"/>
      <c r="I22" s="41"/>
      <c r="J22" s="39" t="s">
        <v>19</v>
      </c>
      <c r="K22" s="39">
        <f t="shared" si="3"/>
        <v>0</v>
      </c>
      <c r="L22" s="41"/>
      <c r="M22" s="41"/>
      <c r="N22" s="41"/>
      <c r="O22" s="41"/>
      <c r="P22" s="41"/>
      <c r="Q22" s="41"/>
      <c r="R22" s="41"/>
      <c r="S22" s="41"/>
      <c r="T22" s="39" t="s">
        <v>19</v>
      </c>
      <c r="U22" s="39"/>
    </row>
    <row r="23" spans="1:21" x14ac:dyDescent="0.25">
      <c r="B23" s="2">
        <v>1</v>
      </c>
      <c r="C23" s="120"/>
      <c r="D23" s="3" t="str">
        <f t="shared" si="0"/>
        <v/>
      </c>
      <c r="G23" s="5">
        <f t="shared" si="2"/>
        <v>0</v>
      </c>
      <c r="K23" s="5">
        <f t="shared" si="3"/>
        <v>0</v>
      </c>
    </row>
    <row r="24" spans="1:21" s="31" customFormat="1" ht="18.75" x14ac:dyDescent="0.3">
      <c r="A24" s="26" t="s">
        <v>36</v>
      </c>
      <c r="B24" s="27">
        <v>1</v>
      </c>
      <c r="C24" s="30"/>
      <c r="D24" s="28" t="str">
        <f t="shared" si="0"/>
        <v/>
      </c>
      <c r="E24" s="29"/>
      <c r="F24" s="29"/>
      <c r="G24" s="29">
        <f>SUM(G25:G31)</f>
        <v>5</v>
      </c>
      <c r="H24" s="30"/>
      <c r="J24" s="29"/>
      <c r="K24" s="29">
        <f>SUM(K25:K31)</f>
        <v>5</v>
      </c>
      <c r="M24" s="29">
        <f>SUM(M25:M31)</f>
        <v>0</v>
      </c>
      <c r="O24" s="29">
        <f>SUM(O25:O31)</f>
        <v>0</v>
      </c>
      <c r="Q24" s="29">
        <f>SUM(Q25:Q31)</f>
        <v>0</v>
      </c>
      <c r="T24" s="29"/>
      <c r="U24" s="29"/>
    </row>
    <row r="25" spans="1:21" ht="15.75" x14ac:dyDescent="0.25">
      <c r="B25" s="32">
        <v>1</v>
      </c>
      <c r="C25" s="70" t="s">
        <v>37</v>
      </c>
      <c r="D25" s="34" t="str">
        <f t="shared" si="0"/>
        <v>Управление ТМЦ на складе/МОЛ</v>
      </c>
      <c r="F25" s="5">
        <f>SUM(F26:F30)</f>
        <v>5</v>
      </c>
      <c r="G25" s="5">
        <f t="shared" ref="G25:G31" si="4">F25*IF(B25=1,1,0)</f>
        <v>5</v>
      </c>
      <c r="K25" s="5">
        <f t="shared" ref="K25:K31" si="5">IF(J25="Да",F25,0)</f>
        <v>0</v>
      </c>
    </row>
    <row r="26" spans="1:21" s="42" customFormat="1" x14ac:dyDescent="0.25">
      <c r="A26" s="35"/>
      <c r="B26" s="56">
        <v>2</v>
      </c>
      <c r="C26" s="121" t="s">
        <v>38</v>
      </c>
      <c r="D26" s="57" t="str">
        <f t="shared" si="0"/>
        <v xml:space="preserve">    Документ оприходования</v>
      </c>
      <c r="E26" s="38"/>
      <c r="F26" s="39"/>
      <c r="G26" s="39">
        <f t="shared" si="4"/>
        <v>0</v>
      </c>
      <c r="H26" s="40"/>
      <c r="I26" s="41"/>
      <c r="J26" s="39" t="s">
        <v>19</v>
      </c>
      <c r="K26" s="39">
        <f t="shared" si="5"/>
        <v>0</v>
      </c>
      <c r="L26" s="41"/>
      <c r="M26" s="41"/>
      <c r="N26" s="41"/>
      <c r="O26" s="41"/>
      <c r="P26" s="41"/>
      <c r="Q26" s="41"/>
      <c r="R26" s="41"/>
      <c r="S26" s="41"/>
      <c r="T26" s="39"/>
      <c r="U26" s="39"/>
    </row>
    <row r="27" spans="1:21" s="42" customFormat="1" x14ac:dyDescent="0.25">
      <c r="A27" s="35"/>
      <c r="B27" s="56">
        <v>2</v>
      </c>
      <c r="C27" s="121" t="s">
        <v>39</v>
      </c>
      <c r="D27" s="57" t="str">
        <f t="shared" si="0"/>
        <v xml:space="preserve">    Документ перемещения</v>
      </c>
      <c r="E27" s="38"/>
      <c r="F27" s="39"/>
      <c r="G27" s="39">
        <f t="shared" si="4"/>
        <v>0</v>
      </c>
      <c r="H27" s="40"/>
      <c r="I27" s="41"/>
      <c r="J27" s="39" t="s">
        <v>19</v>
      </c>
      <c r="K27" s="39">
        <f t="shared" si="5"/>
        <v>0</v>
      </c>
      <c r="L27" s="41"/>
      <c r="M27" s="41"/>
      <c r="N27" s="41"/>
      <c r="O27" s="41"/>
      <c r="P27" s="41"/>
      <c r="Q27" s="41"/>
      <c r="R27" s="41"/>
      <c r="S27" s="41"/>
      <c r="T27" s="39"/>
      <c r="U27" s="39"/>
    </row>
    <row r="28" spans="1:21" s="42" customFormat="1" x14ac:dyDescent="0.25">
      <c r="A28" s="35"/>
      <c r="B28" s="56">
        <v>2</v>
      </c>
      <c r="C28" s="121" t="s">
        <v>40</v>
      </c>
      <c r="D28" s="57" t="str">
        <f t="shared" si="0"/>
        <v xml:space="preserve">    Документ списания</v>
      </c>
      <c r="E28" s="38"/>
      <c r="F28" s="39"/>
      <c r="G28" s="39">
        <f t="shared" si="4"/>
        <v>0</v>
      </c>
      <c r="H28" s="40"/>
      <c r="I28" s="41"/>
      <c r="J28" s="39" t="s">
        <v>19</v>
      </c>
      <c r="K28" s="39">
        <f t="shared" si="5"/>
        <v>0</v>
      </c>
      <c r="L28" s="41"/>
      <c r="M28" s="41"/>
      <c r="N28" s="41"/>
      <c r="O28" s="41"/>
      <c r="P28" s="41"/>
      <c r="Q28" s="41"/>
      <c r="R28" s="41"/>
      <c r="S28" s="41"/>
      <c r="T28" s="39"/>
      <c r="U28" s="39"/>
    </row>
    <row r="29" spans="1:21" s="42" customFormat="1" x14ac:dyDescent="0.25">
      <c r="A29" s="35"/>
      <c r="B29" s="56">
        <v>2</v>
      </c>
      <c r="C29" s="121" t="s">
        <v>41</v>
      </c>
      <c r="D29" s="57" t="str">
        <f t="shared" si="0"/>
        <v xml:space="preserve">    Документ Наряд на проведение инвентаризации</v>
      </c>
      <c r="E29" s="38"/>
      <c r="F29" s="39"/>
      <c r="G29" s="39">
        <f t="shared" si="4"/>
        <v>0</v>
      </c>
      <c r="H29" s="40"/>
      <c r="I29" s="41"/>
      <c r="J29" s="39" t="s">
        <v>19</v>
      </c>
      <c r="K29" s="39">
        <f t="shared" si="5"/>
        <v>0</v>
      </c>
      <c r="L29" s="41"/>
      <c r="M29" s="41"/>
      <c r="N29" s="41"/>
      <c r="O29" s="41"/>
      <c r="P29" s="41"/>
      <c r="Q29" s="41"/>
      <c r="R29" s="41"/>
      <c r="S29" s="41"/>
      <c r="T29" s="39"/>
      <c r="U29" s="39"/>
    </row>
    <row r="30" spans="1:21" x14ac:dyDescent="0.25">
      <c r="B30" s="58">
        <v>2</v>
      </c>
      <c r="C30" s="122" t="s">
        <v>42</v>
      </c>
      <c r="D30" s="3" t="str">
        <f t="shared" si="0"/>
        <v xml:space="preserve">    Отчет по остаткам на складе/за МОЛ</v>
      </c>
      <c r="E30" s="59">
        <v>1</v>
      </c>
      <c r="F30" s="5">
        <v>5</v>
      </c>
      <c r="G30" s="5">
        <f t="shared" si="4"/>
        <v>0</v>
      </c>
      <c r="J30" s="5" t="s">
        <v>19</v>
      </c>
      <c r="K30" s="5">
        <f t="shared" si="5"/>
        <v>5</v>
      </c>
    </row>
    <row r="31" spans="1:21" x14ac:dyDescent="0.25">
      <c r="B31" s="58">
        <v>1</v>
      </c>
      <c r="C31" s="120"/>
      <c r="D31" s="3" t="str">
        <f t="shared" si="0"/>
        <v/>
      </c>
      <c r="G31" s="5">
        <f t="shared" si="4"/>
        <v>0</v>
      </c>
      <c r="K31" s="5">
        <f t="shared" si="5"/>
        <v>0</v>
      </c>
    </row>
    <row r="32" spans="1:21" s="31" customFormat="1" ht="18.75" x14ac:dyDescent="0.3">
      <c r="A32" s="26" t="s">
        <v>43</v>
      </c>
      <c r="B32" s="27">
        <v>1</v>
      </c>
      <c r="C32" s="30"/>
      <c r="D32" s="28" t="str">
        <f t="shared" si="0"/>
        <v/>
      </c>
      <c r="E32" s="29"/>
      <c r="F32" s="29"/>
      <c r="G32" s="29">
        <f>SUM(G35:G129)</f>
        <v>202</v>
      </c>
      <c r="H32" s="30"/>
      <c r="J32" s="29"/>
      <c r="K32" s="29">
        <f>SUM(K35:K129)</f>
        <v>119</v>
      </c>
      <c r="M32" s="29">
        <f>SUM(M35:M129)</f>
        <v>0</v>
      </c>
      <c r="O32" s="29">
        <f>SUM(O35:O129)</f>
        <v>35</v>
      </c>
      <c r="Q32" s="29">
        <f>SUM(Q35:Q129)</f>
        <v>0</v>
      </c>
      <c r="T32" s="29"/>
      <c r="U32" s="29"/>
    </row>
    <row r="33" spans="1:21" s="106" customFormat="1" ht="26.25" x14ac:dyDescent="0.4">
      <c r="A33" s="102"/>
      <c r="B33" s="103">
        <v>1</v>
      </c>
      <c r="C33" s="105" t="s">
        <v>138</v>
      </c>
      <c r="D33" s="107" t="str">
        <f t="shared" si="0"/>
        <v>Справочники</v>
      </c>
      <c r="E33" s="104"/>
      <c r="F33" s="104"/>
      <c r="G33" s="104"/>
      <c r="H33" s="105"/>
      <c r="J33" s="104"/>
      <c r="K33" s="104"/>
      <c r="M33" s="104"/>
      <c r="O33" s="104"/>
      <c r="Q33" s="104"/>
      <c r="T33" s="104"/>
      <c r="U33" s="104"/>
    </row>
    <row r="34" spans="1:21" s="106" customFormat="1" ht="18.75" x14ac:dyDescent="0.3">
      <c r="A34" s="102"/>
      <c r="B34" s="103"/>
      <c r="C34" s="105"/>
      <c r="D34" s="34"/>
      <c r="E34" s="104"/>
      <c r="F34" s="104"/>
      <c r="G34" s="104"/>
      <c r="H34" s="105"/>
      <c r="J34" s="104"/>
      <c r="K34" s="104"/>
      <c r="M34" s="104"/>
      <c r="O34" s="104"/>
      <c r="Q34" s="104"/>
      <c r="T34" s="104"/>
      <c r="U34" s="104"/>
    </row>
    <row r="35" spans="1:21" ht="15.75" x14ac:dyDescent="0.25">
      <c r="B35" s="32">
        <v>1</v>
      </c>
      <c r="C35" s="70" t="s">
        <v>44</v>
      </c>
      <c r="D35" s="34" t="str">
        <f t="shared" si="0"/>
        <v>Типы обслуживания оборудования</v>
      </c>
      <c r="E35" s="4">
        <v>1</v>
      </c>
      <c r="F35" s="5">
        <v>3</v>
      </c>
      <c r="G35" s="5">
        <f t="shared" ref="G35:G74" si="6">F35*IF(B35=1,1,0)</f>
        <v>3</v>
      </c>
      <c r="J35" s="5" t="s">
        <v>19</v>
      </c>
      <c r="K35" s="60">
        <f>IF(J35="Да",F35,0)</f>
        <v>3</v>
      </c>
    </row>
    <row r="36" spans="1:21" ht="31.5" x14ac:dyDescent="0.25">
      <c r="B36" s="32">
        <v>1</v>
      </c>
      <c r="C36" s="123" t="s">
        <v>45</v>
      </c>
      <c r="D36" s="34" t="str">
        <f t="shared" si="0"/>
        <v>Справочник статусов по состоянию начала/конца работы</v>
      </c>
      <c r="F36" s="5">
        <v>3</v>
      </c>
      <c r="G36" s="5">
        <f t="shared" si="6"/>
        <v>3</v>
      </c>
      <c r="J36" s="5" t="s">
        <v>19</v>
      </c>
      <c r="K36" s="60">
        <f>IF(J$36="Да",F$36,0)</f>
        <v>3</v>
      </c>
    </row>
    <row r="37" spans="1:21" ht="31.5" x14ac:dyDescent="0.25">
      <c r="B37" s="32">
        <v>1</v>
      </c>
      <c r="C37" s="123" t="s">
        <v>46</v>
      </c>
      <c r="D37" s="34" t="str">
        <f t="shared" si="0"/>
        <v>Справочник статусов по выполнению нормы времени на работу</v>
      </c>
      <c r="F37" s="5">
        <v>3</v>
      </c>
      <c r="G37" s="5">
        <f t="shared" si="6"/>
        <v>3</v>
      </c>
      <c r="J37" s="5" t="s">
        <v>19</v>
      </c>
      <c r="K37" s="60">
        <f t="shared" ref="K37:K74" si="7">IF(J37="Да",F37,0)</f>
        <v>3</v>
      </c>
    </row>
    <row r="38" spans="1:21" ht="18.75" x14ac:dyDescent="0.3">
      <c r="B38" s="32">
        <v>1</v>
      </c>
      <c r="C38" s="123" t="s">
        <v>47</v>
      </c>
      <c r="D38" s="34" t="str">
        <f t="shared" si="0"/>
        <v>Создание наряд-заданий на основе шаблонов</v>
      </c>
      <c r="E38" s="61">
        <v>1</v>
      </c>
      <c r="F38" s="62">
        <v>3</v>
      </c>
      <c r="G38" s="62">
        <f t="shared" si="6"/>
        <v>3</v>
      </c>
      <c r="J38" s="5" t="s">
        <v>19</v>
      </c>
      <c r="K38" s="60">
        <f t="shared" si="7"/>
        <v>3</v>
      </c>
    </row>
    <row r="39" spans="1:21" ht="18.75" x14ac:dyDescent="0.3">
      <c r="B39" s="63">
        <v>1</v>
      </c>
      <c r="C39" s="123" t="s">
        <v>48</v>
      </c>
      <c r="D39" s="64" t="str">
        <f t="shared" si="0"/>
        <v>Оформление работ на основе наряд-заданий</v>
      </c>
      <c r="E39" s="62"/>
      <c r="F39" s="62">
        <f>F40+F50+F53+F63+F66+F70+F71</f>
        <v>45</v>
      </c>
      <c r="G39" s="62">
        <f t="shared" si="6"/>
        <v>45</v>
      </c>
      <c r="K39" s="5">
        <f t="shared" si="7"/>
        <v>0</v>
      </c>
    </row>
    <row r="40" spans="1:21" ht="15.75" x14ac:dyDescent="0.25">
      <c r="B40" s="65">
        <v>2</v>
      </c>
      <c r="C40" s="124" t="s">
        <v>49</v>
      </c>
      <c r="D40" s="66" t="str">
        <f t="shared" ref="D40:D71" si="8">_xlfn.CONCAT(REPT("    ",B40-1), C40)</f>
        <v xml:space="preserve">    Основная информация по наряд-заданию</v>
      </c>
      <c r="E40" s="61"/>
      <c r="F40" s="61">
        <v>5</v>
      </c>
      <c r="G40" s="61">
        <f t="shared" si="6"/>
        <v>0</v>
      </c>
      <c r="J40" s="5" t="s">
        <v>19</v>
      </c>
      <c r="K40" s="60">
        <f t="shared" si="7"/>
        <v>5</v>
      </c>
    </row>
    <row r="41" spans="1:21" x14ac:dyDescent="0.25">
      <c r="B41" s="58">
        <v>3</v>
      </c>
      <c r="C41" s="122" t="s">
        <v>50</v>
      </c>
      <c r="D41" s="67" t="str">
        <f t="shared" si="8"/>
        <v xml:space="preserve">        Движение наряд-задания по рабочему процессу</v>
      </c>
      <c r="E41" s="4">
        <v>1</v>
      </c>
      <c r="G41" s="5">
        <f t="shared" si="6"/>
        <v>0</v>
      </c>
      <c r="J41" s="5" t="s">
        <v>19</v>
      </c>
      <c r="K41" s="5">
        <f t="shared" si="7"/>
        <v>0</v>
      </c>
    </row>
    <row r="42" spans="1:21" x14ac:dyDescent="0.25">
      <c r="B42" s="58">
        <v>3</v>
      </c>
      <c r="C42" s="122" t="s">
        <v>51</v>
      </c>
      <c r="D42" s="67" t="str">
        <f t="shared" si="8"/>
        <v xml:space="preserve">        Определение подразделения</v>
      </c>
      <c r="E42" s="4">
        <v>1</v>
      </c>
      <c r="G42" s="5">
        <f t="shared" si="6"/>
        <v>0</v>
      </c>
      <c r="J42" s="5" t="s">
        <v>19</v>
      </c>
      <c r="K42" s="5">
        <f t="shared" si="7"/>
        <v>0</v>
      </c>
    </row>
    <row r="43" spans="1:21" x14ac:dyDescent="0.25">
      <c r="B43" s="58">
        <v>3</v>
      </c>
      <c r="C43" s="122" t="s">
        <v>52</v>
      </c>
      <c r="D43" s="67" t="str">
        <f t="shared" si="8"/>
        <v xml:space="preserve">        Определение локации выполнения работы</v>
      </c>
      <c r="E43" s="4">
        <v>1</v>
      </c>
      <c r="G43" s="5">
        <f t="shared" si="6"/>
        <v>0</v>
      </c>
      <c r="J43" s="5" t="s">
        <v>19</v>
      </c>
      <c r="K43" s="5">
        <f t="shared" si="7"/>
        <v>0</v>
      </c>
    </row>
    <row r="44" spans="1:21" x14ac:dyDescent="0.25">
      <c r="B44" s="58">
        <v>3</v>
      </c>
      <c r="C44" s="122" t="s">
        <v>53</v>
      </c>
      <c r="D44" s="67" t="str">
        <f t="shared" si="8"/>
        <v xml:space="preserve">        Единица оборудования</v>
      </c>
      <c r="E44" s="4">
        <v>1</v>
      </c>
      <c r="G44" s="5">
        <f t="shared" si="6"/>
        <v>0</v>
      </c>
      <c r="J44" s="5" t="s">
        <v>19</v>
      </c>
      <c r="K44" s="5">
        <f t="shared" si="7"/>
        <v>0</v>
      </c>
    </row>
    <row r="45" spans="1:21" x14ac:dyDescent="0.25">
      <c r="B45" s="58">
        <v>3</v>
      </c>
      <c r="C45" s="122" t="s">
        <v>54</v>
      </c>
      <c r="D45" s="67" t="str">
        <f t="shared" si="8"/>
        <v xml:space="preserve">        Сроки проведения работ. Статус работы</v>
      </c>
      <c r="E45" s="4">
        <v>1</v>
      </c>
      <c r="G45" s="5">
        <f t="shared" si="6"/>
        <v>0</v>
      </c>
      <c r="J45" s="5" t="s">
        <v>19</v>
      </c>
      <c r="K45" s="5">
        <f t="shared" si="7"/>
        <v>0</v>
      </c>
    </row>
    <row r="46" spans="1:21" ht="30" x14ac:dyDescent="0.25">
      <c r="B46" s="58">
        <v>3</v>
      </c>
      <c r="C46" s="6" t="s">
        <v>55</v>
      </c>
      <c r="D46" s="67" t="str">
        <f t="shared" si="8"/>
        <v xml:space="preserve">        Возможность ввода наряд-задания задним числом только в статусе "Завершенный"</v>
      </c>
      <c r="E46" s="4">
        <v>2</v>
      </c>
      <c r="G46" s="5">
        <f t="shared" si="6"/>
        <v>0</v>
      </c>
      <c r="J46" s="5" t="s">
        <v>19</v>
      </c>
      <c r="K46" s="5">
        <f t="shared" si="7"/>
        <v>0</v>
      </c>
    </row>
    <row r="47" spans="1:21" ht="30" x14ac:dyDescent="0.25">
      <c r="B47" s="58">
        <v>3</v>
      </c>
      <c r="C47" s="122" t="s">
        <v>56</v>
      </c>
      <c r="D47" s="67" t="str">
        <f t="shared" si="8"/>
        <v xml:space="preserve">        Тип формирования: плановая, внеплановая, аварийная</v>
      </c>
      <c r="E47" s="4">
        <v>2</v>
      </c>
      <c r="G47" s="5">
        <f t="shared" si="6"/>
        <v>0</v>
      </c>
      <c r="J47" s="5" t="s">
        <v>19</v>
      </c>
      <c r="K47" s="5">
        <f t="shared" si="7"/>
        <v>0</v>
      </c>
    </row>
    <row r="48" spans="1:21" ht="30" x14ac:dyDescent="0.25">
      <c r="B48" s="58">
        <v>3</v>
      </c>
      <c r="C48" s="122" t="s">
        <v>57</v>
      </c>
      <c r="D48" s="67" t="str">
        <f t="shared" si="8"/>
        <v xml:space="preserve">        Тип работы: (обслуживание, ремонт, средний ремонт, …)</v>
      </c>
      <c r="E48" s="4">
        <v>2</v>
      </c>
      <c r="G48" s="5">
        <f t="shared" si="6"/>
        <v>0</v>
      </c>
      <c r="J48" s="5" t="s">
        <v>19</v>
      </c>
      <c r="K48" s="5">
        <f t="shared" si="7"/>
        <v>0</v>
      </c>
    </row>
    <row r="49" spans="1:21" x14ac:dyDescent="0.25">
      <c r="B49" s="58">
        <v>3</v>
      </c>
      <c r="C49" s="122" t="s">
        <v>58</v>
      </c>
      <c r="D49" s="67" t="str">
        <f t="shared" si="8"/>
        <v xml:space="preserve">        Нормы времени на работу. Статус работы</v>
      </c>
      <c r="E49" s="4">
        <v>1</v>
      </c>
      <c r="G49" s="5">
        <f t="shared" si="6"/>
        <v>0</v>
      </c>
      <c r="J49" s="5" t="s">
        <v>19</v>
      </c>
      <c r="K49" s="5">
        <f t="shared" si="7"/>
        <v>0</v>
      </c>
    </row>
    <row r="50" spans="1:21" ht="15.75" x14ac:dyDescent="0.25">
      <c r="B50" s="65">
        <v>2</v>
      </c>
      <c r="C50" s="124" t="s">
        <v>59</v>
      </c>
      <c r="D50" s="66" t="str">
        <f t="shared" si="8"/>
        <v xml:space="preserve">    Бригада</v>
      </c>
      <c r="E50" s="61"/>
      <c r="F50" s="61">
        <v>5</v>
      </c>
      <c r="G50" s="61">
        <f t="shared" si="6"/>
        <v>0</v>
      </c>
      <c r="K50" s="5">
        <f t="shared" si="7"/>
        <v>0</v>
      </c>
    </row>
    <row r="51" spans="1:21" x14ac:dyDescent="0.25">
      <c r="B51" s="58">
        <v>3</v>
      </c>
      <c r="C51" s="122" t="s">
        <v>60</v>
      </c>
      <c r="D51" s="67" t="str">
        <f t="shared" si="8"/>
        <v xml:space="preserve">        Квалификация работников</v>
      </c>
      <c r="E51" s="4">
        <v>1</v>
      </c>
      <c r="G51" s="5">
        <f t="shared" si="6"/>
        <v>0</v>
      </c>
      <c r="J51" s="5" t="s">
        <v>19</v>
      </c>
      <c r="K51" s="5">
        <f t="shared" si="7"/>
        <v>0</v>
      </c>
    </row>
    <row r="52" spans="1:21" x14ac:dyDescent="0.25">
      <c r="B52" s="58">
        <v>3</v>
      </c>
      <c r="C52" s="122" t="s">
        <v>61</v>
      </c>
      <c r="D52" s="67" t="str">
        <f t="shared" si="8"/>
        <v xml:space="preserve">        Допуски работников к проведению работ</v>
      </c>
      <c r="E52" s="4">
        <v>1</v>
      </c>
      <c r="G52" s="5">
        <f t="shared" si="6"/>
        <v>0</v>
      </c>
      <c r="K52" s="5">
        <f t="shared" si="7"/>
        <v>0</v>
      </c>
    </row>
    <row r="53" spans="1:21" ht="15.75" x14ac:dyDescent="0.25">
      <c r="B53" s="65">
        <v>2</v>
      </c>
      <c r="C53" s="124" t="s">
        <v>62</v>
      </c>
      <c r="D53" s="66" t="str">
        <f t="shared" si="8"/>
        <v xml:space="preserve">    Задачи</v>
      </c>
      <c r="E53" s="61"/>
      <c r="F53" s="61">
        <f>5+F62+F59</f>
        <v>15</v>
      </c>
      <c r="G53" s="61">
        <f t="shared" si="6"/>
        <v>0</v>
      </c>
      <c r="J53" s="5" t="s">
        <v>19</v>
      </c>
      <c r="K53" s="60">
        <f t="shared" si="7"/>
        <v>15</v>
      </c>
    </row>
    <row r="54" spans="1:21" x14ac:dyDescent="0.25">
      <c r="B54" s="58">
        <v>3</v>
      </c>
      <c r="C54" s="122" t="s">
        <v>63</v>
      </c>
      <c r="D54" s="67" t="str">
        <f t="shared" si="8"/>
        <v xml:space="preserve">        Нормы времени на задачу</v>
      </c>
      <c r="E54" s="4">
        <v>1</v>
      </c>
      <c r="G54" s="5">
        <f t="shared" si="6"/>
        <v>0</v>
      </c>
      <c r="J54" s="5" t="s">
        <v>19</v>
      </c>
      <c r="K54" s="5">
        <f t="shared" si="7"/>
        <v>0</v>
      </c>
    </row>
    <row r="55" spans="1:21" x14ac:dyDescent="0.25">
      <c r="B55" s="58">
        <v>3</v>
      </c>
      <c r="C55" s="122" t="s">
        <v>64</v>
      </c>
      <c r="D55" s="67" t="str">
        <f t="shared" si="8"/>
        <v xml:space="preserve">        Начало задачи</v>
      </c>
      <c r="E55" s="4">
        <v>1</v>
      </c>
      <c r="G55" s="5">
        <f t="shared" si="6"/>
        <v>0</v>
      </c>
      <c r="J55" s="5" t="s">
        <v>19</v>
      </c>
      <c r="K55" s="5">
        <f t="shared" si="7"/>
        <v>0</v>
      </c>
    </row>
    <row r="56" spans="1:21" x14ac:dyDescent="0.25">
      <c r="B56" s="58">
        <v>3</v>
      </c>
      <c r="C56" s="122" t="s">
        <v>65</v>
      </c>
      <c r="D56" s="67" t="str">
        <f t="shared" si="8"/>
        <v xml:space="preserve">        Окончание задачи</v>
      </c>
      <c r="E56" s="4">
        <v>1</v>
      </c>
      <c r="G56" s="5">
        <f t="shared" si="6"/>
        <v>0</v>
      </c>
      <c r="J56" s="5" t="s">
        <v>19</v>
      </c>
      <c r="K56" s="5">
        <f t="shared" si="7"/>
        <v>0</v>
      </c>
    </row>
    <row r="57" spans="1:21" x14ac:dyDescent="0.25">
      <c r="B57" s="58">
        <v>3</v>
      </c>
      <c r="C57" s="122" t="s">
        <v>66</v>
      </c>
      <c r="D57" s="67" t="str">
        <f t="shared" si="8"/>
        <v xml:space="preserve">        Исполнитель</v>
      </c>
      <c r="E57" s="4">
        <v>1</v>
      </c>
      <c r="G57" s="5">
        <f t="shared" si="6"/>
        <v>0</v>
      </c>
      <c r="J57" s="5" t="s">
        <v>19</v>
      </c>
      <c r="K57" s="5">
        <f t="shared" si="7"/>
        <v>0</v>
      </c>
    </row>
    <row r="58" spans="1:21" x14ac:dyDescent="0.25">
      <c r="B58" s="58">
        <v>3</v>
      </c>
      <c r="C58" s="122" t="s">
        <v>67</v>
      </c>
      <c r="D58" s="67" t="str">
        <f t="shared" si="8"/>
        <v xml:space="preserve">        Примечания</v>
      </c>
      <c r="E58" s="4">
        <v>1</v>
      </c>
      <c r="G58" s="5">
        <f t="shared" si="6"/>
        <v>0</v>
      </c>
      <c r="J58" s="5" t="s">
        <v>19</v>
      </c>
      <c r="K58" s="5">
        <f t="shared" si="7"/>
        <v>0</v>
      </c>
    </row>
    <row r="59" spans="1:21" x14ac:dyDescent="0.25">
      <c r="B59" s="58">
        <v>3</v>
      </c>
      <c r="C59" s="122" t="s">
        <v>68</v>
      </c>
      <c r="D59" s="67" t="str">
        <f t="shared" si="8"/>
        <v xml:space="preserve">        Чек-листы</v>
      </c>
      <c r="E59" s="4">
        <v>1</v>
      </c>
      <c r="F59" s="5">
        <v>5</v>
      </c>
      <c r="G59" s="5">
        <f t="shared" si="6"/>
        <v>0</v>
      </c>
      <c r="J59" s="5" t="s">
        <v>19</v>
      </c>
      <c r="K59" s="60">
        <f t="shared" si="7"/>
        <v>5</v>
      </c>
    </row>
    <row r="60" spans="1:21" x14ac:dyDescent="0.25">
      <c r="B60" s="58">
        <v>3</v>
      </c>
      <c r="C60" s="122" t="s">
        <v>69</v>
      </c>
      <c r="D60" s="67" t="str">
        <f t="shared" si="8"/>
        <v xml:space="preserve">        Фотофиксация</v>
      </c>
      <c r="E60" s="4">
        <v>1</v>
      </c>
      <c r="G60" s="5">
        <f t="shared" si="6"/>
        <v>0</v>
      </c>
      <c r="J60" s="5" t="s">
        <v>19</v>
      </c>
      <c r="K60" s="5">
        <f t="shared" si="7"/>
        <v>0</v>
      </c>
    </row>
    <row r="61" spans="1:21" x14ac:dyDescent="0.25">
      <c r="B61" s="58">
        <v>3</v>
      </c>
      <c r="C61" s="122" t="s">
        <v>70</v>
      </c>
      <c r="D61" s="67" t="str">
        <f t="shared" si="8"/>
        <v xml:space="preserve">        Таймер выполнения задачи</v>
      </c>
      <c r="E61" s="4">
        <v>1</v>
      </c>
      <c r="G61" s="5">
        <f t="shared" si="6"/>
        <v>0</v>
      </c>
      <c r="J61" s="5" t="s">
        <v>19</v>
      </c>
      <c r="K61" s="5">
        <f t="shared" si="7"/>
        <v>0</v>
      </c>
    </row>
    <row r="62" spans="1:21" ht="30" x14ac:dyDescent="0.25">
      <c r="B62" s="58">
        <v>3</v>
      </c>
      <c r="C62" s="122" t="s">
        <v>71</v>
      </c>
      <c r="D62" s="67" t="str">
        <f t="shared" si="8"/>
        <v xml:space="preserve">        Измерение и регистрация показателей оборудования с BT измерителей</v>
      </c>
      <c r="E62" s="4">
        <v>1</v>
      </c>
      <c r="F62" s="5">
        <v>5</v>
      </c>
      <c r="G62" s="5">
        <f t="shared" si="6"/>
        <v>0</v>
      </c>
      <c r="K62" s="5">
        <f t="shared" si="7"/>
        <v>0</v>
      </c>
      <c r="N62" s="7" t="s">
        <v>19</v>
      </c>
      <c r="O62" s="47">
        <f>IF(N62="Да",F62,0)</f>
        <v>5</v>
      </c>
    </row>
    <row r="63" spans="1:21" ht="15.75" x14ac:dyDescent="0.25">
      <c r="B63" s="65">
        <v>2</v>
      </c>
      <c r="C63" s="124" t="s">
        <v>72</v>
      </c>
      <c r="D63" s="66" t="str">
        <f t="shared" si="8"/>
        <v xml:space="preserve">    Оборудование/инструмент</v>
      </c>
      <c r="E63" s="61"/>
      <c r="F63" s="61">
        <v>5</v>
      </c>
      <c r="G63" s="61">
        <f t="shared" si="6"/>
        <v>0</v>
      </c>
      <c r="K63" s="5">
        <f t="shared" si="7"/>
        <v>0</v>
      </c>
    </row>
    <row r="64" spans="1:21" s="69" customFormat="1" x14ac:dyDescent="0.25">
      <c r="A64" s="68"/>
      <c r="B64" s="58">
        <v>3</v>
      </c>
      <c r="C64" s="122" t="s">
        <v>73</v>
      </c>
      <c r="D64" s="67" t="str">
        <f t="shared" si="8"/>
        <v xml:space="preserve">        Список требуемого оборудования</v>
      </c>
      <c r="E64" s="5">
        <v>1</v>
      </c>
      <c r="F64" s="5"/>
      <c r="G64" s="5">
        <f t="shared" si="6"/>
        <v>0</v>
      </c>
      <c r="H64" s="6"/>
      <c r="J64" s="5" t="s">
        <v>19</v>
      </c>
      <c r="K64" s="5">
        <f t="shared" si="7"/>
        <v>0</v>
      </c>
      <c r="T64" s="5"/>
      <c r="U64" s="5"/>
    </row>
    <row r="65" spans="1:21" s="69" customFormat="1" x14ac:dyDescent="0.25">
      <c r="A65" s="68"/>
      <c r="B65" s="58">
        <v>3</v>
      </c>
      <c r="C65" s="122" t="s">
        <v>74</v>
      </c>
      <c r="D65" s="67" t="str">
        <f t="shared" si="8"/>
        <v xml:space="preserve">        График занятости единиц оборудования</v>
      </c>
      <c r="E65" s="5">
        <v>3</v>
      </c>
      <c r="F65" s="5"/>
      <c r="G65" s="5">
        <f t="shared" si="6"/>
        <v>0</v>
      </c>
      <c r="H65" s="6"/>
      <c r="J65" s="5"/>
      <c r="K65" s="5">
        <f t="shared" si="7"/>
        <v>0</v>
      </c>
      <c r="T65" s="5"/>
      <c r="U65" s="5"/>
    </row>
    <row r="66" spans="1:21" ht="15.75" x14ac:dyDescent="0.25">
      <c r="B66" s="65">
        <v>2</v>
      </c>
      <c r="C66" s="124" t="s">
        <v>36</v>
      </c>
      <c r="D66" s="66" t="str">
        <f t="shared" si="8"/>
        <v xml:space="preserve">    ТМЦ</v>
      </c>
      <c r="E66" s="61"/>
      <c r="F66" s="61">
        <v>5</v>
      </c>
      <c r="G66" s="61">
        <f t="shared" si="6"/>
        <v>0</v>
      </c>
      <c r="J66" s="5" t="s">
        <v>19</v>
      </c>
      <c r="K66" s="60">
        <f t="shared" si="7"/>
        <v>5</v>
      </c>
    </row>
    <row r="67" spans="1:21" x14ac:dyDescent="0.25">
      <c r="B67" s="58">
        <v>3</v>
      </c>
      <c r="C67" s="122" t="s">
        <v>75</v>
      </c>
      <c r="D67" s="67" t="str">
        <f t="shared" si="8"/>
        <v xml:space="preserve">        Номенклатура</v>
      </c>
      <c r="E67" s="4">
        <v>1</v>
      </c>
      <c r="G67" s="5">
        <f t="shared" si="6"/>
        <v>0</v>
      </c>
      <c r="J67" s="5" t="s">
        <v>19</v>
      </c>
      <c r="K67" s="5">
        <f t="shared" si="7"/>
        <v>0</v>
      </c>
    </row>
    <row r="68" spans="1:21" x14ac:dyDescent="0.25">
      <c r="B68" s="58">
        <v>3</v>
      </c>
      <c r="C68" s="122" t="s">
        <v>76</v>
      </c>
      <c r="D68" s="67" t="str">
        <f t="shared" si="8"/>
        <v xml:space="preserve">        Норма</v>
      </c>
      <c r="E68" s="4">
        <v>1</v>
      </c>
      <c r="G68" s="5">
        <f t="shared" si="6"/>
        <v>0</v>
      </c>
      <c r="J68" s="5" t="s">
        <v>19</v>
      </c>
      <c r="K68" s="5">
        <f t="shared" si="7"/>
        <v>0</v>
      </c>
    </row>
    <row r="69" spans="1:21" x14ac:dyDescent="0.25">
      <c r="B69" s="58">
        <v>3</v>
      </c>
      <c r="C69" s="122" t="s">
        <v>77</v>
      </c>
      <c r="D69" s="67" t="str">
        <f t="shared" si="8"/>
        <v xml:space="preserve">        Факт</v>
      </c>
      <c r="E69" s="4">
        <v>1</v>
      </c>
      <c r="G69" s="5">
        <f t="shared" si="6"/>
        <v>0</v>
      </c>
      <c r="J69" s="5" t="s">
        <v>19</v>
      </c>
      <c r="K69" s="5">
        <f t="shared" si="7"/>
        <v>0</v>
      </c>
    </row>
    <row r="70" spans="1:21" s="71" customFormat="1" ht="47.25" x14ac:dyDescent="0.25">
      <c r="A70" s="33"/>
      <c r="B70" s="63">
        <v>1</v>
      </c>
      <c r="C70" s="70" t="s">
        <v>78</v>
      </c>
      <c r="D70" s="34" t="str">
        <f t="shared" si="8"/>
        <v>Формирование отчета по списанным материалам по результатам выполнения наряд-задания</v>
      </c>
      <c r="E70" s="61">
        <v>1</v>
      </c>
      <c r="F70" s="61">
        <v>5</v>
      </c>
      <c r="G70" s="61">
        <f t="shared" si="6"/>
        <v>5</v>
      </c>
      <c r="H70" s="70"/>
      <c r="J70" s="61" t="s">
        <v>19</v>
      </c>
      <c r="K70" s="72">
        <f t="shared" si="7"/>
        <v>5</v>
      </c>
      <c r="T70" s="61"/>
      <c r="U70" s="61"/>
    </row>
    <row r="71" spans="1:21" s="71" customFormat="1" ht="15.75" x14ac:dyDescent="0.25">
      <c r="A71" s="33"/>
      <c r="B71" s="73">
        <v>1</v>
      </c>
      <c r="C71" s="74" t="s">
        <v>79</v>
      </c>
      <c r="D71" s="74" t="str">
        <f t="shared" si="8"/>
        <v>Документы по наряд-заданию</v>
      </c>
      <c r="E71" s="61">
        <v>1</v>
      </c>
      <c r="F71" s="61">
        <v>5</v>
      </c>
      <c r="G71" s="61">
        <f t="shared" si="6"/>
        <v>5</v>
      </c>
      <c r="H71" s="70"/>
      <c r="J71" s="61" t="s">
        <v>19</v>
      </c>
      <c r="K71" s="72">
        <f t="shared" si="7"/>
        <v>5</v>
      </c>
      <c r="T71" s="61"/>
      <c r="U71" s="61"/>
    </row>
    <row r="72" spans="1:21" s="42" customFormat="1" ht="31.5" x14ac:dyDescent="0.25">
      <c r="A72" s="35"/>
      <c r="B72" s="75">
        <v>1</v>
      </c>
      <c r="C72" s="125" t="s">
        <v>80</v>
      </c>
      <c r="D72" s="43" t="str">
        <f t="shared" ref="D72:D103" si="9">_xlfn.CONCAT(REPT("    ",B72-1), C72)</f>
        <v>Наряд-задание на обход оборудования (маршрут по однотипному оборудованию)</v>
      </c>
      <c r="E72" s="38"/>
      <c r="F72" s="39"/>
      <c r="G72" s="39">
        <f t="shared" si="6"/>
        <v>0</v>
      </c>
      <c r="H72" s="40"/>
      <c r="I72" s="41"/>
      <c r="J72" s="39"/>
      <c r="K72" s="39">
        <f t="shared" si="7"/>
        <v>0</v>
      </c>
      <c r="L72" s="41"/>
      <c r="M72" s="41"/>
      <c r="N72" s="41"/>
      <c r="O72" s="41"/>
      <c r="P72" s="41"/>
      <c r="Q72" s="41"/>
      <c r="R72" s="41"/>
      <c r="S72" s="41"/>
      <c r="T72" s="39"/>
      <c r="U72" s="39"/>
    </row>
    <row r="73" spans="1:21" s="42" customFormat="1" ht="47.25" x14ac:dyDescent="0.25">
      <c r="A73" s="35"/>
      <c r="B73" s="75">
        <v>1</v>
      </c>
      <c r="C73" s="125" t="s">
        <v>81</v>
      </c>
      <c r="D73" s="43" t="str">
        <f t="shared" si="9"/>
        <v>Повторяющееся наряд-задание на обход оборудования (маршрут по однотипному оборудованию)</v>
      </c>
      <c r="E73" s="38"/>
      <c r="F73" s="39"/>
      <c r="G73" s="39">
        <f t="shared" si="6"/>
        <v>0</v>
      </c>
      <c r="H73" s="40"/>
      <c r="I73" s="41"/>
      <c r="J73" s="39"/>
      <c r="K73" s="39">
        <f t="shared" si="7"/>
        <v>0</v>
      </c>
      <c r="L73" s="41"/>
      <c r="M73" s="41"/>
      <c r="N73" s="41"/>
      <c r="O73" s="41"/>
      <c r="P73" s="41"/>
      <c r="Q73" s="41"/>
      <c r="R73" s="41"/>
      <c r="S73" s="41"/>
      <c r="T73" s="39"/>
      <c r="U73" s="39"/>
    </row>
    <row r="74" spans="1:21" s="71" customFormat="1" ht="31.5" x14ac:dyDescent="0.25">
      <c r="A74" s="33"/>
      <c r="B74" s="63">
        <v>1</v>
      </c>
      <c r="C74" s="70" t="s">
        <v>82</v>
      </c>
      <c r="D74" s="34" t="str">
        <f t="shared" si="9"/>
        <v>Документ результатов осмотра/инспекции оборудования</v>
      </c>
      <c r="E74" s="76">
        <v>1</v>
      </c>
      <c r="F74" s="61">
        <f>SUM(F75:F77)</f>
        <v>18</v>
      </c>
      <c r="G74" s="61">
        <f t="shared" si="6"/>
        <v>18</v>
      </c>
      <c r="H74" s="70"/>
      <c r="J74" s="61" t="s">
        <v>19</v>
      </c>
      <c r="K74" s="72">
        <f t="shared" si="7"/>
        <v>18</v>
      </c>
      <c r="N74" s="71" t="s">
        <v>19</v>
      </c>
      <c r="O74" s="47">
        <f>IF(N74="Да",F74,0)</f>
        <v>18</v>
      </c>
      <c r="T74" s="61"/>
      <c r="U74" s="61"/>
    </row>
    <row r="75" spans="1:21" s="71" customFormat="1" ht="15.75" x14ac:dyDescent="0.25">
      <c r="A75" s="33"/>
      <c r="B75" s="63">
        <v>2</v>
      </c>
      <c r="C75" s="70" t="s">
        <v>83</v>
      </c>
      <c r="D75" s="53" t="str">
        <f t="shared" si="9"/>
        <v xml:space="preserve">    Форма документа осмотра</v>
      </c>
      <c r="E75" s="76">
        <v>2</v>
      </c>
      <c r="F75" s="61">
        <v>10</v>
      </c>
      <c r="G75" s="61"/>
      <c r="H75" s="70"/>
      <c r="J75" s="61"/>
      <c r="K75" s="61"/>
      <c r="T75" s="61"/>
      <c r="U75" s="61"/>
    </row>
    <row r="76" spans="1:21" s="71" customFormat="1" ht="31.5" x14ac:dyDescent="0.25">
      <c r="A76" s="33"/>
      <c r="B76" s="63">
        <v>2</v>
      </c>
      <c r="C76" s="70" t="s">
        <v>84</v>
      </c>
      <c r="D76" s="53" t="str">
        <f t="shared" si="9"/>
        <v xml:space="preserve">    Уведомление по результатам выполнения осмотра</v>
      </c>
      <c r="E76" s="76">
        <v>2</v>
      </c>
      <c r="F76" s="61">
        <v>3</v>
      </c>
      <c r="G76" s="61"/>
      <c r="H76" s="70"/>
      <c r="J76" s="61"/>
      <c r="K76" s="61"/>
      <c r="T76" s="61"/>
      <c r="U76" s="61"/>
    </row>
    <row r="77" spans="1:21" s="71" customFormat="1" ht="15.75" x14ac:dyDescent="0.25">
      <c r="A77" s="33"/>
      <c r="B77" s="63">
        <v>2</v>
      </c>
      <c r="C77" s="118" t="s">
        <v>85</v>
      </c>
      <c r="D77" s="53" t="str">
        <f t="shared" si="9"/>
        <v xml:space="preserve">    Схема последовательности выполнения</v>
      </c>
      <c r="E77" s="76">
        <v>2</v>
      </c>
      <c r="F77" s="61">
        <v>5</v>
      </c>
      <c r="G77" s="61"/>
      <c r="H77" s="70"/>
      <c r="J77" s="61"/>
      <c r="K77" s="61"/>
      <c r="T77" s="61"/>
      <c r="U77" s="61"/>
    </row>
    <row r="78" spans="1:21" s="71" customFormat="1" ht="15.75" x14ac:dyDescent="0.25">
      <c r="A78" s="33"/>
      <c r="B78" s="63">
        <v>1</v>
      </c>
      <c r="C78" s="118" t="s">
        <v>86</v>
      </c>
      <c r="D78" s="34" t="str">
        <f t="shared" si="9"/>
        <v>Приемочная ведомость</v>
      </c>
      <c r="E78" s="76">
        <v>2</v>
      </c>
      <c r="F78" s="61">
        <v>10</v>
      </c>
      <c r="G78" s="61">
        <f t="shared" ref="G78:G113" si="10">F78*IF(B78=1,1,0)</f>
        <v>10</v>
      </c>
      <c r="H78" s="70"/>
      <c r="J78" s="61" t="s">
        <v>19</v>
      </c>
      <c r="K78" s="72">
        <f t="shared" ref="K78:K109" si="11">IF(J78="Да",F78,0)</f>
        <v>10</v>
      </c>
      <c r="T78" s="61"/>
      <c r="U78" s="61"/>
    </row>
    <row r="79" spans="1:21" s="71" customFormat="1" ht="15.75" x14ac:dyDescent="0.25">
      <c r="A79" s="33"/>
      <c r="B79" s="63">
        <v>1</v>
      </c>
      <c r="C79" s="70" t="s">
        <v>87</v>
      </c>
      <c r="D79" s="34" t="str">
        <f t="shared" si="9"/>
        <v>Журнал наряд-заданий</v>
      </c>
      <c r="E79" s="61"/>
      <c r="F79" s="61">
        <f>F80</f>
        <v>1</v>
      </c>
      <c r="G79" s="61">
        <f t="shared" si="10"/>
        <v>1</v>
      </c>
      <c r="H79" s="70"/>
      <c r="J79" s="61"/>
      <c r="K79" s="61">
        <f t="shared" si="11"/>
        <v>0</v>
      </c>
      <c r="T79" s="61"/>
      <c r="U79" s="61"/>
    </row>
    <row r="80" spans="1:21" ht="30" x14ac:dyDescent="0.25">
      <c r="B80" s="65">
        <v>2</v>
      </c>
      <c r="C80" s="112" t="s">
        <v>88</v>
      </c>
      <c r="D80" s="77" t="str">
        <f t="shared" si="9"/>
        <v xml:space="preserve">    Выделение текущих (сегодняшних) наряд-заданий другим цветом</v>
      </c>
      <c r="E80" s="4">
        <v>2</v>
      </c>
      <c r="F80" s="5">
        <v>1</v>
      </c>
      <c r="G80" s="5">
        <f t="shared" si="10"/>
        <v>0</v>
      </c>
      <c r="K80" s="5">
        <f t="shared" si="11"/>
        <v>0</v>
      </c>
    </row>
    <row r="81" spans="2:15" ht="18.75" x14ac:dyDescent="0.3">
      <c r="B81" s="63">
        <v>1</v>
      </c>
      <c r="C81" s="70" t="s">
        <v>89</v>
      </c>
      <c r="D81" s="34" t="str">
        <f t="shared" si="9"/>
        <v>Планирование работ</v>
      </c>
      <c r="E81" s="62"/>
      <c r="F81" s="62">
        <f>F82+F85+F89</f>
        <v>59</v>
      </c>
      <c r="G81" s="62">
        <f t="shared" si="10"/>
        <v>59</v>
      </c>
      <c r="K81" s="5">
        <f t="shared" si="11"/>
        <v>0</v>
      </c>
    </row>
    <row r="82" spans="2:15" ht="15.75" x14ac:dyDescent="0.25">
      <c r="B82" s="65">
        <v>2</v>
      </c>
      <c r="C82" s="112" t="s">
        <v>90</v>
      </c>
      <c r="D82" s="77" t="str">
        <f t="shared" si="9"/>
        <v xml:space="preserve">    Календарь рабочего времени</v>
      </c>
      <c r="E82" s="61"/>
      <c r="F82" s="61">
        <f>F83+F84</f>
        <v>8</v>
      </c>
      <c r="G82" s="61">
        <f t="shared" si="10"/>
        <v>0</v>
      </c>
      <c r="K82" s="5">
        <f t="shared" si="11"/>
        <v>0</v>
      </c>
    </row>
    <row r="83" spans="2:15" x14ac:dyDescent="0.25">
      <c r="B83" s="58">
        <v>3</v>
      </c>
      <c r="C83" s="122" t="s">
        <v>91</v>
      </c>
      <c r="D83" s="3" t="str">
        <f t="shared" si="9"/>
        <v xml:space="preserve">        Визуализация календаря</v>
      </c>
      <c r="E83" s="4">
        <v>2</v>
      </c>
      <c r="F83" s="5">
        <v>3</v>
      </c>
      <c r="G83" s="5">
        <f t="shared" si="10"/>
        <v>0</v>
      </c>
      <c r="K83" s="5">
        <f t="shared" si="11"/>
        <v>0</v>
      </c>
    </row>
    <row r="84" spans="2:15" ht="30" x14ac:dyDescent="0.25">
      <c r="B84" s="58">
        <v>3</v>
      </c>
      <c r="C84" s="122" t="s">
        <v>92</v>
      </c>
      <c r="D84" s="3" t="str">
        <f t="shared" si="9"/>
        <v xml:space="preserve">        Отображение работ по работнику в виде календаря</v>
      </c>
      <c r="E84" s="4">
        <v>2</v>
      </c>
      <c r="F84" s="5">
        <v>5</v>
      </c>
      <c r="G84" s="5">
        <f t="shared" si="10"/>
        <v>0</v>
      </c>
      <c r="K84" s="5">
        <f t="shared" si="11"/>
        <v>0</v>
      </c>
    </row>
    <row r="85" spans="2:15" ht="15.75" x14ac:dyDescent="0.25">
      <c r="B85" s="65">
        <v>2</v>
      </c>
      <c r="C85" s="124" t="s">
        <v>93</v>
      </c>
      <c r="D85" s="77" t="str">
        <f t="shared" si="9"/>
        <v xml:space="preserve">    Повторяющиеся работы</v>
      </c>
      <c r="E85" s="61"/>
      <c r="F85" s="61">
        <f>F86+F87+F88</f>
        <v>9</v>
      </c>
      <c r="G85" s="61">
        <f t="shared" si="10"/>
        <v>0</v>
      </c>
      <c r="K85" s="5">
        <f t="shared" si="11"/>
        <v>0</v>
      </c>
    </row>
    <row r="86" spans="2:15" ht="30" x14ac:dyDescent="0.25">
      <c r="B86" s="58">
        <v>3</v>
      </c>
      <c r="C86" s="122" t="s">
        <v>94</v>
      </c>
      <c r="D86" s="3" t="str">
        <f t="shared" si="9"/>
        <v xml:space="preserve">        Автоформирование наряд-задания на следующий период</v>
      </c>
      <c r="E86" s="4">
        <v>1</v>
      </c>
      <c r="F86" s="5">
        <v>3</v>
      </c>
      <c r="G86" s="5">
        <f t="shared" si="10"/>
        <v>0</v>
      </c>
      <c r="J86" s="5" t="s">
        <v>19</v>
      </c>
      <c r="K86" s="60">
        <f t="shared" si="11"/>
        <v>3</v>
      </c>
      <c r="N86" s="7" t="s">
        <v>19</v>
      </c>
      <c r="O86" s="47">
        <f>IF(N86="Да",F86,0)</f>
        <v>3</v>
      </c>
    </row>
    <row r="87" spans="2:15" ht="30" x14ac:dyDescent="0.25">
      <c r="B87" s="58">
        <v>3</v>
      </c>
      <c r="C87" s="122" t="s">
        <v>95</v>
      </c>
      <c r="D87" s="3" t="str">
        <f t="shared" si="9"/>
        <v xml:space="preserve">        Учет праздников при планировании следующей работы</v>
      </c>
      <c r="E87" s="4">
        <v>2</v>
      </c>
      <c r="F87" s="5">
        <v>3</v>
      </c>
      <c r="G87" s="5">
        <f t="shared" si="10"/>
        <v>0</v>
      </c>
      <c r="K87" s="5">
        <f t="shared" si="11"/>
        <v>0</v>
      </c>
    </row>
    <row r="88" spans="2:15" x14ac:dyDescent="0.25">
      <c r="B88" s="58">
        <v>3</v>
      </c>
      <c r="C88" s="122" t="s">
        <v>96</v>
      </c>
      <c r="D88" s="3" t="str">
        <f t="shared" si="9"/>
        <v xml:space="preserve">        Почасовые, двухчасовые, … работы</v>
      </c>
      <c r="E88" s="4">
        <v>2</v>
      </c>
      <c r="F88" s="5">
        <v>3</v>
      </c>
      <c r="G88" s="5">
        <f t="shared" si="10"/>
        <v>0</v>
      </c>
      <c r="K88" s="5">
        <f t="shared" si="11"/>
        <v>0</v>
      </c>
      <c r="N88" s="7" t="s">
        <v>19</v>
      </c>
      <c r="O88" s="47">
        <f>IF(N88="Да",F88,0)</f>
        <v>3</v>
      </c>
    </row>
    <row r="89" spans="2:15" ht="15.75" x14ac:dyDescent="0.25">
      <c r="B89" s="65">
        <v>2</v>
      </c>
      <c r="C89" s="124" t="s">
        <v>97</v>
      </c>
      <c r="D89" s="77" t="str">
        <f t="shared" si="9"/>
        <v xml:space="preserve">    Формирование плана на период (год и больше)</v>
      </c>
      <c r="E89" s="61"/>
      <c r="F89" s="61">
        <f>F90+F91+F92+F93+F94+F95+F96+F97+F98+F99</f>
        <v>42</v>
      </c>
      <c r="G89" s="61">
        <f t="shared" si="10"/>
        <v>0</v>
      </c>
      <c r="K89" s="5">
        <f t="shared" si="11"/>
        <v>0</v>
      </c>
    </row>
    <row r="90" spans="2:15" x14ac:dyDescent="0.25">
      <c r="B90" s="58">
        <v>3</v>
      </c>
      <c r="C90" s="122" t="s">
        <v>98</v>
      </c>
      <c r="D90" s="3" t="str">
        <f t="shared" si="9"/>
        <v xml:space="preserve">        Формирование плана</v>
      </c>
      <c r="E90" s="4">
        <v>2</v>
      </c>
      <c r="F90" s="5">
        <v>5</v>
      </c>
      <c r="G90" s="5">
        <f t="shared" si="10"/>
        <v>0</v>
      </c>
      <c r="K90" s="5">
        <f t="shared" si="11"/>
        <v>0</v>
      </c>
    </row>
    <row r="91" spans="2:15" ht="30" x14ac:dyDescent="0.25">
      <c r="B91" s="58">
        <v>3</v>
      </c>
      <c r="C91" s="122" t="s">
        <v>99</v>
      </c>
      <c r="D91" s="3" t="str">
        <f t="shared" si="9"/>
        <v xml:space="preserve">        Планы разной календарной протяженности (годовой, квартальный, месячный)</v>
      </c>
      <c r="E91" s="4">
        <v>3</v>
      </c>
      <c r="F91" s="5">
        <v>5</v>
      </c>
      <c r="G91" s="5">
        <f t="shared" si="10"/>
        <v>0</v>
      </c>
      <c r="K91" s="5">
        <f t="shared" si="11"/>
        <v>0</v>
      </c>
    </row>
    <row r="92" spans="2:15" x14ac:dyDescent="0.25">
      <c r="B92" s="58">
        <v>3</v>
      </c>
      <c r="C92" s="122" t="s">
        <v>100</v>
      </c>
      <c r="D92" s="3" t="str">
        <f t="shared" si="9"/>
        <v xml:space="preserve">        Визуализация плана на календаре</v>
      </c>
      <c r="E92" s="4">
        <v>2</v>
      </c>
      <c r="F92" s="5">
        <v>5</v>
      </c>
      <c r="G92" s="5">
        <f t="shared" si="10"/>
        <v>0</v>
      </c>
      <c r="K92" s="5">
        <f t="shared" si="11"/>
        <v>0</v>
      </c>
    </row>
    <row r="93" spans="2:15" x14ac:dyDescent="0.25">
      <c r="B93" s="58">
        <v>3</v>
      </c>
      <c r="C93" s="122" t="s">
        <v>101</v>
      </c>
      <c r="D93" s="3" t="str">
        <f t="shared" si="9"/>
        <v xml:space="preserve">        Выгрузка плана в Excel таблицу</v>
      </c>
      <c r="E93" s="4">
        <v>2</v>
      </c>
      <c r="F93" s="5">
        <v>3</v>
      </c>
      <c r="G93" s="5">
        <f t="shared" si="10"/>
        <v>0</v>
      </c>
      <c r="K93" s="5">
        <f t="shared" si="11"/>
        <v>0</v>
      </c>
    </row>
    <row r="94" spans="2:15" x14ac:dyDescent="0.25">
      <c r="B94" s="58">
        <v>3</v>
      </c>
      <c r="C94" s="122" t="s">
        <v>102</v>
      </c>
      <c r="D94" s="3" t="str">
        <f t="shared" si="9"/>
        <v xml:space="preserve">        Формирование плана на основе Excel файла</v>
      </c>
      <c r="E94" s="4">
        <v>2</v>
      </c>
      <c r="F94" s="5">
        <v>5</v>
      </c>
      <c r="G94" s="5">
        <f t="shared" si="10"/>
        <v>0</v>
      </c>
      <c r="K94" s="5">
        <f t="shared" si="11"/>
        <v>0</v>
      </c>
    </row>
    <row r="95" spans="2:15" ht="45" x14ac:dyDescent="0.25">
      <c r="B95" s="58">
        <v>3</v>
      </c>
      <c r="C95" s="122" t="s">
        <v>103</v>
      </c>
      <c r="D95" s="3" t="str">
        <f t="shared" si="9"/>
        <v xml:space="preserve">        Учет рабочего календаря предприятия и членов бригады при формировании плана. Формирование уведомлений при конфликтах</v>
      </c>
      <c r="E95" s="4">
        <v>2</v>
      </c>
      <c r="F95" s="5">
        <v>5</v>
      </c>
      <c r="G95" s="5">
        <f t="shared" si="10"/>
        <v>0</v>
      </c>
      <c r="K95" s="5">
        <f t="shared" si="11"/>
        <v>0</v>
      </c>
    </row>
    <row r="96" spans="2:15" ht="30" x14ac:dyDescent="0.25">
      <c r="B96" s="58">
        <v>3</v>
      </c>
      <c r="C96" s="122" t="s">
        <v>104</v>
      </c>
      <c r="D96" s="3" t="str">
        <f t="shared" si="9"/>
        <v xml:space="preserve">        Исключение из плана списанных и переведенных на консервацию единиц оборудования</v>
      </c>
      <c r="E96" s="4">
        <v>3</v>
      </c>
      <c r="F96" s="5">
        <v>3</v>
      </c>
      <c r="G96" s="5">
        <f t="shared" si="10"/>
        <v>0</v>
      </c>
      <c r="K96" s="5">
        <f t="shared" si="11"/>
        <v>0</v>
      </c>
    </row>
    <row r="97" spans="1:1024" x14ac:dyDescent="0.25">
      <c r="B97" s="58">
        <v>3</v>
      </c>
      <c r="C97" s="6" t="s">
        <v>105</v>
      </c>
      <c r="D97" s="3" t="str">
        <f t="shared" si="9"/>
        <v xml:space="preserve">        Трудозатраты по плану за период</v>
      </c>
      <c r="E97" s="4">
        <v>3</v>
      </c>
      <c r="F97" s="5">
        <v>3</v>
      </c>
      <c r="G97" s="5">
        <f t="shared" si="10"/>
        <v>0</v>
      </c>
      <c r="K97" s="5">
        <f t="shared" si="11"/>
        <v>0</v>
      </c>
    </row>
    <row r="98" spans="1:1024" x14ac:dyDescent="0.25">
      <c r="B98" s="58">
        <v>3</v>
      </c>
      <c r="C98" s="122" t="s">
        <v>106</v>
      </c>
      <c r="D98" s="3" t="str">
        <f t="shared" si="9"/>
        <v xml:space="preserve">        Требования по ТМЦ по плану за период</v>
      </c>
      <c r="E98" s="4">
        <v>3</v>
      </c>
      <c r="F98" s="5">
        <v>3</v>
      </c>
      <c r="G98" s="5">
        <f t="shared" si="10"/>
        <v>0</v>
      </c>
      <c r="K98" s="5">
        <f t="shared" si="11"/>
        <v>0</v>
      </c>
    </row>
    <row r="99" spans="1:1024" x14ac:dyDescent="0.25">
      <c r="B99" s="58">
        <v>3</v>
      </c>
      <c r="C99" s="122" t="s">
        <v>107</v>
      </c>
      <c r="D99" s="3" t="str">
        <f t="shared" si="9"/>
        <v xml:space="preserve">        Отчет по выполнению плана работ за период</v>
      </c>
      <c r="E99" s="4">
        <v>3</v>
      </c>
      <c r="F99" s="5">
        <v>5</v>
      </c>
      <c r="G99" s="5">
        <f t="shared" si="10"/>
        <v>0</v>
      </c>
      <c r="K99" s="5">
        <f t="shared" si="11"/>
        <v>0</v>
      </c>
    </row>
    <row r="100" spans="1:1024" s="71" customFormat="1" ht="15.75" x14ac:dyDescent="0.25">
      <c r="A100" s="33"/>
      <c r="B100" s="63">
        <v>1</v>
      </c>
      <c r="C100" s="123" t="s">
        <v>108</v>
      </c>
      <c r="D100" s="34" t="str">
        <f t="shared" si="9"/>
        <v>Показатели работы работников</v>
      </c>
      <c r="E100" s="61"/>
      <c r="F100" s="61">
        <f>F101</f>
        <v>5</v>
      </c>
      <c r="G100" s="61">
        <f t="shared" si="10"/>
        <v>5</v>
      </c>
      <c r="H100" s="70"/>
      <c r="J100" s="61"/>
      <c r="K100" s="61">
        <f t="shared" si="11"/>
        <v>0</v>
      </c>
      <c r="T100" s="61"/>
      <c r="U100" s="61"/>
    </row>
    <row r="101" spans="1:1024" x14ac:dyDescent="0.25">
      <c r="B101" s="58">
        <v>2</v>
      </c>
      <c r="C101" s="122" t="s">
        <v>109</v>
      </c>
      <c r="D101" s="3" t="str">
        <f t="shared" si="9"/>
        <v xml:space="preserve">    Монитор загруженности работника</v>
      </c>
      <c r="E101" s="4">
        <v>2</v>
      </c>
      <c r="F101" s="5">
        <v>5</v>
      </c>
      <c r="G101" s="5">
        <f t="shared" si="10"/>
        <v>0</v>
      </c>
      <c r="K101" s="5">
        <f t="shared" si="11"/>
        <v>0</v>
      </c>
    </row>
    <row r="102" spans="1:1024" s="71" customFormat="1" ht="15.75" x14ac:dyDescent="0.25">
      <c r="A102" s="33"/>
      <c r="B102" s="63">
        <v>1</v>
      </c>
      <c r="C102" s="123" t="s">
        <v>110</v>
      </c>
      <c r="D102" s="34" t="str">
        <f t="shared" si="9"/>
        <v>Показатели работы оборудования</v>
      </c>
      <c r="E102" s="61"/>
      <c r="F102" s="61">
        <f>F103+F104</f>
        <v>6</v>
      </c>
      <c r="G102" s="61">
        <f t="shared" si="10"/>
        <v>6</v>
      </c>
      <c r="H102" s="70"/>
      <c r="J102" s="61"/>
      <c r="K102" s="61">
        <f t="shared" si="11"/>
        <v>0</v>
      </c>
      <c r="T102" s="61"/>
      <c r="U102" s="61"/>
    </row>
    <row r="103" spans="1:1024" x14ac:dyDescent="0.25">
      <c r="B103" s="58">
        <v>2</v>
      </c>
      <c r="C103" s="122" t="s">
        <v>111</v>
      </c>
      <c r="D103" s="3" t="str">
        <f t="shared" si="9"/>
        <v xml:space="preserve">    Журнал работы оборудования</v>
      </c>
      <c r="E103" s="4">
        <v>1</v>
      </c>
      <c r="F103" s="5">
        <v>3</v>
      </c>
      <c r="G103" s="5">
        <f t="shared" si="10"/>
        <v>0</v>
      </c>
      <c r="J103" s="5" t="s">
        <v>19</v>
      </c>
      <c r="K103" s="60">
        <f t="shared" si="11"/>
        <v>3</v>
      </c>
    </row>
    <row r="104" spans="1:1024" ht="30" x14ac:dyDescent="0.25">
      <c r="B104" s="58">
        <v>2</v>
      </c>
      <c r="C104" s="122" t="s">
        <v>112</v>
      </c>
      <c r="D104" s="3" t="str">
        <f t="shared" ref="D104:D135" si="12">_xlfn.CONCAT(REPT("    ",B104-1), C104)</f>
        <v xml:space="preserve">    Автоматическое формирование заявок на обслуживание на основе показателей оборудования</v>
      </c>
      <c r="E104" s="4">
        <v>1</v>
      </c>
      <c r="F104" s="5">
        <v>3</v>
      </c>
      <c r="G104" s="5">
        <f t="shared" si="10"/>
        <v>0</v>
      </c>
      <c r="J104" s="5" t="s">
        <v>19</v>
      </c>
      <c r="K104" s="60">
        <f t="shared" si="11"/>
        <v>3</v>
      </c>
    </row>
    <row r="105" spans="1:1024" ht="31.5" x14ac:dyDescent="0.25">
      <c r="B105" s="63">
        <v>1</v>
      </c>
      <c r="C105" s="123" t="s">
        <v>113</v>
      </c>
      <c r="D105" s="78" t="str">
        <f t="shared" si="12"/>
        <v>Техническое обслуживание на основе показателей работы оборудования</v>
      </c>
      <c r="E105" s="4">
        <v>1</v>
      </c>
      <c r="F105" s="5">
        <v>3</v>
      </c>
      <c r="G105" s="5">
        <f t="shared" si="10"/>
        <v>3</v>
      </c>
      <c r="J105" s="5" t="s">
        <v>19</v>
      </c>
      <c r="K105" s="5">
        <f t="shared" si="11"/>
        <v>3</v>
      </c>
    </row>
    <row r="106" spans="1:1024" ht="31.5" x14ac:dyDescent="0.25">
      <c r="B106" s="32">
        <v>1</v>
      </c>
      <c r="C106" s="70" t="s">
        <v>114</v>
      </c>
      <c r="D106" s="34" t="str">
        <f t="shared" si="12"/>
        <v>Дефектная ведомость — предремонтная инспекция</v>
      </c>
      <c r="E106" s="4">
        <v>1</v>
      </c>
      <c r="F106" s="5">
        <v>5</v>
      </c>
      <c r="G106" s="5">
        <f t="shared" si="10"/>
        <v>5</v>
      </c>
      <c r="J106" s="5" t="s">
        <v>19</v>
      </c>
      <c r="K106" s="60">
        <f t="shared" si="11"/>
        <v>5</v>
      </c>
      <c r="AMJ106" s="8"/>
    </row>
    <row r="107" spans="1:1024" ht="15.75" x14ac:dyDescent="0.25">
      <c r="B107" s="32">
        <v>1</v>
      </c>
      <c r="C107" s="70" t="s">
        <v>115</v>
      </c>
      <c r="D107" s="34" t="str">
        <f t="shared" si="12"/>
        <v>Журнал осмотра оборудования</v>
      </c>
      <c r="E107" s="4">
        <v>2</v>
      </c>
      <c r="F107" s="5">
        <v>3</v>
      </c>
      <c r="G107" s="5">
        <f t="shared" si="10"/>
        <v>3</v>
      </c>
      <c r="J107" s="5" t="s">
        <v>19</v>
      </c>
      <c r="K107" s="60">
        <f t="shared" si="11"/>
        <v>3</v>
      </c>
      <c r="AMJ107" s="8"/>
    </row>
    <row r="108" spans="1:1024" ht="15.75" x14ac:dyDescent="0.25">
      <c r="B108" s="32">
        <v>1</v>
      </c>
      <c r="C108" s="70" t="s">
        <v>116</v>
      </c>
      <c r="D108" s="34" t="str">
        <f t="shared" si="12"/>
        <v>Журнал выявленных отклонений</v>
      </c>
      <c r="E108" s="49">
        <v>2</v>
      </c>
      <c r="F108" s="79">
        <v>3</v>
      </c>
      <c r="G108" s="79">
        <f t="shared" si="10"/>
        <v>3</v>
      </c>
      <c r="J108" s="5" t="s">
        <v>19</v>
      </c>
      <c r="K108" s="60">
        <f t="shared" si="11"/>
        <v>3</v>
      </c>
      <c r="N108" s="7" t="s">
        <v>19</v>
      </c>
      <c r="O108" s="47">
        <f>IF(N108="Да",F108,0)</f>
        <v>3</v>
      </c>
    </row>
    <row r="109" spans="1:1024" ht="15.75" x14ac:dyDescent="0.25">
      <c r="B109" s="32">
        <v>1</v>
      </c>
      <c r="C109" s="70" t="s">
        <v>86</v>
      </c>
      <c r="D109" s="34" t="str">
        <f t="shared" si="12"/>
        <v>Приемочная ведомость</v>
      </c>
      <c r="E109" s="49">
        <v>2</v>
      </c>
      <c r="F109" s="79">
        <v>10</v>
      </c>
      <c r="G109" s="79">
        <f t="shared" si="10"/>
        <v>10</v>
      </c>
      <c r="J109" s="5" t="s">
        <v>19</v>
      </c>
      <c r="K109" s="5">
        <f t="shared" si="11"/>
        <v>10</v>
      </c>
      <c r="O109" s="47"/>
    </row>
    <row r="110" spans="1:1024" ht="15.75" x14ac:dyDescent="0.25">
      <c r="B110" s="32">
        <v>1</v>
      </c>
      <c r="C110" s="70" t="s">
        <v>117</v>
      </c>
      <c r="D110" s="34" t="str">
        <f t="shared" si="12"/>
        <v>Рассылка по отклонениям</v>
      </c>
      <c r="E110" s="49">
        <v>2</v>
      </c>
      <c r="F110" s="79">
        <v>3</v>
      </c>
      <c r="G110" s="79">
        <f t="shared" si="10"/>
        <v>3</v>
      </c>
      <c r="N110" s="7" t="s">
        <v>19</v>
      </c>
      <c r="O110" s="47">
        <f>IF(N110="Да",F110,0)</f>
        <v>3</v>
      </c>
    </row>
    <row r="111" spans="1:1024" ht="15.75" x14ac:dyDescent="0.25">
      <c r="B111" s="32">
        <v>1</v>
      </c>
      <c r="C111" s="70" t="s">
        <v>118</v>
      </c>
      <c r="D111" s="34" t="str">
        <f t="shared" si="12"/>
        <v>Регистрация заявок на обслуживание</v>
      </c>
      <c r="E111" s="4">
        <v>1</v>
      </c>
      <c r="F111" s="5">
        <v>3</v>
      </c>
      <c r="G111" s="5">
        <f t="shared" si="10"/>
        <v>3</v>
      </c>
      <c r="J111" s="5" t="s">
        <v>19</v>
      </c>
      <c r="K111" s="60">
        <f t="shared" ref="K111:K129" si="13">IF(J111="Да",F111,0)</f>
        <v>3</v>
      </c>
    </row>
    <row r="112" spans="1:1024" ht="31.5" x14ac:dyDescent="0.25">
      <c r="B112" s="32">
        <v>1</v>
      </c>
      <c r="C112" s="70" t="s">
        <v>119</v>
      </c>
      <c r="D112" s="34" t="str">
        <f t="shared" si="12"/>
        <v>Регистрация выполненных работ по обслуживанию</v>
      </c>
      <c r="E112" s="4">
        <v>1</v>
      </c>
      <c r="F112" s="5">
        <v>3</v>
      </c>
      <c r="G112" s="5">
        <f t="shared" si="10"/>
        <v>3</v>
      </c>
      <c r="J112" s="5" t="s">
        <v>19</v>
      </c>
      <c r="K112" s="60">
        <f t="shared" si="13"/>
        <v>3</v>
      </c>
    </row>
    <row r="113" spans="2:20" ht="15.75" x14ac:dyDescent="0.25">
      <c r="B113" s="32">
        <v>1</v>
      </c>
      <c r="C113" s="70" t="s">
        <v>120</v>
      </c>
      <c r="D113" s="34" t="str">
        <f t="shared" si="12"/>
        <v>Журнал отказов оборудования</v>
      </c>
      <c r="E113" s="4">
        <v>2</v>
      </c>
      <c r="F113" s="5">
        <v>3</v>
      </c>
      <c r="G113" s="5">
        <f t="shared" si="10"/>
        <v>3</v>
      </c>
      <c r="K113" s="5">
        <f t="shared" si="13"/>
        <v>0</v>
      </c>
    </row>
    <row r="114" spans="2:20" ht="18.75" x14ac:dyDescent="0.3">
      <c r="B114" s="80">
        <v>1</v>
      </c>
      <c r="C114" s="126" t="s">
        <v>121</v>
      </c>
      <c r="D114" s="81" t="str">
        <f t="shared" si="12"/>
        <v>Поверка приборов</v>
      </c>
      <c r="E114" s="82"/>
      <c r="F114" s="83">
        <f>SUM(F115:F128)</f>
        <v>66</v>
      </c>
      <c r="G114" s="84">
        <v>0</v>
      </c>
      <c r="K114" s="5">
        <f t="shared" si="13"/>
        <v>0</v>
      </c>
    </row>
    <row r="115" spans="2:20" ht="15.75" x14ac:dyDescent="0.25">
      <c r="B115" s="85">
        <v>1</v>
      </c>
      <c r="C115" s="127" t="s">
        <v>122</v>
      </c>
      <c r="D115" s="86" t="str">
        <f t="shared" si="12"/>
        <v>Годовой план</v>
      </c>
      <c r="E115" s="82"/>
      <c r="F115" s="84">
        <v>10</v>
      </c>
      <c r="G115" s="84">
        <v>0</v>
      </c>
      <c r="K115" s="5">
        <f t="shared" si="13"/>
        <v>0</v>
      </c>
      <c r="T115" s="5" t="s">
        <v>19</v>
      </c>
    </row>
    <row r="116" spans="2:20" ht="18.75" x14ac:dyDescent="0.3">
      <c r="B116" s="80">
        <v>1</v>
      </c>
      <c r="C116" s="126" t="s">
        <v>123</v>
      </c>
      <c r="D116" s="81" t="str">
        <f t="shared" si="12"/>
        <v>Годовой график поверки</v>
      </c>
      <c r="E116" s="82"/>
      <c r="F116" s="84">
        <v>10</v>
      </c>
      <c r="G116" s="84">
        <v>0</v>
      </c>
      <c r="K116" s="5">
        <f t="shared" si="13"/>
        <v>0</v>
      </c>
      <c r="T116" s="5" t="s">
        <v>19</v>
      </c>
    </row>
    <row r="117" spans="2:20" ht="18.75" x14ac:dyDescent="0.3">
      <c r="B117" s="80">
        <v>1</v>
      </c>
      <c r="C117" s="126" t="s">
        <v>124</v>
      </c>
      <c r="D117" s="81" t="str">
        <f t="shared" si="12"/>
        <v>План работы на месяц</v>
      </c>
      <c r="E117" s="82"/>
      <c r="F117" s="84">
        <v>5</v>
      </c>
      <c r="G117" s="84">
        <v>0</v>
      </c>
      <c r="K117" s="5">
        <f t="shared" si="13"/>
        <v>0</v>
      </c>
      <c r="T117" s="5" t="s">
        <v>19</v>
      </c>
    </row>
    <row r="118" spans="2:20" ht="18.75" x14ac:dyDescent="0.3">
      <c r="B118" s="80">
        <v>1</v>
      </c>
      <c r="C118" s="126" t="s">
        <v>125</v>
      </c>
      <c r="D118" s="81" t="str">
        <f t="shared" si="12"/>
        <v>Внеплановые работы на месяц</v>
      </c>
      <c r="E118" s="82"/>
      <c r="F118" s="84">
        <v>5</v>
      </c>
      <c r="G118" s="84">
        <v>0</v>
      </c>
      <c r="K118" s="5">
        <f t="shared" si="13"/>
        <v>0</v>
      </c>
      <c r="T118" s="5" t="s">
        <v>19</v>
      </c>
    </row>
    <row r="119" spans="2:20" ht="18.75" x14ac:dyDescent="0.3">
      <c r="B119" s="80">
        <v>1</v>
      </c>
      <c r="C119" s="126" t="s">
        <v>126</v>
      </c>
      <c r="D119" s="81" t="str">
        <f t="shared" si="12"/>
        <v>Работы по заявкам подразделений</v>
      </c>
      <c r="E119" s="82"/>
      <c r="F119" s="84">
        <v>3</v>
      </c>
      <c r="G119" s="84">
        <v>0</v>
      </c>
      <c r="K119" s="5">
        <f t="shared" si="13"/>
        <v>0</v>
      </c>
      <c r="T119" s="5" t="s">
        <v>19</v>
      </c>
    </row>
    <row r="120" spans="2:20" ht="18.75" x14ac:dyDescent="0.3">
      <c r="B120" s="80">
        <v>1</v>
      </c>
      <c r="C120" s="126" t="s">
        <v>127</v>
      </c>
      <c r="D120" s="81" t="str">
        <f t="shared" si="12"/>
        <v>Месячный график поверки</v>
      </c>
      <c r="E120" s="82"/>
      <c r="F120" s="84">
        <v>5</v>
      </c>
      <c r="G120" s="84">
        <v>0</v>
      </c>
      <c r="K120" s="5">
        <f t="shared" si="13"/>
        <v>0</v>
      </c>
      <c r="T120" s="5" t="s">
        <v>19</v>
      </c>
    </row>
    <row r="121" spans="2:20" ht="18.75" x14ac:dyDescent="0.3">
      <c r="B121" s="80">
        <v>1</v>
      </c>
      <c r="C121" s="126" t="s">
        <v>128</v>
      </c>
      <c r="D121" s="81" t="str">
        <f t="shared" si="12"/>
        <v>Отчет о выполнении</v>
      </c>
      <c r="E121" s="82"/>
      <c r="F121" s="84">
        <v>3</v>
      </c>
      <c r="G121" s="84">
        <v>0</v>
      </c>
      <c r="K121" s="5">
        <f t="shared" si="13"/>
        <v>0</v>
      </c>
      <c r="T121" s="5" t="s">
        <v>19</v>
      </c>
    </row>
    <row r="122" spans="2:20" ht="18.75" x14ac:dyDescent="0.3">
      <c r="B122" s="80">
        <v>1</v>
      </c>
      <c r="C122" s="126" t="s">
        <v>129</v>
      </c>
      <c r="D122" s="81" t="str">
        <f t="shared" si="12"/>
        <v>Аварийные и внеплановые</v>
      </c>
      <c r="E122" s="82"/>
      <c r="F122" s="84">
        <v>3</v>
      </c>
      <c r="G122" s="84">
        <v>0</v>
      </c>
      <c r="K122" s="5">
        <f t="shared" si="13"/>
        <v>0</v>
      </c>
      <c r="T122" s="5" t="s">
        <v>19</v>
      </c>
    </row>
    <row r="123" spans="2:20" ht="18.75" x14ac:dyDescent="0.3">
      <c r="B123" s="80">
        <v>1</v>
      </c>
      <c r="C123" s="126" t="s">
        <v>130</v>
      </c>
      <c r="D123" s="81" t="str">
        <f t="shared" si="12"/>
        <v>Анализ выполнения месячного плана</v>
      </c>
      <c r="E123" s="82"/>
      <c r="F123" s="84">
        <v>3</v>
      </c>
      <c r="G123" s="84">
        <v>0</v>
      </c>
      <c r="K123" s="5">
        <f t="shared" si="13"/>
        <v>0</v>
      </c>
      <c r="T123" s="5" t="s">
        <v>19</v>
      </c>
    </row>
    <row r="124" spans="2:20" ht="37.5" x14ac:dyDescent="0.3">
      <c r="B124" s="80">
        <v>1</v>
      </c>
      <c r="C124" s="126" t="s">
        <v>131</v>
      </c>
      <c r="D124" s="81" t="str">
        <f t="shared" si="12"/>
        <v>Отчет о выполнении месячного графика поверки</v>
      </c>
      <c r="E124" s="82"/>
      <c r="F124" s="84">
        <v>3</v>
      </c>
      <c r="G124" s="84">
        <v>0</v>
      </c>
      <c r="K124" s="5">
        <f t="shared" si="13"/>
        <v>0</v>
      </c>
      <c r="T124" s="5" t="s">
        <v>19</v>
      </c>
    </row>
    <row r="125" spans="2:20" ht="37.5" x14ac:dyDescent="0.3">
      <c r="B125" s="80">
        <v>1</v>
      </c>
      <c r="C125" s="126" t="s">
        <v>132</v>
      </c>
      <c r="D125" s="81" t="str">
        <f t="shared" si="12"/>
        <v>Печатная форма отчета о выполнении месячного графика поверки</v>
      </c>
      <c r="E125" s="82"/>
      <c r="F125" s="84">
        <v>5</v>
      </c>
      <c r="G125" s="84">
        <v>0</v>
      </c>
      <c r="K125" s="5">
        <f t="shared" si="13"/>
        <v>0</v>
      </c>
      <c r="T125" s="5" t="s">
        <v>19</v>
      </c>
    </row>
    <row r="126" spans="2:20" ht="18.75" x14ac:dyDescent="0.3">
      <c r="B126" s="80">
        <v>1</v>
      </c>
      <c r="C126" s="126" t="s">
        <v>133</v>
      </c>
      <c r="D126" s="81" t="str">
        <f t="shared" si="12"/>
        <v>Внепланово сданные в поверку приборы</v>
      </c>
      <c r="E126" s="82"/>
      <c r="F126" s="84">
        <v>3</v>
      </c>
      <c r="G126" s="84">
        <v>0</v>
      </c>
      <c r="K126" s="5">
        <f t="shared" si="13"/>
        <v>0</v>
      </c>
      <c r="T126" s="5" t="s">
        <v>19</v>
      </c>
    </row>
    <row r="127" spans="2:20" ht="18.75" x14ac:dyDescent="0.3">
      <c r="B127" s="80">
        <v>1</v>
      </c>
      <c r="C127" s="126" t="s">
        <v>134</v>
      </c>
      <c r="D127" s="81" t="str">
        <f t="shared" si="12"/>
        <v>Кастомные меню</v>
      </c>
      <c r="E127" s="82"/>
      <c r="F127" s="84">
        <v>5</v>
      </c>
      <c r="G127" s="84">
        <v>0</v>
      </c>
      <c r="K127" s="5">
        <f t="shared" si="13"/>
        <v>0</v>
      </c>
      <c r="T127" s="5" t="s">
        <v>19</v>
      </c>
    </row>
    <row r="128" spans="2:20" ht="18.75" x14ac:dyDescent="0.3">
      <c r="B128" s="80">
        <v>1</v>
      </c>
      <c r="C128" s="126" t="s">
        <v>135</v>
      </c>
      <c r="D128" s="81" t="str">
        <f t="shared" si="12"/>
        <v>Списаное оборудование</v>
      </c>
      <c r="E128" s="82"/>
      <c r="F128" s="84">
        <v>3</v>
      </c>
      <c r="G128" s="84">
        <v>0</v>
      </c>
      <c r="K128" s="5">
        <f t="shared" si="13"/>
        <v>0</v>
      </c>
      <c r="T128" s="5" t="s">
        <v>19</v>
      </c>
    </row>
    <row r="129" spans="1:21" ht="18.75" x14ac:dyDescent="0.3">
      <c r="B129" s="87">
        <v>1</v>
      </c>
      <c r="C129" s="128"/>
      <c r="D129" s="81" t="str">
        <f t="shared" si="12"/>
        <v/>
      </c>
      <c r="G129" s="5">
        <f>F129*IF(B129=1,1,0)</f>
        <v>0</v>
      </c>
      <c r="K129" s="5">
        <f t="shared" si="13"/>
        <v>0</v>
      </c>
    </row>
    <row r="130" spans="1:21" s="31" customFormat="1" ht="18.75" x14ac:dyDescent="0.3">
      <c r="A130" s="26" t="s">
        <v>136</v>
      </c>
      <c r="B130" s="27">
        <v>1</v>
      </c>
      <c r="C130" s="30"/>
      <c r="D130" s="28" t="str">
        <f t="shared" si="12"/>
        <v/>
      </c>
      <c r="E130" s="29"/>
      <c r="F130" s="29">
        <f>F131+F132+F139</f>
        <v>21</v>
      </c>
      <c r="G130" s="29">
        <f>SUM(G131:G143)</f>
        <v>21</v>
      </c>
      <c r="H130" s="30"/>
      <c r="J130" s="29"/>
      <c r="K130" s="29">
        <f>SUM(K131:K143)</f>
        <v>18</v>
      </c>
      <c r="M130" s="29">
        <f>SUM(M131:M143)</f>
        <v>0</v>
      </c>
      <c r="O130" s="29">
        <f>SUM(O131:O143)</f>
        <v>0</v>
      </c>
      <c r="Q130" s="29">
        <f>SUM(Q131:Q143)</f>
        <v>0</v>
      </c>
      <c r="T130" s="29"/>
      <c r="U130" s="29"/>
    </row>
    <row r="131" spans="1:21" ht="31.5" x14ac:dyDescent="0.25">
      <c r="B131" s="32">
        <v>1</v>
      </c>
      <c r="C131" s="70" t="s">
        <v>137</v>
      </c>
      <c r="D131" s="34" t="str">
        <f t="shared" si="12"/>
        <v>Справочник транспортных средств (подвижный состав)</v>
      </c>
      <c r="F131" s="5">
        <v>3</v>
      </c>
      <c r="G131" s="5">
        <f t="shared" ref="G131:G143" si="14">F131*IF(B131=1,1,0)</f>
        <v>3</v>
      </c>
      <c r="K131" s="5">
        <f t="shared" ref="K131:K143" si="15">IF(J131="Да",F131,0)</f>
        <v>0</v>
      </c>
    </row>
    <row r="132" spans="1:21" s="71" customFormat="1" ht="15.75" x14ac:dyDescent="0.25">
      <c r="A132" s="33"/>
      <c r="B132" s="32">
        <v>1</v>
      </c>
      <c r="C132" s="70" t="s">
        <v>138</v>
      </c>
      <c r="D132" s="34" t="str">
        <f t="shared" si="12"/>
        <v>Справочники</v>
      </c>
      <c r="E132" s="61"/>
      <c r="F132" s="61">
        <f>SUM(F133:F138)</f>
        <v>11</v>
      </c>
      <c r="G132" s="61">
        <f t="shared" si="14"/>
        <v>11</v>
      </c>
      <c r="H132" s="70"/>
      <c r="J132" s="61"/>
      <c r="K132" s="61">
        <f t="shared" si="15"/>
        <v>0</v>
      </c>
      <c r="T132" s="61"/>
      <c r="U132" s="61"/>
    </row>
    <row r="133" spans="1:21" x14ac:dyDescent="0.25">
      <c r="B133" s="51">
        <v>2</v>
      </c>
      <c r="C133" s="6" t="s">
        <v>139</v>
      </c>
      <c r="D133" s="3" t="str">
        <f t="shared" si="12"/>
        <v xml:space="preserve">    Справочник пунктов маршрута</v>
      </c>
      <c r="E133" s="4">
        <v>1</v>
      </c>
      <c r="F133" s="5">
        <v>2</v>
      </c>
      <c r="G133" s="5">
        <f t="shared" si="14"/>
        <v>0</v>
      </c>
      <c r="H133" s="6" t="s">
        <v>140</v>
      </c>
      <c r="I133" s="7" t="s">
        <v>141</v>
      </c>
      <c r="J133" s="5" t="s">
        <v>19</v>
      </c>
      <c r="K133" s="60">
        <f t="shared" si="15"/>
        <v>2</v>
      </c>
    </row>
    <row r="134" spans="1:21" x14ac:dyDescent="0.25">
      <c r="B134" s="51">
        <v>2</v>
      </c>
      <c r="C134" s="6" t="s">
        <v>142</v>
      </c>
      <c r="D134" s="3" t="str">
        <f t="shared" si="12"/>
        <v xml:space="preserve">    Справочник типов пунктов маршрута</v>
      </c>
      <c r="E134" s="4">
        <v>1</v>
      </c>
      <c r="F134" s="5">
        <v>2</v>
      </c>
      <c r="G134" s="5">
        <f t="shared" si="14"/>
        <v>0</v>
      </c>
      <c r="H134" s="6" t="s">
        <v>143</v>
      </c>
      <c r="I134" s="7" t="s">
        <v>141</v>
      </c>
      <c r="J134" s="5" t="s">
        <v>19</v>
      </c>
      <c r="K134" s="60">
        <f t="shared" si="15"/>
        <v>2</v>
      </c>
    </row>
    <row r="135" spans="1:21" x14ac:dyDescent="0.25">
      <c r="B135" s="51">
        <v>2</v>
      </c>
      <c r="C135" s="6" t="s">
        <v>144</v>
      </c>
      <c r="D135" s="3" t="str">
        <f t="shared" si="12"/>
        <v xml:space="preserve">    Справочник звеньев маршрута</v>
      </c>
      <c r="E135" s="4">
        <v>1</v>
      </c>
      <c r="F135" s="5">
        <v>2</v>
      </c>
      <c r="G135" s="5">
        <f t="shared" si="14"/>
        <v>0</v>
      </c>
      <c r="H135" s="6" t="s">
        <v>145</v>
      </c>
      <c r="I135" s="7" t="s">
        <v>141</v>
      </c>
      <c r="J135" s="5" t="s">
        <v>19</v>
      </c>
      <c r="K135" s="60">
        <f t="shared" si="15"/>
        <v>2</v>
      </c>
    </row>
    <row r="136" spans="1:21" x14ac:dyDescent="0.25">
      <c r="B136" s="51">
        <v>2</v>
      </c>
      <c r="C136" s="6" t="s">
        <v>146</v>
      </c>
      <c r="D136" s="3" t="str">
        <f t="shared" ref="D136:D153" si="16">_xlfn.CONCAT(REPT("    ",B136-1), C136)</f>
        <v xml:space="preserve">    Справочник маршрутов</v>
      </c>
      <c r="E136" s="4">
        <v>1</v>
      </c>
      <c r="F136" s="5">
        <v>2</v>
      </c>
      <c r="G136" s="5">
        <f t="shared" si="14"/>
        <v>0</v>
      </c>
      <c r="H136" s="6" t="s">
        <v>147</v>
      </c>
      <c r="I136" s="7" t="s">
        <v>141</v>
      </c>
      <c r="J136" s="5" t="s">
        <v>19</v>
      </c>
      <c r="K136" s="60">
        <f t="shared" si="15"/>
        <v>2</v>
      </c>
    </row>
    <row r="137" spans="1:21" x14ac:dyDescent="0.25">
      <c r="B137" s="51">
        <v>2</v>
      </c>
      <c r="C137" s="6" t="s">
        <v>148</v>
      </c>
      <c r="D137" s="3" t="str">
        <f t="shared" si="16"/>
        <v xml:space="preserve">    Журнал регистрации местонахождения объектов</v>
      </c>
      <c r="E137" s="4">
        <v>1</v>
      </c>
      <c r="F137" s="5">
        <v>3</v>
      </c>
      <c r="G137" s="5">
        <f t="shared" si="14"/>
        <v>0</v>
      </c>
      <c r="H137" s="6" t="s">
        <v>149</v>
      </c>
      <c r="I137" s="7" t="s">
        <v>141</v>
      </c>
      <c r="J137" s="5" t="s">
        <v>19</v>
      </c>
      <c r="K137" s="60">
        <f t="shared" si="15"/>
        <v>3</v>
      </c>
    </row>
    <row r="138" spans="1:21" x14ac:dyDescent="0.25">
      <c r="B138" s="51">
        <v>2</v>
      </c>
      <c r="C138" s="6" t="s">
        <v>150</v>
      </c>
      <c r="D138" s="3" t="str">
        <f t="shared" si="16"/>
        <v xml:space="preserve">    Журнал выполненных маршрутов</v>
      </c>
      <c r="E138" s="4">
        <v>3</v>
      </c>
      <c r="F138" s="5">
        <v>0</v>
      </c>
      <c r="G138" s="5">
        <f t="shared" si="14"/>
        <v>0</v>
      </c>
      <c r="J138" s="5" t="s">
        <v>19</v>
      </c>
      <c r="K138" s="5">
        <f t="shared" si="15"/>
        <v>0</v>
      </c>
    </row>
    <row r="139" spans="1:21" s="71" customFormat="1" ht="15.75" x14ac:dyDescent="0.25">
      <c r="A139" s="33"/>
      <c r="B139" s="32">
        <v>1</v>
      </c>
      <c r="C139" s="70" t="s">
        <v>151</v>
      </c>
      <c r="D139" s="34" t="str">
        <f t="shared" si="16"/>
        <v>Журнал перевезенных грузов</v>
      </c>
      <c r="E139" s="61"/>
      <c r="F139" s="61">
        <f>F140+F141+F142</f>
        <v>7</v>
      </c>
      <c r="G139" s="61">
        <f t="shared" si="14"/>
        <v>7</v>
      </c>
      <c r="H139" s="70"/>
      <c r="J139" s="61"/>
      <c r="K139" s="61">
        <f t="shared" si="15"/>
        <v>0</v>
      </c>
      <c r="T139" s="61"/>
      <c r="U139" s="61"/>
    </row>
    <row r="140" spans="1:21" x14ac:dyDescent="0.25">
      <c r="B140" s="51">
        <v>2</v>
      </c>
      <c r="C140" s="6" t="s">
        <v>152</v>
      </c>
      <c r="D140" s="3" t="str">
        <f t="shared" si="16"/>
        <v xml:space="preserve">    Форма регистрации груза на весовой</v>
      </c>
      <c r="E140" s="4">
        <v>1</v>
      </c>
      <c r="F140" s="5">
        <v>3</v>
      </c>
      <c r="G140" s="5">
        <f t="shared" si="14"/>
        <v>0</v>
      </c>
      <c r="J140" s="5" t="s">
        <v>19</v>
      </c>
      <c r="K140" s="5">
        <f t="shared" si="15"/>
        <v>3</v>
      </c>
    </row>
    <row r="141" spans="1:21" x14ac:dyDescent="0.25">
      <c r="B141" s="51">
        <v>2</v>
      </c>
      <c r="C141" s="6" t="s">
        <v>153</v>
      </c>
      <c r="D141" s="3" t="str">
        <f t="shared" si="16"/>
        <v xml:space="preserve">    Журнал перевозки груза по маршруту</v>
      </c>
      <c r="E141" s="4">
        <v>1</v>
      </c>
      <c r="F141" s="5">
        <v>2</v>
      </c>
      <c r="G141" s="5">
        <f t="shared" si="14"/>
        <v>0</v>
      </c>
      <c r="J141" s="5" t="s">
        <v>19</v>
      </c>
      <c r="K141" s="5">
        <f t="shared" si="15"/>
        <v>2</v>
      </c>
    </row>
    <row r="142" spans="1:21" ht="45" x14ac:dyDescent="0.25">
      <c r="B142" s="51">
        <v>2</v>
      </c>
      <c r="C142" s="6" t="s">
        <v>154</v>
      </c>
      <c r="D142" s="3" t="str">
        <f t="shared" si="16"/>
        <v xml:space="preserve">    Обновление формы регистрации груза на основе показаний датчиков из IoT модуля (закрытие записи на перевозку груза)</v>
      </c>
      <c r="E142" s="4">
        <v>1</v>
      </c>
      <c r="F142" s="5">
        <v>2</v>
      </c>
      <c r="G142" s="5">
        <f t="shared" si="14"/>
        <v>0</v>
      </c>
      <c r="J142" s="5" t="s">
        <v>19</v>
      </c>
      <c r="K142" s="5">
        <f t="shared" si="15"/>
        <v>2</v>
      </c>
    </row>
    <row r="143" spans="1:21" x14ac:dyDescent="0.25">
      <c r="B143" s="2">
        <v>1</v>
      </c>
      <c r="C143" s="120"/>
      <c r="D143" s="3" t="str">
        <f t="shared" si="16"/>
        <v/>
      </c>
      <c r="G143" s="5">
        <f t="shared" si="14"/>
        <v>0</v>
      </c>
      <c r="K143" s="5">
        <f t="shared" si="15"/>
        <v>0</v>
      </c>
    </row>
    <row r="144" spans="1:21" s="31" customFormat="1" ht="18.75" x14ac:dyDescent="0.3">
      <c r="A144" s="26" t="s">
        <v>155</v>
      </c>
      <c r="B144" s="27">
        <v>1</v>
      </c>
      <c r="C144" s="30"/>
      <c r="D144" s="28" t="str">
        <f t="shared" si="16"/>
        <v/>
      </c>
      <c r="E144" s="29"/>
      <c r="F144" s="29"/>
      <c r="G144" s="29">
        <f>SUM(G145:G155)</f>
        <v>21</v>
      </c>
      <c r="H144" s="30"/>
      <c r="J144" s="29"/>
      <c r="K144" s="29">
        <f>SUM(K145:K155)</f>
        <v>11</v>
      </c>
      <c r="M144" s="29">
        <f>SUM(M145:M155)</f>
        <v>0</v>
      </c>
      <c r="O144" s="29">
        <f>SUM(O145:O155)</f>
        <v>0</v>
      </c>
      <c r="Q144" s="29">
        <f>SUM(Q145:Q155)</f>
        <v>10</v>
      </c>
      <c r="T144" s="29"/>
      <c r="U144" s="29"/>
    </row>
    <row r="145" spans="1:21" ht="31.5" x14ac:dyDescent="0.25">
      <c r="B145" s="32">
        <v>1</v>
      </c>
      <c r="C145" s="70" t="s">
        <v>156</v>
      </c>
      <c r="D145" s="34" t="str">
        <f t="shared" si="16"/>
        <v>Справочник контроллеров, датчиков и исполнительных устройств</v>
      </c>
      <c r="E145" s="44">
        <v>1</v>
      </c>
      <c r="F145" s="5">
        <v>3</v>
      </c>
      <c r="G145" s="5">
        <f t="shared" ref="G145:G155" si="17">F145*IF(B145=1,1,0)</f>
        <v>3</v>
      </c>
      <c r="J145" s="5" t="s">
        <v>19</v>
      </c>
      <c r="K145" s="5">
        <f>IF(J145="Да",F145,0)</f>
        <v>3</v>
      </c>
    </row>
    <row r="146" spans="1:21" ht="15.75" x14ac:dyDescent="0.25">
      <c r="A146" s="8"/>
      <c r="B146" s="88">
        <v>1</v>
      </c>
      <c r="C146" s="70" t="s">
        <v>157</v>
      </c>
      <c r="D146" s="70" t="str">
        <f t="shared" si="16"/>
        <v>Журнал показаний датчиков</v>
      </c>
      <c r="E146" s="89">
        <v>1</v>
      </c>
      <c r="F146" s="90">
        <v>3</v>
      </c>
      <c r="G146" s="90">
        <f t="shared" si="17"/>
        <v>3</v>
      </c>
      <c r="J146" s="5" t="s">
        <v>19</v>
      </c>
      <c r="K146" s="5">
        <f>IF(J146="Да",F146,0)</f>
        <v>3</v>
      </c>
    </row>
    <row r="147" spans="1:21" s="91" customFormat="1" ht="15.75" x14ac:dyDescent="0.25">
      <c r="B147" s="92">
        <v>1</v>
      </c>
      <c r="C147" s="93" t="s">
        <v>158</v>
      </c>
      <c r="D147" s="93" t="str">
        <f t="shared" si="16"/>
        <v>Встроенное ПО для считывания меток. Zebra</v>
      </c>
      <c r="E147" s="94">
        <v>1</v>
      </c>
      <c r="F147" s="95">
        <v>5</v>
      </c>
      <c r="G147" s="95">
        <f t="shared" si="17"/>
        <v>5</v>
      </c>
      <c r="H147" s="96"/>
      <c r="I147" s="97" t="s">
        <v>159</v>
      </c>
      <c r="J147" s="98" t="s">
        <v>19</v>
      </c>
      <c r="K147" s="98">
        <f>IF(J147="Да",F147,0)</f>
        <v>5</v>
      </c>
      <c r="L147" s="97"/>
      <c r="M147" s="97"/>
      <c r="N147" s="97"/>
      <c r="O147" s="97"/>
      <c r="P147" s="97"/>
      <c r="Q147" s="97"/>
      <c r="R147" s="97"/>
      <c r="S147" s="97"/>
      <c r="T147" s="98"/>
      <c r="U147" s="98"/>
    </row>
    <row r="148" spans="1:21" ht="15.75" x14ac:dyDescent="0.25">
      <c r="A148" s="8"/>
      <c r="B148" s="99">
        <v>1</v>
      </c>
      <c r="C148" s="112" t="s">
        <v>160</v>
      </c>
      <c r="D148" s="34" t="str">
        <f t="shared" si="16"/>
        <v>Подключение датчиков</v>
      </c>
      <c r="E148" s="89"/>
      <c r="F148" s="100">
        <f>SUM(F149:F150)</f>
        <v>4</v>
      </c>
      <c r="G148" s="100">
        <f t="shared" si="17"/>
        <v>4</v>
      </c>
      <c r="Q148" s="7">
        <f t="shared" ref="Q148:Q154" si="18">IF(P148="Да",F148,0)</f>
        <v>0</v>
      </c>
    </row>
    <row r="149" spans="1:21" x14ac:dyDescent="0.25">
      <c r="A149" s="8"/>
      <c r="B149" s="99">
        <v>2</v>
      </c>
      <c r="C149" s="112" t="s">
        <v>161</v>
      </c>
      <c r="D149" s="3" t="str">
        <f t="shared" si="16"/>
        <v xml:space="preserve">    Датчик воды</v>
      </c>
      <c r="E149" s="89">
        <v>1</v>
      </c>
      <c r="F149" s="100">
        <v>2</v>
      </c>
      <c r="G149" s="100">
        <f t="shared" si="17"/>
        <v>0</v>
      </c>
      <c r="P149" s="7" t="s">
        <v>19</v>
      </c>
      <c r="Q149" s="7">
        <f t="shared" si="18"/>
        <v>2</v>
      </c>
    </row>
    <row r="150" spans="1:21" x14ac:dyDescent="0.25">
      <c r="A150" s="8"/>
      <c r="B150" s="99">
        <v>2</v>
      </c>
      <c r="C150" s="112" t="s">
        <v>162</v>
      </c>
      <c r="D150" s="3" t="str">
        <f t="shared" si="16"/>
        <v xml:space="preserve">    Датчик температуры</v>
      </c>
      <c r="E150" s="89">
        <v>1</v>
      </c>
      <c r="F150" s="100">
        <v>2</v>
      </c>
      <c r="G150" s="100">
        <f t="shared" si="17"/>
        <v>0</v>
      </c>
      <c r="P150" s="7" t="s">
        <v>19</v>
      </c>
      <c r="Q150" s="7">
        <f t="shared" si="18"/>
        <v>2</v>
      </c>
    </row>
    <row r="151" spans="1:21" ht="15.75" x14ac:dyDescent="0.25">
      <c r="A151" s="8"/>
      <c r="B151" s="99">
        <v>1</v>
      </c>
      <c r="C151" s="112" t="s">
        <v>163</v>
      </c>
      <c r="D151" s="34" t="str">
        <f t="shared" si="16"/>
        <v>Работа с графической индикацией показаний</v>
      </c>
      <c r="E151" s="89"/>
      <c r="F151" s="100">
        <f>SUM(F152:F153)</f>
        <v>6</v>
      </c>
      <c r="G151" s="100">
        <f t="shared" si="17"/>
        <v>6</v>
      </c>
      <c r="Q151" s="7">
        <f t="shared" si="18"/>
        <v>0</v>
      </c>
    </row>
    <row r="152" spans="1:21" x14ac:dyDescent="0.25">
      <c r="A152" s="8"/>
      <c r="B152" s="99">
        <v>2</v>
      </c>
      <c r="C152" s="112" t="s">
        <v>164</v>
      </c>
      <c r="D152" s="3" t="str">
        <f t="shared" si="16"/>
        <v xml:space="preserve">    Настройка индикации</v>
      </c>
      <c r="E152" s="89">
        <v>1</v>
      </c>
      <c r="F152" s="100">
        <v>3</v>
      </c>
      <c r="G152" s="100">
        <f t="shared" si="17"/>
        <v>0</v>
      </c>
      <c r="P152" s="7" t="s">
        <v>19</v>
      </c>
      <c r="Q152" s="7">
        <f t="shared" si="18"/>
        <v>3</v>
      </c>
    </row>
    <row r="153" spans="1:21" x14ac:dyDescent="0.25">
      <c r="A153" s="8"/>
      <c r="B153" s="99">
        <v>2</v>
      </c>
      <c r="C153" s="112" t="s">
        <v>165</v>
      </c>
      <c r="D153" s="3" t="str">
        <f t="shared" si="16"/>
        <v xml:space="preserve">    Drill down</v>
      </c>
      <c r="E153" s="89">
        <v>1</v>
      </c>
      <c r="F153" s="100">
        <v>3</v>
      </c>
      <c r="G153" s="100">
        <f t="shared" si="17"/>
        <v>0</v>
      </c>
      <c r="P153" s="7" t="s">
        <v>19</v>
      </c>
      <c r="Q153" s="7">
        <f t="shared" si="18"/>
        <v>3</v>
      </c>
    </row>
    <row r="154" spans="1:21" ht="15.75" x14ac:dyDescent="0.25">
      <c r="A154" s="8"/>
      <c r="B154" s="99"/>
      <c r="C154" s="112"/>
      <c r="D154" s="34"/>
      <c r="E154" s="89"/>
      <c r="F154" s="100"/>
      <c r="G154" s="100">
        <f t="shared" si="17"/>
        <v>0</v>
      </c>
      <c r="Q154" s="7">
        <f t="shared" si="18"/>
        <v>0</v>
      </c>
    </row>
    <row r="155" spans="1:21" x14ac:dyDescent="0.25">
      <c r="B155" s="2">
        <v>1</v>
      </c>
      <c r="C155" s="120"/>
      <c r="D155" s="3" t="str">
        <f t="shared" ref="D155:D163" si="19">_xlfn.CONCAT(REPT("    ",B155-1), C155)</f>
        <v/>
      </c>
      <c r="G155" s="5">
        <f t="shared" si="17"/>
        <v>0</v>
      </c>
      <c r="K155" s="5">
        <f>IF(J155="Да",F155,0)</f>
        <v>0</v>
      </c>
    </row>
    <row r="156" spans="1:21" s="31" customFormat="1" ht="56.25" x14ac:dyDescent="0.3">
      <c r="A156" s="26" t="s">
        <v>166</v>
      </c>
      <c r="B156" s="27">
        <v>1</v>
      </c>
      <c r="C156" s="30"/>
      <c r="D156" s="28" t="str">
        <f t="shared" si="19"/>
        <v/>
      </c>
      <c r="E156" s="29"/>
      <c r="F156" s="29"/>
      <c r="G156" s="29">
        <f>SUM(G157:G165)</f>
        <v>30</v>
      </c>
      <c r="H156" s="30"/>
      <c r="J156" s="29"/>
      <c r="K156" s="29">
        <f>SUM(K157:K165)</f>
        <v>9</v>
      </c>
      <c r="M156" s="29">
        <f>SUM(M157:M165)</f>
        <v>0</v>
      </c>
      <c r="O156" s="29">
        <f>SUM(O157:O165)</f>
        <v>3</v>
      </c>
      <c r="Q156" s="29">
        <f>SUM(Q157:Q165)</f>
        <v>0</v>
      </c>
      <c r="T156" s="29"/>
      <c r="U156" s="29"/>
    </row>
    <row r="157" spans="1:21" ht="15.75" x14ac:dyDescent="0.25">
      <c r="B157" s="99">
        <v>1</v>
      </c>
      <c r="C157" s="112" t="s">
        <v>167</v>
      </c>
      <c r="D157" s="34" t="str">
        <f t="shared" si="19"/>
        <v>Статусы документа</v>
      </c>
      <c r="E157" s="4">
        <v>1</v>
      </c>
      <c r="F157" s="5">
        <v>3</v>
      </c>
      <c r="G157" s="5">
        <f>F157*IF(B157=1,1,0)</f>
        <v>3</v>
      </c>
      <c r="J157" s="5" t="s">
        <v>19</v>
      </c>
      <c r="K157" s="5">
        <f>IF(J157="Да",F157,0)</f>
        <v>3</v>
      </c>
    </row>
    <row r="158" spans="1:21" ht="15.75" x14ac:dyDescent="0.25">
      <c r="B158" s="99">
        <v>1</v>
      </c>
      <c r="C158" s="112" t="s">
        <v>168</v>
      </c>
      <c r="D158" s="34" t="str">
        <f t="shared" si="19"/>
        <v>Типы документов DocTypes</v>
      </c>
      <c r="E158" s="4">
        <v>1</v>
      </c>
      <c r="F158" s="5">
        <v>2</v>
      </c>
      <c r="G158" s="5">
        <f>F158*IF(B158=1,1,0)</f>
        <v>2</v>
      </c>
    </row>
    <row r="159" spans="1:21" ht="15.75" x14ac:dyDescent="0.25">
      <c r="B159" s="99">
        <v>1</v>
      </c>
      <c r="C159" s="112" t="s">
        <v>169</v>
      </c>
      <c r="D159" s="34" t="str">
        <f t="shared" si="19"/>
        <v>Виды маршрутов документов WorkflowTypes</v>
      </c>
      <c r="E159" s="4">
        <v>1</v>
      </c>
      <c r="F159" s="5">
        <v>9</v>
      </c>
      <c r="G159" s="5">
        <f>F159*IF(B159=1,1,0)</f>
        <v>9</v>
      </c>
    </row>
    <row r="160" spans="1:21" ht="31.5" x14ac:dyDescent="0.25">
      <c r="B160" s="99">
        <v>1</v>
      </c>
      <c r="C160" s="112" t="s">
        <v>170</v>
      </c>
      <c r="D160" s="34" t="str">
        <f t="shared" si="19"/>
        <v>Доступ по ролям и работникам к рабочему процессу</v>
      </c>
      <c r="E160" s="4">
        <v>1</v>
      </c>
      <c r="F160" s="5">
        <v>3</v>
      </c>
      <c r="G160" s="5">
        <v>5</v>
      </c>
      <c r="J160" s="5" t="s">
        <v>19</v>
      </c>
      <c r="K160" s="5">
        <f>IF(J160="Да",F160,0)</f>
        <v>3</v>
      </c>
    </row>
    <row r="161" spans="1:21" ht="15.75" x14ac:dyDescent="0.25">
      <c r="B161" s="99">
        <v>1</v>
      </c>
      <c r="C161" s="112" t="s">
        <v>171</v>
      </c>
      <c r="D161" s="34" t="str">
        <f t="shared" si="19"/>
        <v>Рабочий кабинет работника</v>
      </c>
      <c r="E161" s="4">
        <v>3</v>
      </c>
      <c r="F161" s="5">
        <v>5</v>
      </c>
      <c r="G161" s="5">
        <f>F161*IF(B161=1,1,0)</f>
        <v>5</v>
      </c>
      <c r="K161" s="5">
        <f>IF(J161="Да",F161,0)</f>
        <v>0</v>
      </c>
    </row>
    <row r="162" spans="1:21" ht="15.75" x14ac:dyDescent="0.25">
      <c r="B162" s="99">
        <v>1</v>
      </c>
      <c r="C162" s="112" t="s">
        <v>172</v>
      </c>
      <c r="D162" s="34" t="str">
        <f t="shared" si="19"/>
        <v>История прохождения рабочего процесса</v>
      </c>
      <c r="E162" s="4">
        <v>1</v>
      </c>
      <c r="F162" s="5">
        <v>3</v>
      </c>
      <c r="G162" s="5">
        <f>F162*IF(B162=1,1,0)</f>
        <v>3</v>
      </c>
      <c r="J162" s="5" t="s">
        <v>19</v>
      </c>
      <c r="K162" s="5">
        <f>IF(J162="Да",F162,0)</f>
        <v>3</v>
      </c>
    </row>
    <row r="163" spans="1:21" ht="31.5" x14ac:dyDescent="0.25">
      <c r="B163" s="99">
        <v>1</v>
      </c>
      <c r="C163" s="112" t="s">
        <v>173</v>
      </c>
      <c r="D163" s="34" t="str">
        <f t="shared" si="19"/>
        <v>Приостановка процесса при нарушении хода процесса</v>
      </c>
      <c r="E163" s="4">
        <v>2</v>
      </c>
      <c r="F163" s="5">
        <v>3</v>
      </c>
      <c r="G163" s="5">
        <f>F163*IF(B163=1,1,0)</f>
        <v>3</v>
      </c>
      <c r="N163" s="7" t="s">
        <v>19</v>
      </c>
      <c r="O163" s="47">
        <f>IF(N163="Да",F163,0)</f>
        <v>3</v>
      </c>
    </row>
    <row r="164" spans="1:21" x14ac:dyDescent="0.25">
      <c r="B164" s="99">
        <v>1</v>
      </c>
      <c r="C164" s="112"/>
      <c r="D164" s="77"/>
      <c r="O164" s="47"/>
    </row>
    <row r="165" spans="1:21" x14ac:dyDescent="0.25">
      <c r="B165" s="99">
        <v>1</v>
      </c>
      <c r="C165" s="112"/>
      <c r="D165" s="77" t="str">
        <f t="shared" ref="D165:D195" si="20">_xlfn.CONCAT(REPT("    ",B165-1), C165)</f>
        <v/>
      </c>
      <c r="G165" s="5">
        <f>F165*IF(B165=1,1,0)</f>
        <v>0</v>
      </c>
      <c r="K165" s="5">
        <f>IF(J165="Да",F165,0)</f>
        <v>0</v>
      </c>
    </row>
    <row r="166" spans="1:21" ht="18.75" x14ac:dyDescent="0.3">
      <c r="A166" s="26" t="s">
        <v>174</v>
      </c>
      <c r="B166" s="26">
        <v>1</v>
      </c>
      <c r="C166" s="113"/>
      <c r="D166" s="28" t="str">
        <f t="shared" si="20"/>
        <v/>
      </c>
      <c r="E166" s="26"/>
      <c r="F166" s="26"/>
      <c r="G166" s="26">
        <f>SUM(G167:G204)</f>
        <v>44</v>
      </c>
      <c r="H166" s="30"/>
      <c r="I166" s="26"/>
      <c r="J166" s="26"/>
      <c r="K166" s="26"/>
      <c r="L166" s="26"/>
      <c r="M166" s="26"/>
      <c r="N166" s="26"/>
      <c r="O166" s="26"/>
      <c r="P166" s="26"/>
      <c r="Q166" s="26">
        <f>SUM(Q167:Q204)</f>
        <v>37</v>
      </c>
      <c r="R166" s="26"/>
      <c r="S166" s="26"/>
      <c r="T166" s="26"/>
      <c r="U166" s="26"/>
    </row>
    <row r="167" spans="1:21" ht="15.75" x14ac:dyDescent="0.25">
      <c r="B167" s="99">
        <v>1</v>
      </c>
      <c r="C167" s="112" t="s">
        <v>138</v>
      </c>
      <c r="D167" s="34" t="str">
        <f t="shared" si="20"/>
        <v>Справочники</v>
      </c>
      <c r="F167" s="5">
        <f>SUM(F168:F172)</f>
        <v>10</v>
      </c>
      <c r="G167" s="5">
        <f t="shared" ref="G167:G193" si="21">F167*IF(B167=1,1,0)</f>
        <v>10</v>
      </c>
    </row>
    <row r="168" spans="1:21" x14ac:dyDescent="0.25">
      <c r="B168" s="99">
        <v>2</v>
      </c>
      <c r="C168" s="112" t="s">
        <v>175</v>
      </c>
      <c r="D168" s="3" t="str">
        <f t="shared" si="20"/>
        <v xml:space="preserve">    Площадки контроля выбросов</v>
      </c>
      <c r="E168" s="4">
        <v>2</v>
      </c>
      <c r="F168" s="5">
        <v>2</v>
      </c>
      <c r="G168" s="5">
        <f t="shared" si="21"/>
        <v>0</v>
      </c>
      <c r="P168" s="7" t="s">
        <v>19</v>
      </c>
      <c r="Q168" s="7">
        <f>IF(P168="Да",F168,0)</f>
        <v>2</v>
      </c>
    </row>
    <row r="169" spans="1:21" x14ac:dyDescent="0.25">
      <c r="B169" s="99">
        <v>2</v>
      </c>
      <c r="C169" s="112" t="s">
        <v>176</v>
      </c>
      <c r="D169" s="3" t="str">
        <f t="shared" si="20"/>
        <v xml:space="preserve">    Источники выбросов</v>
      </c>
      <c r="E169" s="4">
        <v>2</v>
      </c>
      <c r="F169" s="5">
        <v>2</v>
      </c>
      <c r="G169" s="5">
        <f t="shared" si="21"/>
        <v>0</v>
      </c>
      <c r="P169" s="7" t="s">
        <v>19</v>
      </c>
      <c r="Q169" s="7">
        <f>IF(P169="Да",F169,0)</f>
        <v>2</v>
      </c>
    </row>
    <row r="170" spans="1:21" x14ac:dyDescent="0.25">
      <c r="B170" s="99">
        <v>2</v>
      </c>
      <c r="C170" s="112" t="s">
        <v>177</v>
      </c>
      <c r="D170" s="3" t="str">
        <f t="shared" si="20"/>
        <v xml:space="preserve">    Загрязняющие вещества</v>
      </c>
      <c r="E170" s="4">
        <v>2</v>
      </c>
      <c r="F170" s="5">
        <v>2</v>
      </c>
      <c r="G170" s="5">
        <f t="shared" si="21"/>
        <v>0</v>
      </c>
      <c r="P170" s="7" t="s">
        <v>19</v>
      </c>
      <c r="Q170" s="7">
        <f>IF(P170="Да",F170,0)</f>
        <v>2</v>
      </c>
    </row>
    <row r="171" spans="1:21" x14ac:dyDescent="0.25">
      <c r="B171" s="99">
        <v>2</v>
      </c>
      <c r="C171" s="112" t="s">
        <v>178</v>
      </c>
      <c r="D171" s="3" t="str">
        <f t="shared" si="20"/>
        <v xml:space="preserve">    Параметры загрязняющих веществ</v>
      </c>
      <c r="E171" s="4">
        <v>2</v>
      </c>
      <c r="F171" s="5">
        <v>2</v>
      </c>
      <c r="G171" s="5">
        <f t="shared" si="21"/>
        <v>0</v>
      </c>
      <c r="P171" s="7" t="s">
        <v>19</v>
      </c>
      <c r="Q171" s="7">
        <f>IF(P171="Да",F171,0)</f>
        <v>2</v>
      </c>
    </row>
    <row r="172" spans="1:21" x14ac:dyDescent="0.25">
      <c r="B172" s="99">
        <v>2</v>
      </c>
      <c r="C172" s="112" t="s">
        <v>179</v>
      </c>
      <c r="D172" s="3" t="str">
        <f t="shared" si="20"/>
        <v xml:space="preserve">    Нормативы допустимых выбросов</v>
      </c>
      <c r="E172" s="4">
        <v>2</v>
      </c>
      <c r="F172" s="5">
        <v>2</v>
      </c>
      <c r="G172" s="5">
        <f t="shared" si="21"/>
        <v>0</v>
      </c>
      <c r="P172" s="7" t="s">
        <v>19</v>
      </c>
      <c r="Q172" s="7">
        <f>IF(P172="Да",F172,0)</f>
        <v>2</v>
      </c>
    </row>
    <row r="173" spans="1:21" ht="15.75" x14ac:dyDescent="0.25">
      <c r="B173" s="99">
        <v>1</v>
      </c>
      <c r="C173" s="112" t="s">
        <v>203</v>
      </c>
      <c r="D173" s="34" t="str">
        <f t="shared" si="20"/>
        <v>Real-time экраны контроля</v>
      </c>
      <c r="E173" s="4">
        <v>2</v>
      </c>
      <c r="F173" s="5">
        <f>SUM(F174:F189)</f>
        <v>16</v>
      </c>
      <c r="G173" s="5">
        <f t="shared" si="21"/>
        <v>16</v>
      </c>
    </row>
    <row r="174" spans="1:21" ht="15.75" x14ac:dyDescent="0.25">
      <c r="B174" s="99">
        <v>2</v>
      </c>
      <c r="C174" s="112" t="s">
        <v>204</v>
      </c>
      <c r="D174" s="34" t="str">
        <f t="shared" si="20"/>
        <v xml:space="preserve">    Контроль выбросов для оператора</v>
      </c>
      <c r="E174" s="4">
        <v>2</v>
      </c>
      <c r="F174" s="5">
        <v>5</v>
      </c>
      <c r="G174" s="5">
        <f t="shared" si="21"/>
        <v>0</v>
      </c>
      <c r="P174" s="7" t="s">
        <v>19</v>
      </c>
      <c r="Q174" s="7">
        <f>IF(P174="Да",F174,0)</f>
        <v>5</v>
      </c>
    </row>
    <row r="175" spans="1:21" x14ac:dyDescent="0.25">
      <c r="B175" s="99">
        <v>3</v>
      </c>
      <c r="C175" s="112" t="s">
        <v>178</v>
      </c>
      <c r="D175" s="3" t="str">
        <f t="shared" si="20"/>
        <v xml:space="preserve">        Параметры загрязняющих веществ</v>
      </c>
      <c r="E175" s="4">
        <v>2</v>
      </c>
      <c r="I175" s="47"/>
      <c r="L175" s="47"/>
      <c r="M175" s="47"/>
      <c r="N175" s="47"/>
      <c r="O175" s="47"/>
      <c r="P175" s="47"/>
      <c r="Q175" s="47"/>
      <c r="R175" s="47"/>
      <c r="S175" s="47"/>
    </row>
    <row r="176" spans="1:21" x14ac:dyDescent="0.25">
      <c r="B176" s="99">
        <v>3</v>
      </c>
      <c r="C176" s="112" t="s">
        <v>206</v>
      </c>
      <c r="D176" s="3" t="str">
        <f t="shared" si="20"/>
        <v xml:space="preserve">        Звуковая сигнализация</v>
      </c>
      <c r="E176" s="4">
        <v>2</v>
      </c>
      <c r="I176" s="47"/>
      <c r="L176" s="47"/>
      <c r="M176" s="47"/>
      <c r="N176" s="47"/>
      <c r="O176" s="47"/>
      <c r="P176" s="47"/>
      <c r="Q176" s="47"/>
      <c r="R176" s="47"/>
      <c r="S176" s="47"/>
    </row>
    <row r="177" spans="2:19" x14ac:dyDescent="0.25">
      <c r="B177" s="99">
        <v>3</v>
      </c>
      <c r="C177" s="112" t="s">
        <v>207</v>
      </c>
      <c r="D177" s="3" t="str">
        <f t="shared" si="20"/>
        <v xml:space="preserve">        Цветовая сигнализация</v>
      </c>
      <c r="E177" s="4">
        <v>2</v>
      </c>
      <c r="I177" s="47"/>
      <c r="L177" s="47"/>
      <c r="M177" s="47"/>
      <c r="N177" s="47"/>
      <c r="O177" s="47"/>
      <c r="P177" s="47"/>
      <c r="Q177" s="47"/>
      <c r="R177" s="47"/>
      <c r="S177" s="47"/>
    </row>
    <row r="178" spans="2:19" x14ac:dyDescent="0.25">
      <c r="B178" s="99">
        <v>3</v>
      </c>
      <c r="C178" s="112" t="s">
        <v>208</v>
      </c>
      <c r="D178" s="111" t="str">
        <f t="shared" si="20"/>
        <v xml:space="preserve">        Усредненные данные</v>
      </c>
      <c r="E178" s="4">
        <v>2</v>
      </c>
      <c r="I178" s="47"/>
      <c r="L178" s="47"/>
      <c r="M178" s="47"/>
      <c r="N178" s="47"/>
      <c r="O178" s="47"/>
      <c r="P178" s="47"/>
      <c r="Q178" s="47"/>
      <c r="R178" s="47"/>
      <c r="S178" s="47"/>
    </row>
    <row r="179" spans="2:19" x14ac:dyDescent="0.25">
      <c r="B179" s="99">
        <v>3</v>
      </c>
      <c r="C179" s="112" t="s">
        <v>209</v>
      </c>
      <c r="D179" s="3" t="str">
        <f t="shared" si="20"/>
        <v xml:space="preserve">        Пороги превышения</v>
      </c>
      <c r="I179" s="47"/>
      <c r="L179" s="47"/>
      <c r="M179" s="47"/>
      <c r="N179" s="47"/>
      <c r="O179" s="47"/>
      <c r="P179" s="47"/>
      <c r="Q179" s="47"/>
      <c r="R179" s="47"/>
      <c r="S179" s="47"/>
    </row>
    <row r="180" spans="2:19" ht="30" x14ac:dyDescent="0.25">
      <c r="B180" s="99">
        <v>3</v>
      </c>
      <c r="C180" s="112" t="s">
        <v>210</v>
      </c>
      <c r="D180" s="108" t="str">
        <f t="shared" si="20"/>
        <v xml:space="preserve">        Преобразование параметров в величины выбросов</v>
      </c>
      <c r="I180" s="47"/>
      <c r="L180" s="47"/>
      <c r="M180" s="47"/>
      <c r="N180" s="47"/>
      <c r="O180" s="47"/>
      <c r="P180" s="47"/>
      <c r="Q180" s="47"/>
      <c r="R180" s="47"/>
      <c r="S180" s="47"/>
    </row>
    <row r="181" spans="2:19" ht="15.75" x14ac:dyDescent="0.25">
      <c r="B181" s="99">
        <v>2</v>
      </c>
      <c r="C181" s="112" t="s">
        <v>205</v>
      </c>
      <c r="D181" s="34" t="str">
        <f t="shared" si="20"/>
        <v xml:space="preserve">    Контроль сбросов для оператора</v>
      </c>
      <c r="E181" s="4">
        <v>2</v>
      </c>
      <c r="F181" s="5">
        <v>5</v>
      </c>
      <c r="G181" s="5">
        <f t="shared" si="21"/>
        <v>0</v>
      </c>
      <c r="P181" s="7" t="s">
        <v>19</v>
      </c>
      <c r="Q181" s="7">
        <f>IF(P181="Да",F181,0)</f>
        <v>5</v>
      </c>
    </row>
    <row r="182" spans="2:19" x14ac:dyDescent="0.25">
      <c r="B182" s="99">
        <v>3</v>
      </c>
      <c r="C182" s="112" t="s">
        <v>206</v>
      </c>
      <c r="D182" s="3" t="str">
        <f t="shared" si="20"/>
        <v xml:space="preserve">        Звуковая сигнализация</v>
      </c>
      <c r="E182" s="4">
        <v>2</v>
      </c>
      <c r="I182" s="47"/>
      <c r="L182" s="47"/>
      <c r="M182" s="47"/>
      <c r="N182" s="47"/>
      <c r="O182" s="47"/>
      <c r="P182" s="47"/>
      <c r="Q182" s="47"/>
      <c r="R182" s="47"/>
      <c r="S182" s="47"/>
    </row>
    <row r="183" spans="2:19" x14ac:dyDescent="0.25">
      <c r="B183" s="99">
        <v>3</v>
      </c>
      <c r="C183" s="112" t="s">
        <v>207</v>
      </c>
      <c r="D183" s="3" t="str">
        <f t="shared" si="20"/>
        <v xml:space="preserve">        Цветовая сигнализация</v>
      </c>
      <c r="E183" s="4">
        <v>2</v>
      </c>
      <c r="I183" s="47"/>
      <c r="L183" s="47"/>
      <c r="M183" s="47"/>
      <c r="N183" s="47"/>
      <c r="O183" s="47"/>
      <c r="P183" s="47"/>
      <c r="Q183" s="47"/>
      <c r="R183" s="47"/>
      <c r="S183" s="47"/>
    </row>
    <row r="184" spans="2:19" x14ac:dyDescent="0.25">
      <c r="B184" s="99">
        <v>3</v>
      </c>
      <c r="C184" s="112" t="s">
        <v>209</v>
      </c>
      <c r="D184" s="3" t="str">
        <f t="shared" si="20"/>
        <v xml:space="preserve">        Пороги превышения</v>
      </c>
      <c r="E184" s="4">
        <v>2</v>
      </c>
      <c r="I184" s="47"/>
      <c r="L184" s="47"/>
      <c r="M184" s="47"/>
      <c r="N184" s="47"/>
      <c r="O184" s="47"/>
      <c r="P184" s="47"/>
      <c r="Q184" s="47"/>
      <c r="R184" s="47"/>
      <c r="S184" s="47"/>
    </row>
    <row r="185" spans="2:19" x14ac:dyDescent="0.25">
      <c r="B185" s="99">
        <v>3</v>
      </c>
      <c r="C185" s="112" t="s">
        <v>210</v>
      </c>
      <c r="D185" s="108" t="str">
        <f t="shared" si="20"/>
        <v xml:space="preserve">        Преобразование параметров в величины выбросов</v>
      </c>
      <c r="E185" s="4">
        <v>2</v>
      </c>
      <c r="I185" s="47"/>
      <c r="L185" s="47"/>
      <c r="M185" s="47"/>
      <c r="N185" s="47"/>
      <c r="O185" s="47"/>
      <c r="P185" s="47"/>
      <c r="Q185" s="47"/>
      <c r="R185" s="47"/>
      <c r="S185" s="47"/>
    </row>
    <row r="186" spans="2:19" ht="31.5" x14ac:dyDescent="0.25">
      <c r="B186" s="99">
        <v>1</v>
      </c>
      <c r="C186" s="112" t="s">
        <v>211</v>
      </c>
      <c r="D186" s="109" t="str">
        <f t="shared" si="20"/>
        <v>Журнал учета часов работы источников загрязнений</v>
      </c>
      <c r="E186" s="4">
        <v>2</v>
      </c>
      <c r="I186" s="47"/>
      <c r="L186" s="47"/>
      <c r="M186" s="47"/>
      <c r="N186" s="47"/>
      <c r="O186" s="47"/>
      <c r="P186" s="47"/>
      <c r="Q186" s="47"/>
      <c r="R186" s="47"/>
      <c r="S186" s="47"/>
    </row>
    <row r="187" spans="2:19" ht="15.75" x14ac:dyDescent="0.25">
      <c r="B187" s="99">
        <v>1</v>
      </c>
      <c r="C187" s="112" t="s">
        <v>212</v>
      </c>
      <c r="D187" s="110" t="str">
        <f t="shared" si="20"/>
        <v>Режимы работы. Что с ними делать?</v>
      </c>
      <c r="E187" s="4">
        <v>2</v>
      </c>
      <c r="I187" s="47"/>
      <c r="L187" s="47"/>
      <c r="M187" s="47"/>
      <c r="N187" s="47"/>
      <c r="O187" s="47"/>
      <c r="P187" s="47"/>
      <c r="Q187" s="47"/>
      <c r="R187" s="47"/>
      <c r="S187" s="47"/>
    </row>
    <row r="188" spans="2:19" ht="30" x14ac:dyDescent="0.25">
      <c r="B188" s="99">
        <v>2</v>
      </c>
      <c r="C188" s="112" t="s">
        <v>180</v>
      </c>
      <c r="D188" s="3" t="str">
        <f t="shared" si="20"/>
        <v xml:space="preserve">    Уведомления о превышениях нормативов эмиссии по данным АСМ</v>
      </c>
      <c r="E188" s="4">
        <v>2</v>
      </c>
      <c r="F188" s="5">
        <v>3</v>
      </c>
      <c r="G188" s="5">
        <f t="shared" si="21"/>
        <v>0</v>
      </c>
      <c r="P188" s="7" t="s">
        <v>19</v>
      </c>
      <c r="Q188" s="7">
        <f>IF(P188="Да",F188,0)</f>
        <v>3</v>
      </c>
    </row>
    <row r="189" spans="2:19" x14ac:dyDescent="0.25">
      <c r="B189" s="99">
        <v>2</v>
      </c>
      <c r="C189" s="112" t="s">
        <v>181</v>
      </c>
      <c r="D189" s="3" t="str">
        <f t="shared" si="20"/>
        <v xml:space="preserve">    Печатная форма уведомления</v>
      </c>
      <c r="E189" s="4">
        <v>2</v>
      </c>
      <c r="F189" s="5">
        <v>3</v>
      </c>
      <c r="G189" s="5">
        <f t="shared" si="21"/>
        <v>0</v>
      </c>
    </row>
    <row r="190" spans="2:19" x14ac:dyDescent="0.25">
      <c r="B190" s="99">
        <v>1</v>
      </c>
      <c r="C190" s="112" t="s">
        <v>182</v>
      </c>
      <c r="D190" s="3" t="str">
        <f t="shared" si="20"/>
        <v>Прочие уведомления/сообщения/предупреждения</v>
      </c>
      <c r="E190" s="4">
        <v>2</v>
      </c>
      <c r="F190" s="5">
        <v>3</v>
      </c>
      <c r="G190" s="5">
        <f t="shared" si="21"/>
        <v>3</v>
      </c>
      <c r="P190" s="7" t="s">
        <v>19</v>
      </c>
      <c r="Q190" s="7">
        <f t="shared" ref="Q190:Q195" si="22">IF(P190="Да",F190,0)</f>
        <v>3</v>
      </c>
    </row>
    <row r="191" spans="2:19" x14ac:dyDescent="0.25">
      <c r="B191" s="99">
        <v>1</v>
      </c>
      <c r="C191" s="112" t="s">
        <v>183</v>
      </c>
      <c r="D191" s="3" t="str">
        <f t="shared" si="20"/>
        <v>"Математика" рассчетов</v>
      </c>
      <c r="E191" s="4">
        <v>2</v>
      </c>
      <c r="F191" s="5">
        <v>5</v>
      </c>
      <c r="G191" s="5">
        <f t="shared" si="21"/>
        <v>5</v>
      </c>
      <c r="P191" s="7" t="s">
        <v>19</v>
      </c>
      <c r="Q191" s="7">
        <f t="shared" si="22"/>
        <v>5</v>
      </c>
    </row>
    <row r="192" spans="2:19" x14ac:dyDescent="0.25">
      <c r="B192" s="99">
        <v>1</v>
      </c>
      <c r="C192" s="112" t="s">
        <v>184</v>
      </c>
      <c r="D192" s="3" t="str">
        <f t="shared" si="20"/>
        <v>Резервирование системы</v>
      </c>
      <c r="E192" s="4">
        <v>2</v>
      </c>
      <c r="F192" s="5">
        <v>3</v>
      </c>
      <c r="G192" s="5">
        <f t="shared" si="21"/>
        <v>3</v>
      </c>
      <c r="P192" s="7" t="s">
        <v>19</v>
      </c>
      <c r="Q192" s="7">
        <f t="shared" si="22"/>
        <v>3</v>
      </c>
    </row>
    <row r="193" spans="1:21" x14ac:dyDescent="0.25">
      <c r="B193" s="99">
        <v>1</v>
      </c>
      <c r="C193" s="112" t="s">
        <v>185</v>
      </c>
      <c r="D193" s="3" t="str">
        <f t="shared" si="20"/>
        <v>Расчет экологического налога</v>
      </c>
      <c r="E193" s="4">
        <v>2</v>
      </c>
      <c r="F193" s="5">
        <v>3</v>
      </c>
      <c r="G193" s="5">
        <f t="shared" si="21"/>
        <v>3</v>
      </c>
      <c r="P193" s="7" t="s">
        <v>19</v>
      </c>
      <c r="Q193" s="7">
        <f t="shared" si="22"/>
        <v>3</v>
      </c>
    </row>
    <row r="194" spans="1:21" x14ac:dyDescent="0.25">
      <c r="B194" s="99">
        <v>1</v>
      </c>
      <c r="C194" s="112" t="s">
        <v>186</v>
      </c>
      <c r="D194" s="101" t="str">
        <f t="shared" si="20"/>
        <v>Контрольные суммы?</v>
      </c>
      <c r="E194" s="4">
        <v>2</v>
      </c>
      <c r="P194" s="7" t="s">
        <v>19</v>
      </c>
      <c r="Q194" s="7">
        <f t="shared" si="22"/>
        <v>0</v>
      </c>
    </row>
    <row r="195" spans="1:21" x14ac:dyDescent="0.25">
      <c r="B195" s="99">
        <v>1</v>
      </c>
      <c r="C195" s="112" t="s">
        <v>187</v>
      </c>
      <c r="D195" s="101" t="str">
        <f t="shared" si="20"/>
        <v>Регистрация нерабочего периода системы</v>
      </c>
      <c r="E195" s="4">
        <v>2</v>
      </c>
      <c r="P195" s="7" t="s">
        <v>19</v>
      </c>
      <c r="Q195" s="7">
        <f t="shared" si="22"/>
        <v>0</v>
      </c>
    </row>
    <row r="196" spans="1:21" x14ac:dyDescent="0.25">
      <c r="B196" s="99">
        <v>1</v>
      </c>
      <c r="C196" s="112"/>
    </row>
    <row r="197" spans="1:21" ht="15.75" x14ac:dyDescent="0.25">
      <c r="B197" s="99">
        <v>1</v>
      </c>
      <c r="C197" s="112" t="s">
        <v>188</v>
      </c>
      <c r="D197" s="34" t="str">
        <f t="shared" ref="D197:D203" si="23">_xlfn.CONCAT(REPT("    ",B197-1), C197)</f>
        <v>Отчеты</v>
      </c>
      <c r="E197" s="4">
        <v>2</v>
      </c>
      <c r="F197" s="5">
        <f>SUM(F198:F199)</f>
        <v>4</v>
      </c>
      <c r="G197" s="5">
        <f t="shared" ref="G197:G204" si="24">F197*IF(B197=1,1,0)</f>
        <v>4</v>
      </c>
    </row>
    <row r="198" spans="1:21" ht="15.75" x14ac:dyDescent="0.25">
      <c r="B198" s="99">
        <v>2</v>
      </c>
      <c r="C198" s="112" t="s">
        <v>213</v>
      </c>
      <c r="D198" s="34" t="str">
        <f t="shared" si="23"/>
        <v xml:space="preserve">    Содержание отчетов</v>
      </c>
      <c r="E198" s="4">
        <v>2</v>
      </c>
      <c r="F198" s="5">
        <v>2</v>
      </c>
      <c r="G198" s="5">
        <f t="shared" si="24"/>
        <v>0</v>
      </c>
    </row>
    <row r="199" spans="1:21" x14ac:dyDescent="0.25">
      <c r="B199" s="99">
        <v>3</v>
      </c>
      <c r="C199" s="112" t="s">
        <v>215</v>
      </c>
      <c r="D199" s="3" t="str">
        <f t="shared" si="23"/>
        <v xml:space="preserve">        Суточный</v>
      </c>
      <c r="E199" s="4">
        <v>2</v>
      </c>
      <c r="F199" s="5">
        <v>2</v>
      </c>
      <c r="G199" s="5">
        <f t="shared" si="24"/>
        <v>0</v>
      </c>
    </row>
    <row r="200" spans="1:21" x14ac:dyDescent="0.25">
      <c r="B200" s="99">
        <v>3</v>
      </c>
      <c r="C200" s="112" t="s">
        <v>214</v>
      </c>
      <c r="D200" s="3" t="str">
        <f t="shared" si="23"/>
        <v xml:space="preserve">        Месячный</v>
      </c>
      <c r="E200" s="4">
        <v>2</v>
      </c>
      <c r="G200" s="5">
        <f t="shared" si="24"/>
        <v>0</v>
      </c>
    </row>
    <row r="201" spans="1:21" x14ac:dyDescent="0.25">
      <c r="B201" s="99">
        <v>3</v>
      </c>
      <c r="C201" s="112" t="s">
        <v>216</v>
      </c>
      <c r="D201" s="3" t="str">
        <f t="shared" si="23"/>
        <v xml:space="preserve">        Квартальный</v>
      </c>
      <c r="E201" s="4">
        <v>2</v>
      </c>
      <c r="G201" s="5">
        <f t="shared" si="24"/>
        <v>0</v>
      </c>
      <c r="I201" s="47"/>
      <c r="L201" s="47"/>
      <c r="M201" s="47"/>
      <c r="N201" s="47"/>
      <c r="O201" s="47"/>
      <c r="P201" s="47"/>
      <c r="Q201" s="47"/>
      <c r="R201" s="47"/>
      <c r="S201" s="47"/>
    </row>
    <row r="202" spans="1:21" x14ac:dyDescent="0.25">
      <c r="B202" s="99">
        <v>3</v>
      </c>
      <c r="C202" s="112" t="s">
        <v>217</v>
      </c>
      <c r="D202" s="3" t="str">
        <f t="shared" si="23"/>
        <v xml:space="preserve">        Годовой</v>
      </c>
      <c r="E202" s="4">
        <v>2</v>
      </c>
      <c r="G202" s="5">
        <f t="shared" si="24"/>
        <v>0</v>
      </c>
      <c r="I202" s="47"/>
      <c r="L202" s="47"/>
      <c r="M202" s="47"/>
      <c r="N202" s="47"/>
      <c r="O202" s="47"/>
      <c r="P202" s="47"/>
      <c r="Q202" s="47"/>
      <c r="R202" s="47"/>
      <c r="S202" s="47"/>
    </row>
    <row r="203" spans="1:21" x14ac:dyDescent="0.25">
      <c r="B203" s="99">
        <v>3</v>
      </c>
      <c r="C203" s="112" t="s">
        <v>218</v>
      </c>
      <c r="D203" s="3" t="str">
        <f t="shared" si="23"/>
        <v xml:space="preserve">        График массовой концентрации / норма</v>
      </c>
      <c r="E203" s="4">
        <v>2</v>
      </c>
      <c r="G203" s="5">
        <f t="shared" si="24"/>
        <v>0</v>
      </c>
      <c r="I203" s="47"/>
      <c r="L203" s="47"/>
      <c r="M203" s="47"/>
      <c r="N203" s="47"/>
      <c r="O203" s="47"/>
      <c r="P203" s="47"/>
      <c r="Q203" s="47"/>
      <c r="R203" s="47"/>
      <c r="S203" s="47"/>
    </row>
    <row r="204" spans="1:21" x14ac:dyDescent="0.25">
      <c r="B204" s="99">
        <v>3</v>
      </c>
      <c r="C204" s="112"/>
      <c r="D204" s="77" t="str">
        <f t="shared" ref="D204:D220" si="25">_xlfn.CONCAT(REPT("    ",B204-1), C204)</f>
        <v xml:space="preserve">        </v>
      </c>
      <c r="G204" s="5">
        <f t="shared" si="24"/>
        <v>0</v>
      </c>
    </row>
    <row r="205" spans="1:21" s="31" customFormat="1" ht="75" x14ac:dyDescent="0.3">
      <c r="A205" s="26" t="s">
        <v>189</v>
      </c>
      <c r="B205" s="27">
        <v>1</v>
      </c>
      <c r="C205" s="30"/>
      <c r="D205" s="28" t="str">
        <f t="shared" si="25"/>
        <v/>
      </c>
      <c r="E205" s="29"/>
      <c r="F205" s="29"/>
      <c r="G205" s="29">
        <f>SUM(G206:G213)</f>
        <v>13</v>
      </c>
      <c r="H205" s="30"/>
      <c r="J205" s="29"/>
      <c r="K205" s="29">
        <f>SUM(K206:K213)</f>
        <v>0</v>
      </c>
      <c r="M205" s="29">
        <f>SUM(M206:M213)</f>
        <v>0</v>
      </c>
      <c r="O205" s="29">
        <f>SUM(O206:O213)</f>
        <v>3</v>
      </c>
      <c r="T205" s="29"/>
      <c r="U205" s="29"/>
    </row>
    <row r="206" spans="1:21" ht="15.75" x14ac:dyDescent="0.25">
      <c r="B206" s="32">
        <v>1</v>
      </c>
      <c r="C206" s="70" t="s">
        <v>190</v>
      </c>
      <c r="D206" s="34" t="str">
        <f t="shared" si="25"/>
        <v>Логирование ошибок</v>
      </c>
      <c r="E206" s="4">
        <v>2</v>
      </c>
      <c r="F206" s="5">
        <v>5</v>
      </c>
      <c r="G206" s="5">
        <f t="shared" ref="G206:G213" si="26">F206*IF(B206=1,1,0)</f>
        <v>5</v>
      </c>
      <c r="K206" s="5">
        <f>IF(J206="Да",F206,0)</f>
        <v>0</v>
      </c>
    </row>
    <row r="207" spans="1:21" x14ac:dyDescent="0.25">
      <c r="B207" s="99">
        <v>1</v>
      </c>
      <c r="C207" s="112" t="s">
        <v>191</v>
      </c>
      <c r="D207" s="77" t="str">
        <f t="shared" si="25"/>
        <v>Логирование действий пользователей</v>
      </c>
      <c r="E207" s="4">
        <v>2</v>
      </c>
      <c r="F207" s="5">
        <v>5</v>
      </c>
      <c r="G207" s="5">
        <f t="shared" si="26"/>
        <v>5</v>
      </c>
      <c r="K207" s="5">
        <f>IF(J207="Да",F207,0)</f>
        <v>0</v>
      </c>
    </row>
    <row r="208" spans="1:21" x14ac:dyDescent="0.25">
      <c r="B208" s="99">
        <v>1</v>
      </c>
      <c r="C208" s="112" t="s">
        <v>192</v>
      </c>
      <c r="D208" s="77" t="str">
        <f t="shared" si="25"/>
        <v>Рассылка уведомлений на рабочие места работников</v>
      </c>
      <c r="E208" s="4">
        <v>2</v>
      </c>
      <c r="F208" s="5">
        <v>3</v>
      </c>
      <c r="G208" s="5">
        <f t="shared" si="26"/>
        <v>3</v>
      </c>
      <c r="N208" s="7" t="s">
        <v>19</v>
      </c>
      <c r="O208" s="47">
        <f>IF(N208="Да",F208,0)</f>
        <v>3</v>
      </c>
    </row>
    <row r="209" spans="1:21" s="42" customFormat="1" x14ac:dyDescent="0.25">
      <c r="A209" s="35"/>
      <c r="B209" s="36">
        <v>1</v>
      </c>
      <c r="C209" s="115" t="s">
        <v>193</v>
      </c>
      <c r="D209" s="37" t="str">
        <f t="shared" si="25"/>
        <v>Интеграция с LDAP</v>
      </c>
      <c r="E209" s="38"/>
      <c r="F209" s="39"/>
      <c r="G209" s="39">
        <f t="shared" si="26"/>
        <v>0</v>
      </c>
      <c r="H209" s="40"/>
      <c r="I209" s="41"/>
      <c r="J209" s="39"/>
      <c r="K209" s="39">
        <f>IF(J209="Да",F209,0)</f>
        <v>0</v>
      </c>
      <c r="L209" s="41"/>
      <c r="M209" s="41"/>
      <c r="N209" s="41"/>
      <c r="O209" s="41"/>
      <c r="P209" s="41"/>
      <c r="Q209" s="41"/>
      <c r="R209" s="41"/>
      <c r="S209" s="41"/>
      <c r="T209" s="39"/>
      <c r="U209" s="39"/>
    </row>
    <row r="210" spans="1:21" s="42" customFormat="1" ht="45" x14ac:dyDescent="0.25">
      <c r="A210" s="35"/>
      <c r="B210" s="36">
        <v>1</v>
      </c>
      <c r="C210" s="115" t="s">
        <v>194</v>
      </c>
      <c r="D210" s="37" t="str">
        <f t="shared" si="25"/>
        <v>Определение доступа пользователей к функциональности системы на основе ролей и полномочий</v>
      </c>
      <c r="E210" s="38"/>
      <c r="F210" s="39"/>
      <c r="G210" s="39">
        <f t="shared" si="26"/>
        <v>0</v>
      </c>
      <c r="H210" s="40"/>
      <c r="I210" s="41"/>
      <c r="J210" s="39"/>
      <c r="K210" s="39">
        <f>IF(J210="Да",F210,0)</f>
        <v>0</v>
      </c>
      <c r="L210" s="41"/>
      <c r="M210" s="41"/>
      <c r="N210" s="41"/>
      <c r="O210" s="41"/>
      <c r="P210" s="41"/>
      <c r="Q210" s="41"/>
      <c r="R210" s="41"/>
      <c r="S210" s="41"/>
      <c r="T210" s="39"/>
      <c r="U210" s="39"/>
    </row>
    <row r="211" spans="1:21" s="42" customFormat="1" ht="30" x14ac:dyDescent="0.25">
      <c r="A211" s="35"/>
      <c r="B211" s="36">
        <v>1</v>
      </c>
      <c r="C211" s="115" t="s">
        <v>195</v>
      </c>
      <c r="D211" s="37" t="str">
        <f t="shared" si="25"/>
        <v>Древовидная структура локаций, своя для каждого подразделения</v>
      </c>
      <c r="E211" s="38"/>
      <c r="F211" s="39"/>
      <c r="G211" s="39">
        <f t="shared" si="26"/>
        <v>0</v>
      </c>
      <c r="H211" s="40"/>
      <c r="I211" s="41"/>
      <c r="J211" s="39"/>
      <c r="K211" s="39">
        <f>IF(J211="Да",F211,0)</f>
        <v>0</v>
      </c>
      <c r="L211" s="41"/>
      <c r="M211" s="41"/>
      <c r="N211" s="41"/>
      <c r="O211" s="41"/>
      <c r="P211" s="41"/>
      <c r="Q211" s="41"/>
      <c r="R211" s="41"/>
      <c r="S211" s="41"/>
      <c r="T211" s="39"/>
      <c r="U211" s="39"/>
    </row>
    <row r="212" spans="1:21" s="42" customFormat="1" x14ac:dyDescent="0.25">
      <c r="A212" s="35"/>
      <c r="B212" s="36">
        <v>1</v>
      </c>
      <c r="C212" s="115" t="s">
        <v>192</v>
      </c>
      <c r="D212" s="37" t="str">
        <f t="shared" si="25"/>
        <v>Рассылка уведомлений на рабочие места работников</v>
      </c>
      <c r="E212" s="38"/>
      <c r="F212" s="39"/>
      <c r="G212" s="39">
        <f t="shared" si="26"/>
        <v>0</v>
      </c>
      <c r="H212" s="40"/>
      <c r="I212" s="41"/>
      <c r="J212" s="39"/>
      <c r="K212" s="39">
        <f>IF(J212="Да",F212,0)</f>
        <v>0</v>
      </c>
      <c r="L212" s="41"/>
      <c r="M212" s="41"/>
      <c r="N212" s="41"/>
      <c r="O212" s="41"/>
      <c r="P212" s="41"/>
      <c r="Q212" s="41"/>
      <c r="R212" s="41"/>
      <c r="S212" s="41"/>
      <c r="T212" s="39"/>
      <c r="U212" s="39"/>
    </row>
    <row r="213" spans="1:21" x14ac:dyDescent="0.25">
      <c r="B213" s="99">
        <v>1</v>
      </c>
      <c r="C213" s="112"/>
      <c r="D213" s="77" t="str">
        <f t="shared" si="25"/>
        <v/>
      </c>
      <c r="G213" s="5">
        <f t="shared" si="26"/>
        <v>0</v>
      </c>
      <c r="K213" s="5">
        <f>IF(J213="Да",F213,0)</f>
        <v>0</v>
      </c>
    </row>
    <row r="214" spans="1:21" s="31" customFormat="1" ht="18.75" x14ac:dyDescent="0.3">
      <c r="A214" s="26" t="s">
        <v>196</v>
      </c>
      <c r="B214" s="27">
        <v>1</v>
      </c>
      <c r="C214" s="30"/>
      <c r="D214" s="28" t="str">
        <f t="shared" si="25"/>
        <v/>
      </c>
      <c r="E214" s="29"/>
      <c r="F214" s="29"/>
      <c r="G214" s="29">
        <f>SUM(G215:G221)</f>
        <v>12</v>
      </c>
      <c r="H214" s="30"/>
      <c r="J214" s="29"/>
      <c r="K214" s="31">
        <f>SUM(K215:K221)</f>
        <v>0</v>
      </c>
      <c r="M214" s="31">
        <f>SUM(M215:M221)</f>
        <v>0</v>
      </c>
      <c r="O214" s="31">
        <f>SUM(O215:O221)</f>
        <v>12</v>
      </c>
      <c r="T214" s="29"/>
      <c r="U214" s="29"/>
    </row>
    <row r="215" spans="1:21" s="42" customFormat="1" x14ac:dyDescent="0.25">
      <c r="A215" s="35"/>
      <c r="B215" s="36">
        <v>1</v>
      </c>
      <c r="C215" s="115" t="s">
        <v>197</v>
      </c>
      <c r="D215" s="37" t="str">
        <f t="shared" si="25"/>
        <v>Формирование по расписанию</v>
      </c>
      <c r="E215" s="38"/>
      <c r="F215" s="39"/>
      <c r="G215" s="39">
        <f t="shared" ref="G215:G221" si="27">F215*IF(B215=1,1,0)</f>
        <v>0</v>
      </c>
      <c r="H215" s="40"/>
      <c r="I215" s="41"/>
      <c r="J215" s="39"/>
      <c r="K215" s="39">
        <f>IF(J215="Да",F215,0)</f>
        <v>0</v>
      </c>
      <c r="L215" s="41"/>
      <c r="M215" s="41"/>
      <c r="N215" s="41"/>
      <c r="O215" s="41"/>
      <c r="P215" s="41"/>
      <c r="Q215" s="41"/>
      <c r="R215" s="41"/>
      <c r="S215" s="41"/>
      <c r="T215" s="39"/>
      <c r="U215" s="39"/>
    </row>
    <row r="216" spans="1:21" s="42" customFormat="1" x14ac:dyDescent="0.25">
      <c r="A216" s="35"/>
      <c r="B216" s="36">
        <v>1</v>
      </c>
      <c r="C216" s="115" t="s">
        <v>198</v>
      </c>
      <c r="D216" s="37" t="str">
        <f t="shared" si="25"/>
        <v>Рассылка отчетов по списку получателей</v>
      </c>
      <c r="E216" s="38"/>
      <c r="F216" s="39"/>
      <c r="G216" s="39">
        <f t="shared" si="27"/>
        <v>0</v>
      </c>
      <c r="H216" s="40"/>
      <c r="I216" s="41"/>
      <c r="J216" s="39"/>
      <c r="K216" s="39">
        <f>IF(J216="Да",F216,0)</f>
        <v>0</v>
      </c>
      <c r="L216" s="41"/>
      <c r="M216" s="41"/>
      <c r="N216" s="41"/>
      <c r="O216" s="41"/>
      <c r="P216" s="41"/>
      <c r="Q216" s="41"/>
      <c r="R216" s="41"/>
      <c r="S216" s="41"/>
      <c r="T216" s="39"/>
      <c r="U216" s="39"/>
    </row>
    <row r="217" spans="1:21" x14ac:dyDescent="0.25">
      <c r="B217" s="99">
        <v>1</v>
      </c>
      <c r="C217" s="112" t="s">
        <v>199</v>
      </c>
      <c r="D217" s="77" t="str">
        <f t="shared" si="25"/>
        <v>Доработка рассылки отчетов</v>
      </c>
      <c r="E217" s="4">
        <v>2</v>
      </c>
      <c r="F217" s="5">
        <v>3</v>
      </c>
      <c r="G217" s="5">
        <f t="shared" si="27"/>
        <v>3</v>
      </c>
      <c r="N217" s="7" t="s">
        <v>19</v>
      </c>
      <c r="O217" s="47">
        <f>IF(N217="Да",F217,0)</f>
        <v>3</v>
      </c>
    </row>
    <row r="218" spans="1:21" x14ac:dyDescent="0.25">
      <c r="B218" s="99">
        <v>1</v>
      </c>
      <c r="C218" s="112" t="s">
        <v>200</v>
      </c>
      <c r="D218" s="77" t="str">
        <f t="shared" si="25"/>
        <v>Отчет по дефектам</v>
      </c>
      <c r="E218" s="4">
        <v>2</v>
      </c>
      <c r="F218" s="5">
        <v>3</v>
      </c>
      <c r="G218" s="5">
        <f t="shared" si="27"/>
        <v>3</v>
      </c>
      <c r="N218" s="7" t="s">
        <v>19</v>
      </c>
      <c r="O218" s="47">
        <f>IF(N218="Да",F218,0)</f>
        <v>3</v>
      </c>
    </row>
    <row r="219" spans="1:21" x14ac:dyDescent="0.25">
      <c r="B219" s="99">
        <v>1</v>
      </c>
      <c r="C219" s="112" t="s">
        <v>201</v>
      </c>
      <c r="D219" s="77" t="str">
        <f t="shared" si="25"/>
        <v>Отчет по результатам обхода</v>
      </c>
      <c r="E219" s="4">
        <v>2</v>
      </c>
      <c r="F219" s="5">
        <v>3</v>
      </c>
      <c r="G219" s="5">
        <f t="shared" si="27"/>
        <v>3</v>
      </c>
      <c r="N219" s="7" t="s">
        <v>19</v>
      </c>
      <c r="O219" s="47">
        <f>IF(N219="Да",F219,0)</f>
        <v>3</v>
      </c>
    </row>
    <row r="220" spans="1:21" x14ac:dyDescent="0.25">
      <c r="B220" s="99">
        <v>1</v>
      </c>
      <c r="C220" s="112" t="s">
        <v>202</v>
      </c>
      <c r="D220" s="77" t="str">
        <f t="shared" si="25"/>
        <v>Выгрузка в PDF/csv/html</v>
      </c>
      <c r="E220" s="4">
        <v>2</v>
      </c>
      <c r="F220" s="5">
        <v>3</v>
      </c>
      <c r="G220" s="5">
        <f t="shared" si="27"/>
        <v>3</v>
      </c>
      <c r="N220" s="7" t="s">
        <v>19</v>
      </c>
      <c r="O220" s="47">
        <f>IF(N220="Да",F220,0)</f>
        <v>3</v>
      </c>
    </row>
    <row r="221" spans="1:21" x14ac:dyDescent="0.25">
      <c r="B221" s="2">
        <v>1</v>
      </c>
      <c r="G221" s="5">
        <f t="shared" si="27"/>
        <v>0</v>
      </c>
      <c r="K221" s="5">
        <f>IF(J221="Да",F221,0)</f>
        <v>0</v>
      </c>
    </row>
  </sheetData>
  <autoFilter ref="A2:U238" xr:uid="{00000000-0009-0000-0000-000000000000}"/>
  <mergeCells count="6">
    <mergeCell ref="T1:U1"/>
    <mergeCell ref="J1:K1"/>
    <mergeCell ref="L1:M1"/>
    <mergeCell ref="N1:O1"/>
    <mergeCell ref="P1:Q1"/>
    <mergeCell ref="R1:S1"/>
  </mergeCells>
  <conditionalFormatting sqref="E167:E1048576 E1:E165">
    <cfRule type="cellIs" dxfId="2" priority="2" operator="equal">
      <formula>1</formula>
    </cfRule>
    <cfRule type="cellIs" dxfId="1" priority="3" operator="equal">
      <formula>2</formula>
    </cfRule>
    <cfRule type="cellIs" dxfId="0" priority="4" operator="equal">
      <formula>3</formula>
    </cfRule>
  </conditionalFormatting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5981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Владимир Титенко</dc:creator>
  <dc:description/>
  <cp:lastModifiedBy>Владимир Титенко</cp:lastModifiedBy>
  <cp:revision>60</cp:revision>
  <dcterms:created xsi:type="dcterms:W3CDTF">2022-07-19T05:01:18Z</dcterms:created>
  <dcterms:modified xsi:type="dcterms:W3CDTF">2022-08-19T11:09:07Z</dcterms:modified>
  <dc:language>ru-RU</dc:language>
</cp:coreProperties>
</file>