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8_{BB1B9CAB-BCD4-4DCA-A2D6-85A8C1649A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個人每月預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<sst xmlns="http://schemas.openxmlformats.org/spreadsheetml/2006/main" count="152" uniqueCount="77">
  <si>
    <t>個人每月預算</t>
  </si>
  <si>
    <t>預計月收入</t>
  </si>
  <si>
    <t>收入 1</t>
  </si>
  <si>
    <t>額外收入</t>
  </si>
  <si>
    <t>月總收入</t>
  </si>
  <si>
    <t>月實際收入</t>
  </si>
  <si>
    <t>每月總收入</t>
  </si>
  <si>
    <t>住宅</t>
  </si>
  <si>
    <t>0</t>
  </si>
  <si>
    <t>貸款或房租</t>
  </si>
  <si>
    <t>電話</t>
  </si>
  <si>
    <t>電費</t>
  </si>
  <si>
    <t>瓦斯費</t>
  </si>
  <si>
    <t>水費和汙水處理費</t>
  </si>
  <si>
    <t>有線電視</t>
  </si>
  <si>
    <t>垃圾處理</t>
  </si>
  <si>
    <t>保養或維修</t>
  </si>
  <si>
    <t>日用品</t>
  </si>
  <si>
    <t>其他</t>
  </si>
  <si>
    <t>小計</t>
  </si>
  <si>
    <t>交通</t>
  </si>
  <si>
    <t>汽車還款</t>
  </si>
  <si>
    <t>公車/計程車費</t>
  </si>
  <si>
    <t>保險</t>
  </si>
  <si>
    <t>牌照</t>
  </si>
  <si>
    <t>燃料</t>
  </si>
  <si>
    <t>保養</t>
  </si>
  <si>
    <t>醫療險</t>
  </si>
  <si>
    <t>壽險</t>
  </si>
  <si>
    <t>食物</t>
  </si>
  <si>
    <t>雜貨</t>
  </si>
  <si>
    <t>外食</t>
  </si>
  <si>
    <t>寵物</t>
  </si>
  <si>
    <t>醫療</t>
  </si>
  <si>
    <t>寵物美容</t>
  </si>
  <si>
    <t>玩具</t>
  </si>
  <si>
    <t>個人保健</t>
  </si>
  <si>
    <t>剪髮/美甲</t>
  </si>
  <si>
    <t>服裝</t>
  </si>
  <si>
    <t>乾洗</t>
  </si>
  <si>
    <t>健康俱樂部</t>
  </si>
  <si>
    <t>社團會費或費用</t>
  </si>
  <si>
    <t>預計
支出</t>
  </si>
  <si>
    <t>實際
支出</t>
  </si>
  <si>
    <t>差額</t>
  </si>
  <si>
    <t>娛樂活動</t>
  </si>
  <si>
    <t>錄影帶/DVD</t>
  </si>
  <si>
    <t>CD</t>
  </si>
  <si>
    <t>電影</t>
  </si>
  <si>
    <t>演唱會</t>
  </si>
  <si>
    <t>體育活動</t>
  </si>
  <si>
    <t>舞臺劇</t>
  </si>
  <si>
    <t>貸款</t>
  </si>
  <si>
    <t>個人貸款</t>
  </si>
  <si>
    <t>助學貸款</t>
  </si>
  <si>
    <t>信用卡</t>
  </si>
  <si>
    <t>稅金</t>
  </si>
  <si>
    <t>聯邦稅</t>
  </si>
  <si>
    <t>州稅</t>
  </si>
  <si>
    <t>地方稅</t>
  </si>
  <si>
    <t>儲蓄或投資</t>
  </si>
  <si>
    <t>退休帳戶</t>
  </si>
  <si>
    <t>投資帳戶</t>
  </si>
  <si>
    <t>禮物和捐款</t>
  </si>
  <si>
    <t>慈善機構 1</t>
  </si>
  <si>
    <t>慈善機構 2</t>
  </si>
  <si>
    <t>慈善機構 3</t>
  </si>
  <si>
    <t>法律事務</t>
  </si>
  <si>
    <t>律師</t>
  </si>
  <si>
    <t>贍養費</t>
  </si>
  <si>
    <t>留置權或判決的款項</t>
  </si>
  <si>
    <t>總預計支出</t>
  </si>
  <si>
    <t>總實際支出</t>
  </si>
  <si>
    <t>總差額</t>
  </si>
  <si>
    <r>
      <t xml:space="preserve">預計餘額
</t>
    </r>
    <r>
      <rPr>
        <sz val="14"/>
        <color theme="1" tint="0.24994659260841701"/>
        <rFont val="Microsoft JhengHei UI"/>
        <family val="2"/>
        <charset val="136"/>
      </rPr>
      <t>(預計收入減去支出)</t>
    </r>
  </si>
  <si>
    <r>
      <t xml:space="preserve">實際餘額
</t>
    </r>
    <r>
      <rPr>
        <sz val="14"/>
        <color theme="1" tint="0.24994659260841701"/>
        <rFont val="Microsoft JhengHei UI"/>
        <family val="2"/>
        <charset val="136"/>
      </rPr>
      <t>(實際收入減去支出)</t>
    </r>
  </si>
  <si>
    <r>
      <t xml:space="preserve">差額
</t>
    </r>
    <r>
      <rPr>
        <sz val="14"/>
        <color theme="1" tint="0.24994659260841701"/>
        <rFont val="Microsoft JhengHei UI"/>
        <family val="2"/>
        <charset val="136"/>
      </rPr>
      <t>(實際減去預計)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</si>
</sst>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_(* #,##0_);_(* \(#,##0\);_(* &quot;-&quot;_);_(@_)"/>
    <numFmt numFmtId="177" formatCode="_(* #,##0.00_);_(* \(#,##0.00\);_(* &quot;-&quot;??_);_(@_)"/>
    <numFmt numFmtId="178" formatCode="[&lt;=9999999]###\-####;\(###\)\ ###\-####"/>
    <numFmt numFmtId="179" formatCode="_-&quot;NT$&quot;* #,##0.00_ ;_-&quot;NT$&quot;* \-#,##0.00\ ;_-&quot;NT$&quot;* &quot;-&quot;??_ ;_-@_ "/>
    <numFmt numFmtId="180" formatCode="_-&quot;NT$&quot;* #,##0_ ;_-&quot;NT$&quot;* \-#,##0\ ;_-&quot;NT$&quot;* &quot;-&quot;_ ;_-@_ "/>
    <numFmt numFmtId="181" formatCode="&quot;NT$&quot;#,##0.00_);[Red]\(&quot;NT$&quot;#,##0.00\)"/>
    <numFmt numFmtId="182" formatCode="&quot;NT$&quot;#,##0.00"/>
  </numFmts>
  <fonts count="47" x14ac:knownFonts="1">
    <font>
      <sz val="10"/>
      <color theme="1" tint="0.24994659260841701"/>
      <name val="Microsoft JhengHei UI"/>
      <family val="2"/>
    </font>
    <font>
      <sz val="11"/>
      <color theme="1"/>
      <name val="Microsoft JhengHei UI"/>
      <family val="2"/>
    </font>
    <font>
      <sz val="11"/>
      <color theme="0"/>
      <name val="Microsoft JhengHei UI"/>
      <family val="2"/>
    </font>
    <font>
      <sz val="11"/>
      <color rgb="FF9C0006"/>
      <name val="Microsoft JhengHei UI"/>
      <family val="2"/>
    </font>
    <font>
      <b/>
      <sz val="11"/>
      <color rgb="FFFA7D00"/>
      <name val="Microsoft JhengHei UI"/>
      <family val="2"/>
    </font>
    <font>
      <b/>
      <sz val="11"/>
      <color theme="0"/>
      <name val="Microsoft JhengHei UI"/>
      <family val="2"/>
    </font>
    <font>
      <sz val="10"/>
      <color theme="1" tint="0.24994659260841701"/>
      <name val="Microsoft JhengHei UI"/>
      <family val="2"/>
    </font>
    <font>
      <i/>
      <sz val="11"/>
      <color rgb="FF7F7F7F"/>
      <name val="Microsoft JhengHei UI"/>
      <family val="2"/>
    </font>
    <font>
      <sz val="11"/>
      <color rgb="FF006100"/>
      <name val="Microsoft JhengHei UI"/>
      <family val="2"/>
    </font>
    <font>
      <sz val="22"/>
      <color theme="3" tint="0.24994659260841701"/>
      <name val="Microsoft JhengHei UI"/>
      <family val="2"/>
    </font>
    <font>
      <b/>
      <sz val="10"/>
      <color theme="1" tint="0.24994659260841701"/>
      <name val="Microsoft JhengHei UI"/>
      <family val="2"/>
    </font>
    <font>
      <b/>
      <sz val="11"/>
      <color theme="3"/>
      <name val="Microsoft JhengHei UI"/>
      <family val="2"/>
    </font>
    <font>
      <sz val="11"/>
      <color rgb="FF3F3F76"/>
      <name val="Microsoft JhengHei UI"/>
      <family val="2"/>
    </font>
    <font>
      <sz val="11"/>
      <color rgb="FFFA7D00"/>
      <name val="Microsoft JhengHei UI"/>
      <family val="2"/>
    </font>
    <font>
      <sz val="11"/>
      <color rgb="FF9C5700"/>
      <name val="Microsoft JhengHei UI"/>
      <family val="2"/>
    </font>
    <font>
      <b/>
      <sz val="11"/>
      <color rgb="FF3F3F3F"/>
      <name val="Microsoft JhengHei UI"/>
      <family val="2"/>
    </font>
    <font>
      <sz val="18"/>
      <color theme="3"/>
      <name val="Microsoft JhengHei UI"/>
      <family val="2"/>
    </font>
    <font>
      <b/>
      <sz val="11"/>
      <color theme="1"/>
      <name val="Microsoft JhengHei UI"/>
      <family val="2"/>
    </font>
    <font>
      <sz val="11"/>
      <color rgb="FFFF0000"/>
      <name val="Microsoft JhengHei UI"/>
      <family val="2"/>
    </font>
    <font>
      <sz val="11"/>
      <color theme="4" tint="-0.499984740745262"/>
      <name val="Microsoft JhengHei UI"/>
      <family val="2"/>
    </font>
    <font>
      <sz val="10"/>
      <color theme="1" tint="0.24994659260841701"/>
      <name val="Microsoft JhengHei UI"/>
      <family val="2"/>
      <charset val="136"/>
    </font>
    <font>
      <sz val="14"/>
      <color theme="1" tint="0.24994659260841701"/>
      <name val="Microsoft JhengHei UI"/>
      <family val="2"/>
      <charset val="136"/>
    </font>
    <font>
      <sz val="12"/>
      <color theme="1" tint="0.24994659260841701"/>
      <name val="Microsoft JhengHei UI"/>
      <family val="2"/>
      <charset val="136"/>
    </font>
    <font>
      <b/>
      <sz val="14"/>
      <color theme="1" tint="0.34998626667073579"/>
      <name val="Microsoft JhengHei UI"/>
      <family val="2"/>
      <charset val="136"/>
    </font>
    <font>
      <sz val="9"/>
      <name val="細明體"/>
      <family val="3"/>
      <charset val="136"/>
    </font>
    <font>
      <sz val="11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b/>
      <sz val="40"/>
      <color theme="4"/>
      <name val="Microsoft JhengHei UI"/>
      <family val="2"/>
      <charset val="136"/>
    </font>
    <font>
      <sz val="22"/>
      <color theme="3" tint="0.24994659260841701"/>
      <name val="Microsoft JhengHei UI"/>
      <family val="2"/>
      <charset val="136"/>
    </font>
    <font>
      <sz val="10"/>
      <color theme="0"/>
      <name val="Microsoft JhengHei UI"/>
      <family val="2"/>
      <charset val="136"/>
    </font>
    <font>
      <b/>
      <sz val="20"/>
      <color theme="4"/>
      <name val="Microsoft JhengHei UI"/>
      <family val="2"/>
      <charset val="136"/>
    </font>
    <font>
      <sz val="14"/>
      <color theme="4"/>
      <name val="Microsoft JhengHei UI"/>
      <family val="2"/>
      <charset val="136"/>
    </font>
    <font>
      <b/>
      <sz val="14"/>
      <color theme="1" tint="0.24994659260841701"/>
      <name val="Microsoft JhengHei UI"/>
      <family val="2"/>
      <charset val="136"/>
    </font>
    <font>
      <sz val="12"/>
      <color theme="1" tint="0.34998626667073579"/>
      <name val="Microsoft JhengHei UI"/>
      <family val="2"/>
      <charset val="136"/>
    </font>
    <font>
      <b/>
      <sz val="12"/>
      <color theme="1" tint="0.34998626667073579"/>
      <name val="Microsoft JhengHei UI"/>
      <family val="2"/>
      <charset val="136"/>
    </font>
    <font>
      <b/>
      <sz val="20"/>
      <color theme="8"/>
      <name val="Microsoft JhengHei UI"/>
      <family val="2"/>
      <charset val="136"/>
    </font>
    <font>
      <b/>
      <sz val="10"/>
      <color theme="1" tint="0.24994659260841701"/>
      <name val="Microsoft JhengHei UI"/>
      <family val="2"/>
      <charset val="136"/>
    </font>
    <font>
      <sz val="12"/>
      <name val="Microsoft JhengHei UI"/>
      <family val="2"/>
      <charset val="136"/>
    </font>
    <font>
      <b/>
      <sz val="12"/>
      <name val="Microsoft JhengHei UI"/>
      <family val="2"/>
      <charset val="136"/>
    </font>
    <font>
      <b/>
      <sz val="20"/>
      <color theme="1" tint="0.34998626667073579"/>
      <name val="Microsoft JhengHei UI"/>
      <family val="2"/>
      <charset val="136"/>
    </font>
    <font>
      <sz val="10"/>
      <color theme="8"/>
      <name val="Microsoft JhengHei UI"/>
      <family val="2"/>
      <charset val="136"/>
    </font>
    <font>
      <sz val="12"/>
      <color theme="0"/>
      <name val="Microsoft JhengHei UI"/>
      <family val="2"/>
      <charset val="136"/>
    </font>
    <font>
      <b/>
      <sz val="14"/>
      <color theme="0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b/>
      <sz val="14"/>
      <color theme="8"/>
      <name val="Microsoft JhengHei UI"/>
      <family val="2"/>
      <charset val="136"/>
    </font>
    <font>
      <b/>
      <sz val="20"/>
      <color theme="0"/>
      <name val="Microsoft JhengHei UI"/>
      <family val="2"/>
      <charset val="136"/>
    </font>
    <font>
      <b/>
      <sz val="12"/>
      <color theme="1" tint="0.24994659260841701"/>
      <name val="Microsoft JhengHei UI"/>
      <family val="2"/>
      <charset val="136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0" borderId="1" applyNumberFormat="0" applyFill="0" applyAlignment="0" applyProtection="0"/>
    <xf numFmtId="0" fontId="6" fillId="0" borderId="2" applyNumberFormat="0" applyFill="0" applyBorder="0" applyAlignment="0" applyProtection="0"/>
    <xf numFmtId="0" fontId="10" fillId="0" borderId="3" applyNumberFormat="0" applyFill="0" applyBorder="0" applyAlignment="0" applyProtection="0"/>
    <xf numFmtId="178" fontId="19" fillId="0" borderId="0" applyFont="0" applyFill="0" applyBorder="0" applyAlignment="0" applyProtection="0"/>
    <xf numFmtId="14" fontId="19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10" borderId="0" applyNumberFormat="0" applyBorder="0" applyAlignment="0" applyProtection="0"/>
    <xf numFmtId="0" fontId="3" fillId="11" borderId="0" applyNumberFormat="0" applyBorder="0" applyAlignment="0" applyProtection="0"/>
    <xf numFmtId="0" fontId="14" fillId="12" borderId="0" applyNumberFormat="0" applyBorder="0" applyAlignment="0" applyProtection="0"/>
    <xf numFmtId="0" fontId="12" fillId="13" borderId="40" applyNumberFormat="0" applyAlignment="0" applyProtection="0"/>
    <xf numFmtId="0" fontId="15" fillId="14" borderId="41" applyNumberFormat="0" applyAlignment="0" applyProtection="0"/>
    <xf numFmtId="0" fontId="4" fillId="14" borderId="40" applyNumberFormat="0" applyAlignment="0" applyProtection="0"/>
    <xf numFmtId="0" fontId="13" fillId="0" borderId="42" applyNumberFormat="0" applyFill="0" applyAlignment="0" applyProtection="0"/>
    <xf numFmtId="0" fontId="5" fillId="15" borderId="43" applyNumberFormat="0" applyAlignment="0" applyProtection="0"/>
    <xf numFmtId="0" fontId="18" fillId="0" borderId="0" applyNumberFormat="0" applyFill="0" applyBorder="0" applyAlignment="0" applyProtection="0"/>
    <xf numFmtId="0" fontId="6" fillId="16" borderId="44" applyNumberFormat="0" applyFont="0" applyAlignment="0" applyProtection="0"/>
    <xf numFmtId="0" fontId="7" fillId="0" borderId="0" applyNumberFormat="0" applyFill="0" applyBorder="0" applyAlignment="0" applyProtection="0"/>
    <xf numFmtId="0" fontId="17" fillId="0" borderId="45" applyNumberFormat="0" applyFill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18">
    <xf numFmtId="0" fontId="0" fillId="0" borderId="0" xfId="0"/>
    <xf numFmtId="0" fontId="25" fillId="0" borderId="0" xfId="0" applyFont="1"/>
    <xf numFmtId="0" fontId="26" fillId="0" borderId="0" xfId="0" applyFont="1"/>
    <xf numFmtId="0" fontId="25" fillId="0" borderId="0" xfId="0" applyFont="1" applyAlignment="1">
      <alignment wrapText="1"/>
    </xf>
    <xf numFmtId="0" fontId="28" fillId="2" borderId="0" xfId="1" applyFont="1" applyFill="1" applyBorder="1"/>
    <xf numFmtId="0" fontId="29" fillId="0" borderId="0" xfId="0" applyFont="1"/>
    <xf numFmtId="0" fontId="20" fillId="0" borderId="0" xfId="0" applyFont="1"/>
    <xf numFmtId="0" fontId="20" fillId="0" borderId="0" xfId="2" applyFont="1" applyBorder="1" applyAlignment="1">
      <alignment vertical="center" wrapText="1"/>
    </xf>
    <xf numFmtId="0" fontId="33" fillId="2" borderId="19" xfId="2" applyFont="1" applyFill="1" applyBorder="1" applyAlignment="1">
      <alignment horizontal="left" vertical="center" indent="1"/>
    </xf>
    <xf numFmtId="181" fontId="33" fillId="2" borderId="20" xfId="0" applyNumberFormat="1" applyFont="1" applyFill="1" applyBorder="1" applyAlignment="1">
      <alignment horizontal="center" vertical="center"/>
    </xf>
    <xf numFmtId="0" fontId="20" fillId="0" borderId="0" xfId="2" applyFont="1" applyBorder="1" applyAlignment="1">
      <alignment vertical="center"/>
    </xf>
    <xf numFmtId="0" fontId="33" fillId="2" borderId="14" xfId="2" applyFont="1" applyFill="1" applyBorder="1" applyAlignment="1">
      <alignment horizontal="left" vertical="center" indent="1"/>
    </xf>
    <xf numFmtId="181" fontId="33" fillId="2" borderId="15" xfId="0" applyNumberFormat="1" applyFont="1" applyFill="1" applyBorder="1" applyAlignment="1">
      <alignment horizontal="center" vertical="center"/>
    </xf>
    <xf numFmtId="0" fontId="23" fillId="3" borderId="29" xfId="2" applyFont="1" applyFill="1" applyBorder="1" applyAlignment="1">
      <alignment horizontal="left" vertical="center" indent="1"/>
    </xf>
    <xf numFmtId="181" fontId="34" fillId="3" borderId="30" xfId="0" applyNumberFormat="1" applyFont="1" applyFill="1" applyBorder="1" applyAlignment="1">
      <alignment horizontal="center" vertical="center"/>
    </xf>
    <xf numFmtId="0" fontId="20" fillId="0" borderId="0" xfId="2" applyFont="1" applyBorder="1" applyAlignment="1">
      <alignment horizontal="left" vertical="center"/>
    </xf>
    <xf numFmtId="0" fontId="33" fillId="2" borderId="5" xfId="2" applyFont="1" applyFill="1" applyBorder="1" applyAlignment="1">
      <alignment horizontal="left" vertical="center" indent="1"/>
    </xf>
    <xf numFmtId="181" fontId="33" fillId="2" borderId="7" xfId="0" applyNumberFormat="1" applyFont="1" applyFill="1" applyBorder="1" applyAlignment="1">
      <alignment horizontal="center" vertical="center"/>
    </xf>
    <xf numFmtId="181" fontId="36" fillId="0" borderId="0" xfId="0" applyNumberFormat="1" applyFont="1" applyAlignment="1">
      <alignment vertical="center"/>
    </xf>
    <xf numFmtId="0" fontId="37" fillId="2" borderId="0" xfId="2" applyFont="1" applyFill="1" applyBorder="1" applyAlignment="1">
      <alignment vertical="center"/>
    </xf>
    <xf numFmtId="181" fontId="38" fillId="2" borderId="0" xfId="0" applyNumberFormat="1" applyFont="1" applyFill="1" applyBorder="1" applyAlignment="1">
      <alignment vertical="center"/>
    </xf>
    <xf numFmtId="0" fontId="39" fillId="0" borderId="0" xfId="0" applyFont="1"/>
    <xf numFmtId="0" fontId="30" fillId="2" borderId="0" xfId="2" applyFont="1" applyFill="1" applyBorder="1" applyAlignment="1">
      <alignment horizontal="left" vertical="center" indent="1"/>
    </xf>
    <xf numFmtId="0" fontId="35" fillId="0" borderId="0" xfId="0" applyFont="1" applyBorder="1" applyAlignment="1">
      <alignment horizontal="left" vertical="center" indent="1"/>
    </xf>
    <xf numFmtId="0" fontId="40" fillId="0" borderId="0" xfId="0" applyFont="1" applyBorder="1" applyAlignment="1">
      <alignment horizontal="left" vertical="center" indent="1"/>
    </xf>
    <xf numFmtId="0" fontId="20" fillId="0" borderId="0" xfId="0" applyFont="1" applyBorder="1"/>
    <xf numFmtId="0" fontId="30" fillId="0" borderId="0" xfId="0" applyFont="1" applyBorder="1" applyAlignment="1">
      <alignment horizontal="left" vertical="center" indent="1"/>
    </xf>
    <xf numFmtId="0" fontId="41" fillId="2" borderId="4" xfId="0" applyFont="1" applyFill="1" applyBorder="1" applyAlignment="1">
      <alignment horizontal="left" vertical="center" inden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/>
    </xf>
    <xf numFmtId="0" fontId="22" fillId="0" borderId="0" xfId="0" applyFont="1" applyBorder="1"/>
    <xf numFmtId="0" fontId="42" fillId="2" borderId="4" xfId="0" applyFont="1" applyFill="1" applyBorder="1" applyAlignment="1">
      <alignment horizontal="left" vertical="center" indent="1"/>
    </xf>
    <xf numFmtId="0" fontId="33" fillId="2" borderId="33" xfId="0" applyFont="1" applyFill="1" applyBorder="1" applyAlignment="1">
      <alignment horizontal="left" vertical="center" indent="1"/>
    </xf>
    <xf numFmtId="182" fontId="33" fillId="2" borderId="26" xfId="0" applyNumberFormat="1" applyFont="1" applyFill="1" applyBorder="1" applyAlignment="1">
      <alignment horizontal="center" vertical="center"/>
    </xf>
    <xf numFmtId="182" fontId="33" fillId="2" borderId="34" xfId="0" applyNumberFormat="1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left" vertical="center" indent="1"/>
    </xf>
    <xf numFmtId="182" fontId="33" fillId="2" borderId="6" xfId="0" applyNumberFormat="1" applyFont="1" applyFill="1" applyBorder="1" applyAlignment="1">
      <alignment horizontal="center" vertical="center"/>
    </xf>
    <xf numFmtId="182" fontId="33" fillId="2" borderId="7" xfId="0" applyNumberFormat="1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left" vertical="center" indent="1"/>
    </xf>
    <xf numFmtId="182" fontId="33" fillId="2" borderId="9" xfId="0" applyNumberFormat="1" applyFont="1" applyFill="1" applyBorder="1" applyAlignment="1">
      <alignment horizontal="center" vertical="center"/>
    </xf>
    <xf numFmtId="182" fontId="33" fillId="2" borderId="10" xfId="0" applyNumberFormat="1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left" vertical="center" indent="1"/>
    </xf>
    <xf numFmtId="182" fontId="33" fillId="2" borderId="12" xfId="0" applyNumberFormat="1" applyFont="1" applyFill="1" applyBorder="1" applyAlignment="1">
      <alignment horizontal="center" vertical="center"/>
    </xf>
    <xf numFmtId="182" fontId="33" fillId="2" borderId="13" xfId="0" applyNumberFormat="1" applyFont="1" applyFill="1" applyBorder="1" applyAlignment="1">
      <alignment horizontal="center" vertical="center"/>
    </xf>
    <xf numFmtId="0" fontId="23" fillId="3" borderId="23" xfId="0" applyFont="1" applyFill="1" applyBorder="1" applyAlignment="1">
      <alignment horizontal="left" vertical="center" indent="1"/>
    </xf>
    <xf numFmtId="182" fontId="43" fillId="3" borderId="24" xfId="0" applyNumberFormat="1" applyFont="1" applyFill="1" applyBorder="1" applyAlignment="1">
      <alignment horizontal="center" vertical="center"/>
    </xf>
    <xf numFmtId="182" fontId="34" fillId="3" borderId="25" xfId="0" applyNumberFormat="1" applyFont="1" applyFill="1" applyBorder="1" applyAlignment="1">
      <alignment horizontal="center" vertical="center"/>
    </xf>
    <xf numFmtId="0" fontId="29" fillId="0" borderId="0" xfId="0" applyFont="1" applyBorder="1"/>
    <xf numFmtId="0" fontId="23" fillId="3" borderId="37" xfId="0" applyFont="1" applyFill="1" applyBorder="1" applyAlignment="1">
      <alignment horizontal="left" vertical="center" indent="1"/>
    </xf>
    <xf numFmtId="182" fontId="37" fillId="3" borderId="38" xfId="0" applyNumberFormat="1" applyFont="1" applyFill="1" applyBorder="1" applyAlignment="1">
      <alignment horizontal="center" vertical="center"/>
    </xf>
    <xf numFmtId="182" fontId="33" fillId="3" borderId="39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44" fillId="2" borderId="0" xfId="0" applyFont="1" applyFill="1" applyBorder="1" applyAlignment="1">
      <alignment horizontal="left" vertical="center" indent="1"/>
    </xf>
    <xf numFmtId="182" fontId="22" fillId="2" borderId="0" xfId="0" applyNumberFormat="1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22" fillId="0" borderId="0" xfId="0" applyFont="1"/>
    <xf numFmtId="0" fontId="41" fillId="2" borderId="18" xfId="0" applyFont="1" applyFill="1" applyBorder="1" applyAlignment="1">
      <alignment horizontal="left" vertical="center" inden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/>
    </xf>
    <xf numFmtId="0" fontId="23" fillId="3" borderId="29" xfId="0" applyFont="1" applyFill="1" applyBorder="1" applyAlignment="1">
      <alignment horizontal="left" vertical="center" indent="1"/>
    </xf>
    <xf numFmtId="182" fontId="22" fillId="3" borderId="27" xfId="0" applyNumberFormat="1" applyFont="1" applyFill="1" applyBorder="1" applyAlignment="1">
      <alignment horizontal="center" vertical="center"/>
    </xf>
    <xf numFmtId="182" fontId="34" fillId="3" borderId="30" xfId="0" applyNumberFormat="1" applyFont="1" applyFill="1" applyBorder="1" applyAlignment="1">
      <alignment horizontal="center" vertical="center"/>
    </xf>
    <xf numFmtId="182" fontId="22" fillId="3" borderId="36" xfId="0" applyNumberFormat="1" applyFont="1" applyFill="1" applyBorder="1" applyAlignment="1">
      <alignment horizontal="center" vertical="center"/>
    </xf>
    <xf numFmtId="182" fontId="34" fillId="3" borderId="35" xfId="0" applyNumberFormat="1" applyFont="1" applyFill="1" applyBorder="1" applyAlignment="1">
      <alignment horizontal="center" vertical="center"/>
    </xf>
    <xf numFmtId="182" fontId="22" fillId="2" borderId="0" xfId="0" applyNumberFormat="1" applyFont="1" applyFill="1" applyBorder="1" applyAlignment="1">
      <alignment horizontal="left" vertical="center" indent="1"/>
    </xf>
    <xf numFmtId="0" fontId="44" fillId="2" borderId="0" xfId="0" applyFont="1" applyFill="1" applyBorder="1" applyAlignment="1">
      <alignment vertical="center"/>
    </xf>
    <xf numFmtId="182" fontId="22" fillId="2" borderId="0" xfId="0" applyNumberFormat="1" applyFont="1" applyFill="1" applyBorder="1" applyAlignment="1">
      <alignment vertical="center"/>
    </xf>
    <xf numFmtId="182" fontId="33" fillId="3" borderId="27" xfId="0" applyNumberFormat="1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left" vertical="center" indent="1"/>
    </xf>
    <xf numFmtId="182" fontId="33" fillId="2" borderId="0" xfId="0" applyNumberFormat="1" applyFont="1" applyFill="1" applyBorder="1" applyAlignment="1">
      <alignment horizontal="left" vertical="center"/>
    </xf>
    <xf numFmtId="182" fontId="33" fillId="2" borderId="0" xfId="0" applyNumberFormat="1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left" vertical="center" indent="1"/>
    </xf>
    <xf numFmtId="0" fontId="33" fillId="2" borderId="14" xfId="0" applyFont="1" applyFill="1" applyBorder="1" applyAlignment="1">
      <alignment horizontal="left" vertical="center" indent="1"/>
    </xf>
    <xf numFmtId="182" fontId="33" fillId="2" borderId="16" xfId="0" applyNumberFormat="1" applyFont="1" applyFill="1" applyBorder="1" applyAlignment="1">
      <alignment horizontal="center" vertical="center"/>
    </xf>
    <xf numFmtId="182" fontId="33" fillId="2" borderId="15" xfId="0" applyNumberFormat="1" applyFont="1" applyFill="1" applyBorder="1" applyAlignment="1">
      <alignment horizontal="center" vertical="center"/>
    </xf>
    <xf numFmtId="182" fontId="33" fillId="3" borderId="24" xfId="0" applyNumberFormat="1" applyFont="1" applyFill="1" applyBorder="1" applyAlignment="1">
      <alignment horizontal="center" vertical="center"/>
    </xf>
    <xf numFmtId="0" fontId="23" fillId="3" borderId="33" xfId="0" applyFont="1" applyFill="1" applyBorder="1" applyAlignment="1">
      <alignment horizontal="left" vertical="center" indent="1"/>
    </xf>
    <xf numFmtId="182" fontId="22" fillId="3" borderId="26" xfId="0" applyNumberFormat="1" applyFont="1" applyFill="1" applyBorder="1" applyAlignment="1">
      <alignment horizontal="center" vertical="center"/>
    </xf>
    <xf numFmtId="182" fontId="34" fillId="3" borderId="34" xfId="0" applyNumberFormat="1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left" vertical="center" indent="1"/>
    </xf>
    <xf numFmtId="0" fontId="46" fillId="0" borderId="0" xfId="0" applyFont="1" applyAlignment="1">
      <alignment vertical="center"/>
    </xf>
    <xf numFmtId="182" fontId="22" fillId="0" borderId="0" xfId="0" applyNumberFormat="1" applyFont="1" applyAlignment="1">
      <alignment vertical="center"/>
    </xf>
    <xf numFmtId="0" fontId="42" fillId="2" borderId="18" xfId="0" applyFont="1" applyFill="1" applyBorder="1" applyAlignment="1">
      <alignment vertical="center"/>
    </xf>
    <xf numFmtId="182" fontId="23" fillId="3" borderId="24" xfId="0" applyNumberFormat="1" applyFont="1" applyFill="1" applyBorder="1" applyAlignment="1">
      <alignment horizontal="center" vertical="center"/>
    </xf>
    <xf numFmtId="182" fontId="23" fillId="3" borderId="25" xfId="0" applyNumberFormat="1" applyFont="1" applyFill="1" applyBorder="1" applyAlignment="1">
      <alignment horizontal="center" vertical="center"/>
    </xf>
    <xf numFmtId="182" fontId="44" fillId="2" borderId="0" xfId="0" applyNumberFormat="1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22" fillId="2" borderId="4" xfId="0" applyFont="1" applyFill="1" applyBorder="1" applyAlignment="1">
      <alignment horizontal="left" vertical="center" indent="1"/>
    </xf>
    <xf numFmtId="0" fontId="33" fillId="2" borderId="23" xfId="0" applyFont="1" applyFill="1" applyBorder="1" applyAlignment="1">
      <alignment horizontal="left" vertical="center" indent="1"/>
    </xf>
    <xf numFmtId="182" fontId="33" fillId="2" borderId="24" xfId="0" applyNumberFormat="1" applyFont="1" applyFill="1" applyBorder="1" applyAlignment="1">
      <alignment horizontal="center" vertical="center"/>
    </xf>
    <xf numFmtId="182" fontId="33" fillId="2" borderId="25" xfId="0" applyNumberFormat="1" applyFont="1" applyFill="1" applyBorder="1" applyAlignment="1">
      <alignment horizontal="center" vertical="center"/>
    </xf>
    <xf numFmtId="0" fontId="23" fillId="3" borderId="31" xfId="0" applyFont="1" applyFill="1" applyBorder="1" applyAlignment="1">
      <alignment horizontal="left" vertical="center" indent="1"/>
    </xf>
    <xf numFmtId="182" fontId="33" fillId="3" borderId="28" xfId="0" applyNumberFormat="1" applyFont="1" applyFill="1" applyBorder="1" applyAlignment="1">
      <alignment horizontal="center" vertical="center"/>
    </xf>
    <xf numFmtId="182" fontId="34" fillId="3" borderId="3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30" fillId="0" borderId="17" xfId="0" applyFont="1" applyBorder="1" applyAlignment="1">
      <alignment horizontal="left" vertical="center" indent="1"/>
    </xf>
    <xf numFmtId="0" fontId="35" fillId="0" borderId="17" xfId="0" applyFont="1" applyBorder="1" applyAlignment="1">
      <alignment horizontal="left" vertical="center" indent="1"/>
    </xf>
    <xf numFmtId="0" fontId="30" fillId="2" borderId="17" xfId="0" applyFont="1" applyFill="1" applyBorder="1" applyAlignment="1">
      <alignment horizontal="left" vertical="center" indent="1"/>
    </xf>
    <xf numFmtId="0" fontId="35" fillId="2" borderId="17" xfId="0" applyFont="1" applyFill="1" applyBorder="1" applyAlignment="1">
      <alignment horizontal="left" vertical="center" indent="1"/>
    </xf>
    <xf numFmtId="0" fontId="30" fillId="2" borderId="17" xfId="0" applyFont="1" applyFill="1" applyBorder="1" applyAlignment="1">
      <alignment vertical="center"/>
    </xf>
    <xf numFmtId="0" fontId="35" fillId="2" borderId="17" xfId="0" applyFont="1" applyFill="1" applyBorder="1" applyAlignment="1">
      <alignment vertical="center"/>
    </xf>
    <xf numFmtId="0" fontId="32" fillId="4" borderId="0" xfId="2" applyFont="1" applyFill="1" applyBorder="1" applyAlignment="1">
      <alignment horizontal="left" vertical="center" wrapText="1" indent="1"/>
    </xf>
    <xf numFmtId="181" fontId="23" fillId="4" borderId="0" xfId="0" applyNumberFormat="1" applyFont="1" applyFill="1" applyBorder="1" applyAlignment="1">
      <alignment horizontal="center" vertical="center"/>
    </xf>
    <xf numFmtId="181" fontId="21" fillId="6" borderId="0" xfId="0" applyNumberFormat="1" applyFont="1" applyFill="1" applyBorder="1" applyAlignment="1">
      <alignment horizontal="center" vertical="center"/>
    </xf>
    <xf numFmtId="181" fontId="21" fillId="5" borderId="0" xfId="0" applyNumberFormat="1" applyFont="1" applyFill="1" applyBorder="1" applyAlignment="1">
      <alignment horizontal="center" vertical="center"/>
    </xf>
    <xf numFmtId="0" fontId="32" fillId="5" borderId="0" xfId="2" applyFont="1" applyFill="1" applyBorder="1" applyAlignment="1">
      <alignment horizontal="left" vertical="center" wrapText="1" indent="1"/>
    </xf>
    <xf numFmtId="0" fontId="27" fillId="0" borderId="0" xfId="0" applyFont="1" applyAlignment="1">
      <alignment horizontal="left" vertical="center" indent="11"/>
    </xf>
    <xf numFmtId="0" fontId="22" fillId="0" borderId="0" xfId="0" applyFont="1" applyAlignment="1">
      <alignment horizontal="center"/>
    </xf>
    <xf numFmtId="0" fontId="32" fillId="6" borderId="0" xfId="2" applyFont="1" applyFill="1" applyBorder="1" applyAlignment="1">
      <alignment horizontal="left" vertical="center" wrapText="1" indent="1"/>
    </xf>
    <xf numFmtId="0" fontId="32" fillId="7" borderId="0" xfId="2" applyFont="1" applyFill="1" applyBorder="1" applyAlignment="1">
      <alignment horizontal="left" vertical="center" wrapText="1" indent="1"/>
    </xf>
    <xf numFmtId="0" fontId="32" fillId="8" borderId="0" xfId="2" applyFont="1" applyFill="1" applyBorder="1" applyAlignment="1">
      <alignment horizontal="left" vertical="center" wrapText="1" indent="1"/>
    </xf>
    <xf numFmtId="0" fontId="32" fillId="9" borderId="0" xfId="2" applyFont="1" applyFill="1" applyBorder="1" applyAlignment="1">
      <alignment horizontal="left" vertical="center" wrapText="1" indent="1"/>
    </xf>
    <xf numFmtId="0" fontId="30" fillId="2" borderId="21" xfId="3" applyFont="1" applyFill="1" applyBorder="1" applyAlignment="1">
      <alignment horizontal="left" vertical="center" indent="1"/>
    </xf>
    <xf numFmtId="0" fontId="31" fillId="2" borderId="22" xfId="3" applyFont="1" applyFill="1" applyBorder="1" applyAlignment="1">
      <alignment horizontal="left" vertical="center" indent="1"/>
    </xf>
    <xf numFmtId="0" fontId="35" fillId="2" borderId="22" xfId="3" applyFont="1" applyFill="1" applyBorder="1" applyAlignment="1">
      <alignment horizontal="left" vertical="center" indent="1"/>
    </xf>
    <xf numFmtId="181" fontId="21" fillId="7" borderId="0" xfId="0" applyNumberFormat="1" applyFont="1" applyFill="1" applyBorder="1" applyAlignment="1">
      <alignment horizontal="center" vertical="center"/>
    </xf>
    <xf numFmtId="181" fontId="21" fillId="8" borderId="0" xfId="0" applyNumberFormat="1" applyFont="1" applyFill="1" applyBorder="1" applyAlignment="1">
      <alignment horizontal="center" vertical="center"/>
    </xf>
    <xf numFmtId="181" fontId="23" fillId="9" borderId="0" xfId="0" applyNumberFormat="1" applyFont="1" applyFill="1" applyBorder="1" applyAlignment="1">
      <alignment horizontal="center" vertical="center"/>
    </xf>
  </cellXfs>
  <cellStyles count="49">
    <cellStyle name="20% - 輔色1" xfId="26" builtinId="30" customBuiltin="1"/>
    <cellStyle name="20% - 輔色2" xfId="30" builtinId="34" customBuiltin="1"/>
    <cellStyle name="20% - 輔色3" xfId="34" builtinId="38" customBuiltin="1"/>
    <cellStyle name="20% - 輔色4" xfId="38" builtinId="42" customBuiltin="1"/>
    <cellStyle name="20% - 輔色5" xfId="42" builtinId="46" customBuiltin="1"/>
    <cellStyle name="20% - 輔色6" xfId="46" builtinId="50" customBuiltin="1"/>
    <cellStyle name="40% - 輔色1" xfId="27" builtinId="31" customBuiltin="1"/>
    <cellStyle name="40% - 輔色2" xfId="31" builtinId="35" customBuiltin="1"/>
    <cellStyle name="40% - 輔色3" xfId="35" builtinId="39" customBuiltin="1"/>
    <cellStyle name="40% - 輔色4" xfId="39" builtinId="43" customBuiltin="1"/>
    <cellStyle name="40% - 輔色5" xfId="43" builtinId="47" customBuiltin="1"/>
    <cellStyle name="40% - 輔色6" xfId="47" builtinId="51" customBuiltin="1"/>
    <cellStyle name="60% - 輔色1" xfId="28" builtinId="32" customBuiltin="1"/>
    <cellStyle name="60% - 輔色2" xfId="32" builtinId="36" customBuiltin="1"/>
    <cellStyle name="60% - 輔色3" xfId="36" builtinId="40" customBuiltin="1"/>
    <cellStyle name="60% - 輔色4" xfId="40" builtinId="44" customBuiltin="1"/>
    <cellStyle name="60% - 輔色5" xfId="44" builtinId="48" customBuiltin="1"/>
    <cellStyle name="60% - 輔色6" xfId="48" builtinId="52" customBuiltin="1"/>
    <cellStyle name="一般" xfId="0" builtinId="0" customBuiltin="1"/>
    <cellStyle name="千分位" xfId="6" builtinId="3" customBuiltin="1"/>
    <cellStyle name="千分位[0]" xfId="7" builtinId="6" customBuiltin="1"/>
    <cellStyle name="中等" xfId="15" builtinId="28" customBuiltin="1"/>
    <cellStyle name="日期" xfId="5" xr:uid="{FE33F3B2-B201-45AD-A81E-81BCB12ED9D2}"/>
    <cellStyle name="合計" xfId="24" builtinId="25" customBuiltin="1"/>
    <cellStyle name="好" xfId="13" builtinId="26" customBuiltin="1"/>
    <cellStyle name="百分比" xfId="10" builtinId="5" customBuiltin="1"/>
    <cellStyle name="計算方式" xfId="18" builtinId="22" customBuiltin="1"/>
    <cellStyle name="貨幣" xfId="8" builtinId="4" customBuiltin="1"/>
    <cellStyle name="貨幣 [0]" xfId="9" builtinId="7" customBuiltin="1"/>
    <cellStyle name="連結的儲存格" xfId="19" builtinId="24" customBuiltin="1"/>
    <cellStyle name="備註" xfId="22" builtinId="10" customBuiltin="1"/>
    <cellStyle name="電話" xfId="4" xr:uid="{70E46558-98AC-446F-861A-54F270CBD905}"/>
    <cellStyle name="說明文字" xfId="23" builtinId="53" customBuiltin="1"/>
    <cellStyle name="輔色1" xfId="25" builtinId="29" customBuiltin="1"/>
    <cellStyle name="輔色2" xfId="29" builtinId="33" customBuiltin="1"/>
    <cellStyle name="輔色3" xfId="33" builtinId="37" customBuiltin="1"/>
    <cellStyle name="輔色4" xfId="37" builtinId="41" customBuiltin="1"/>
    <cellStyle name="輔色5" xfId="41" builtinId="45" customBuiltin="1"/>
    <cellStyle name="輔色6" xfId="45" builtinId="49" customBuiltin="1"/>
    <cellStyle name="標題" xfId="11" builtinId="15" customBuiltin="1"/>
    <cellStyle name="標題 1" xfId="1" builtinId="16" customBuiltin="1"/>
    <cellStyle name="標題 2" xfId="2" builtinId="17" customBuiltin="1"/>
    <cellStyle name="標題 3" xfId="3" builtinId="18" customBuiltin="1"/>
    <cellStyle name="標題 4" xfId="12" builtinId="19" customBuiltin="1"/>
    <cellStyle name="輸入" xfId="16" builtinId="20" customBuiltin="1"/>
    <cellStyle name="輸出" xfId="17" builtinId="21" customBuiltin="1"/>
    <cellStyle name="檢查儲存格" xfId="20" builtinId="23" customBuiltin="1"/>
    <cellStyle name="壞" xfId="14" builtinId="27" customBuiltin="1"/>
    <cellStyle name="警告文字" xfId="21" builtinId="11" customBuiltin="1"/>
  </cellStyles>
  <dxfs count="17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3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border diagonalUp="0" diagonalDown="0" outline="0">
        <left style="thin">
          <color theme="0" tint="-0.14993743705557422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icrosoft JhengHei UI"/>
        <family val="2"/>
        <charset val="136"/>
        <scheme val="none"/>
      </font>
      <numFmt numFmtId="182" formatCode="&quot;NT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border diagonalUp="0" diagonalDown="0" outline="0">
        <left/>
        <right style="thin">
          <color theme="0" tint="-0.14993743705557422"/>
        </right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Microsoft JhengHei UI"/>
        <family val="2"/>
        <charset val="136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通訊錄" pivot="0" count="5" xr9:uid="{00000000-0011-0000-FFFF-FFFF00000000}">
      <tableStyleElement type="wholeTable" dxfId="174"/>
      <tableStyleElement type="headerRow" dxfId="173"/>
      <tableStyleElement type="totalRow" dxfId="172"/>
      <tableStyleElement type="firstRowStripe" dxfId="171"/>
      <tableStyleElement type="secondRowStripe" dxfId="170"/>
    </tableStyle>
    <tableStyle name="個人每月預算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圖形 3" descr="錢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住宅" displayName="住宅" ref="B15:E26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小計" dataDxfId="156" totalsRowDxfId="155"/>
    <tableColumn id="2" xr3:uid="{00000000-0010-0000-0000-000002000000}" name="預計_x000a_支出" dataDxfId="154" totalsRowDxfId="153"/>
    <tableColumn id="3" xr3:uid="{00000000-0010-0000-0000-000003000000}" name="實際_x000a_支出" dataDxfId="152" totalsRowDxfId="151"/>
    <tableColumn id="4" xr3:uid="{00000000-0010-0000-0000-000004000000}" name="差額" totalsRowFunction="sum" dataDxfId="150" totalsRowDxfId="149"/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在此表格中輸入預計和實際住宅支出。差額會自動計算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寵物" displayName="寵物" ref="B55:E61" totalsRowCount="1" headerRowDxfId="38" dataDxfId="36" totalsRowDxfId="35" headerRowBorderDxfId="37" totalsRowBorderDxfId="34">
  <tableColumns count="4">
    <tableColumn id="1" xr3:uid="{00000000-0010-0000-0900-000001000000}" name="0" totalsRowLabel="小計" dataDxfId="33" totalsRowDxfId="32"/>
    <tableColumn id="2" xr3:uid="{00000000-0010-0000-0900-000002000000}" name="預計_x000a_支出" dataDxfId="31" totalsRowDxfId="30"/>
    <tableColumn id="3" xr3:uid="{00000000-0010-0000-0900-000003000000}" name="實際_x000a_支出" dataDxfId="29" totalsRowDxfId="28"/>
    <tableColumn id="4" xr3:uid="{00000000-0010-0000-0900-000004000000}" name="差額" totalsRowFunction="sum" dataDxfId="27" totalsRowDxfId="26"/>
  </tableColumns>
  <tableStyleInfo name="通訊錄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和實際寵物支出。差額會自動計算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法律事務" displayName="法律事務" ref="G64:J69" totalsRowCount="1" headerRowDxfId="25" dataDxfId="23" totalsRowDxfId="22" headerRowBorderDxfId="24" totalsRowBorderDxfId="21">
  <tableColumns count="4">
    <tableColumn id="1" xr3:uid="{00000000-0010-0000-0A00-000001000000}" name="法律事務" totalsRowLabel="小計" dataDxfId="20" totalsRowDxfId="19"/>
    <tableColumn id="2" xr3:uid="{00000000-0010-0000-0A00-000002000000}" name="預計_x000a_支出" dataDxfId="18" totalsRowDxfId="17"/>
    <tableColumn id="3" xr3:uid="{00000000-0010-0000-0A00-000003000000}" name="實際_x000a_支出" dataDxfId="16" totalsRowDxfId="15"/>
    <tableColumn id="4" xr3:uid="{00000000-0010-0000-0A00-000004000000}" name="差額" totalsRowFunction="sum" dataDxfId="14" totalsRowDxfId="13"/>
  </tableColumns>
  <tableStyleInfo name="通訊錄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和實際法律事務支出。差額會自動計算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個人保健" displayName="個人保健" ref="B64:E72" totalsRowCount="1" headerRowDxfId="12" dataDxfId="10" totalsRowDxfId="9" headerRowBorderDxfId="11" totalsRowBorderDxfId="8">
  <tableColumns count="4">
    <tableColumn id="1" xr3:uid="{00000000-0010-0000-0B00-000001000000}" name="0" totalsRowLabel="小計" dataDxfId="7" totalsRowDxfId="6"/>
    <tableColumn id="2" xr3:uid="{00000000-0010-0000-0B00-000002000000}" name="預計_x000a_支出" dataDxfId="5" totalsRowDxfId="4"/>
    <tableColumn id="3" xr3:uid="{00000000-0010-0000-0B00-000003000000}" name="實際_x000a_支出" dataDxfId="3" totalsRowDxfId="2"/>
    <tableColumn id="4" xr3:uid="{00000000-0010-0000-0B00-000004000000}" name="差額" totalsRowFunction="sum" dataDxfId="1" totalsRowDxfId="0"/>
  </tableColumns>
  <tableStyleInfo name="通訊錄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和實際個人保健支出。差額會自動計算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娛樂活動" displayName="娛樂活動" ref="G15:J25" totalsRowCount="1" headerRowDxfId="148" dataDxfId="146" totalsRowDxfId="144" headerRowBorderDxfId="147" tableBorderDxfId="145" totalsRowBorderDxfId="143">
  <tableColumns count="4">
    <tableColumn id="1" xr3:uid="{00000000-0010-0000-0100-000001000000}" name="0" totalsRowLabel="小計" dataDxfId="142" totalsRowDxfId="141"/>
    <tableColumn id="2" xr3:uid="{00000000-0010-0000-0100-000002000000}" name="預計_x000a_支出" dataDxfId="140" totalsRowDxfId="139"/>
    <tableColumn id="3" xr3:uid="{00000000-0010-0000-0100-000003000000}" name="實際_x000a_支出" dataDxfId="138" totalsRowDxfId="137"/>
    <tableColumn id="4" xr3:uid="{00000000-0010-0000-0100-000004000000}" name="差額" totalsRowFunction="sum" dataDxfId="136" totalsRowDxfId="135"/>
  </tableColumns>
  <tableStyleInfo name="通訊錄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和實際娛樂支出。差額會自動計算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貸款" displayName="貸款" ref="G29:J36" totalsRowCount="1" headerRowDxfId="134" dataDxfId="132" totalsRowDxfId="130" headerRowBorderDxfId="133" tableBorderDxfId="131" totalsRowBorderDxfId="129">
  <tableColumns count="4">
    <tableColumn id="1" xr3:uid="{00000000-0010-0000-0200-000001000000}" name="0" totalsRowLabel="小計" dataDxfId="128" totalsRowDxfId="127"/>
    <tableColumn id="2" xr3:uid="{00000000-0010-0000-0200-000002000000}" name="預計_x000a_支出" dataDxfId="126" totalsRowDxfId="125"/>
    <tableColumn id="3" xr3:uid="{00000000-0010-0000-0200-000003000000}" name="實際_x000a_支出" dataDxfId="124" totalsRowDxfId="123"/>
    <tableColumn id="4" xr3:uid="{00000000-0010-0000-0200-000004000000}" name="差額" totalsRowFunction="sum" dataDxfId="122" totalsRowDxfId="121"/>
  </tableColumns>
  <tableStyleInfo name="通訊錄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和實際貸款支出。差額會自動計算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交通" displayName="交通" ref="B29:E37" totalsRowCount="1" headerRowDxfId="120" dataDxfId="118" totalsRowDxfId="116" headerRowBorderDxfId="119" tableBorderDxfId="117" totalsRowBorderDxfId="115">
  <tableColumns count="4">
    <tableColumn id="1" xr3:uid="{00000000-0010-0000-0300-000001000000}" name="0" totalsRowLabel="小計" dataDxfId="114" totalsRowDxfId="113"/>
    <tableColumn id="2" xr3:uid="{00000000-0010-0000-0300-000002000000}" name="預計_x000a_支出" dataDxfId="112" totalsRowDxfId="111"/>
    <tableColumn id="3" xr3:uid="{00000000-0010-0000-0300-000003000000}" name="實際_x000a_支出" dataDxfId="110" totalsRowDxfId="109"/>
    <tableColumn id="4" xr3:uid="{00000000-0010-0000-0300-000004000000}" name="差額" totalsRowFunction="sum" dataDxfId="108" totalsRowDxfId="107"/>
  </tableColumns>
  <tableStyleInfo name="通訊錄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和實際交通支出。差額會自動計算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保險" displayName="保險" ref="B40:E45" totalsRowCount="1" headerRowDxfId="106" dataDxfId="104" totalsRowDxfId="102" headerRowBorderDxfId="105" tableBorderDxfId="103" totalsRowBorderDxfId="101">
  <tableColumns count="4">
    <tableColumn id="1" xr3:uid="{00000000-0010-0000-0400-000001000000}" name="0" totalsRowLabel="小計" dataDxfId="100" totalsRowDxfId="99"/>
    <tableColumn id="2" xr3:uid="{00000000-0010-0000-0400-000002000000}" name="預計_x000a_支出" dataDxfId="98" totalsRowDxfId="97"/>
    <tableColumn id="3" xr3:uid="{00000000-0010-0000-0400-000003000000}" name="實際_x000a_支出" dataDxfId="96" totalsRowDxfId="95"/>
    <tableColumn id="4" xr3:uid="{00000000-0010-0000-0400-000004000000}" name="差額" totalsRowFunction="sum" dataDxfId="94" totalsRowDxfId="93"/>
  </tableColumns>
  <tableStyleInfo name="通訊錄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和實際保險支出。差額會自動計算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稅金" displayName="稅金" ref="G40:J45" totalsRowCount="1" headerRowDxfId="92" dataDxfId="90" totalsRowDxfId="88" headerRowBorderDxfId="91" tableBorderDxfId="89" totalsRowBorderDxfId="87">
  <tableColumns count="4">
    <tableColumn id="1" xr3:uid="{00000000-0010-0000-0500-000001000000}" name="0" totalsRowLabel="小計" dataDxfId="86" totalsRowDxfId="85"/>
    <tableColumn id="2" xr3:uid="{00000000-0010-0000-0500-000002000000}" name="預計_x000a_支出" dataDxfId="84" totalsRowDxfId="83"/>
    <tableColumn id="3" xr3:uid="{00000000-0010-0000-0500-000003000000}" name="實際_x000a_支出" dataDxfId="82" totalsRowDxfId="81"/>
    <tableColumn id="4" xr3:uid="{00000000-0010-0000-0500-000004000000}" name="差額" totalsRowFunction="sum" dataDxfId="80" totalsRowDxfId="79"/>
  </tableColumns>
  <tableStyleInfo name="通訊錄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和實際稅金支出。差額會自動計算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儲蓄" displayName="儲蓄" ref="G48:J52" totalsRowCount="1" headerRowDxfId="78" dataDxfId="76" totalsRowDxfId="75" headerRowBorderDxfId="77" totalsRowBorderDxfId="74">
  <tableColumns count="4">
    <tableColumn id="1" xr3:uid="{00000000-0010-0000-0600-000001000000}" name="0" totalsRowLabel="小計" dataDxfId="73" totalsRowDxfId="72"/>
    <tableColumn id="2" xr3:uid="{00000000-0010-0000-0600-000002000000}" name="預計_x000a_支出" dataDxfId="71" totalsRowDxfId="70"/>
    <tableColumn id="3" xr3:uid="{00000000-0010-0000-0600-000003000000}" name="實際_x000a_支出" dataDxfId="69" totalsRowDxfId="68"/>
    <tableColumn id="4" xr3:uid="{00000000-0010-0000-0600-000004000000}" name="差額" totalsRowFunction="sum" dataDxfId="67" totalsRowDxfId="66"/>
  </tableColumns>
  <tableStyleInfo name="通訊錄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和實際的儲蓄或投資支出。差額會自動計算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食物" displayName="食物" ref="B48:E52" totalsRowCount="1" headerRowDxfId="65" dataDxfId="63" totalsRowDxfId="61" headerRowBorderDxfId="64" tableBorderDxfId="62" totalsRowBorderDxfId="60">
  <tableColumns count="4">
    <tableColumn id="1" xr3:uid="{00000000-0010-0000-0700-000001000000}" name="0" totalsRowLabel="小計" dataDxfId="59" totalsRowDxfId="58"/>
    <tableColumn id="2" xr3:uid="{00000000-0010-0000-0700-000002000000}" name="預計_x000a_支出" dataDxfId="57" totalsRowDxfId="56"/>
    <tableColumn id="3" xr3:uid="{00000000-0010-0000-0700-000003000000}" name="實際_x000a_支出" dataDxfId="55" totalsRowDxfId="54"/>
    <tableColumn id="4" xr3:uid="{00000000-0010-0000-0700-000004000000}" name="差額" totalsRowFunction="sum" dataDxfId="53" totalsRowDxfId="52"/>
  </tableColumns>
  <tableStyleInfo name="通訊錄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和實際食物支出。差額會自動計算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禮物" displayName="禮物" ref="G55:J59" totalsRowCount="1" headerRowDxfId="51" dataDxfId="49" totalsRowDxfId="48" headerRowBorderDxfId="50" totalsRowBorderDxfId="47">
  <tableColumns count="4">
    <tableColumn id="1" xr3:uid="{00000000-0010-0000-0800-000001000000}" name="0" totalsRowLabel="小計" dataDxfId="46" totalsRowDxfId="45"/>
    <tableColumn id="2" xr3:uid="{00000000-0010-0000-0800-000002000000}" name="預計_x000a_支出" dataDxfId="44" totalsRowDxfId="43"/>
    <tableColumn id="3" xr3:uid="{00000000-0010-0000-0800-000003000000}" name="實際_x000a_支出" dataDxfId="42" totalsRowDxfId="41"/>
    <tableColumn id="4" xr3:uid="{00000000-0010-0000-0800-000004000000}" name="差額" totalsRowFunction="sum" dataDxfId="40" totalsRowDxfId="39"/>
  </tableColumns>
  <tableStyleInfo name="通訊錄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和實際的禮物和捐贈支出。差額會自動計算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K81"/>
  <sheetViews>
    <sheetView showGridLines="0" tabSelected="1" topLeftCell="A12" zoomScaleNormal="100" zoomScaleSheetLayoutView="30" workbookViewId="0">
      <selection activeCell="E13" sqref="E13"/>
    </sheetView>
  </sheetViews>
  <sheetFormatPr defaultColWidth="8.69921875" defaultRowHeight="13.8" x14ac:dyDescent="0.3"/>
  <cols>
    <col min="1" max="1" width="1.3984375" style="5" customWidth="1"/>
    <col min="2" max="2" width="30.59765625" style="6" customWidth="1"/>
    <col min="3" max="5" width="20.59765625" style="6" customWidth="1"/>
    <col min="6" max="6" width="15.59765625" style="6" customWidth="1"/>
    <col min="7" max="7" width="30.59765625" style="6" customWidth="1"/>
    <col min="8" max="10" width="20.59765625" style="6" customWidth="1"/>
    <col min="11" max="11" width="2.59765625" style="6" customWidth="1"/>
    <col min="12" max="16384" width="8.69921875" style="6"/>
  </cols>
  <sheetData>
    <row r="1" spans="1:11" s="2" customFormat="1" ht="19.95" customHeight="1" x14ac:dyDescent="0.3">
      <c r="A1" s="1"/>
    </row>
    <row r="2" spans="1:11" s="2" customFormat="1" ht="94.95" customHeight="1" x14ac:dyDescent="0.55000000000000004">
      <c r="A2" s="3"/>
      <c r="B2" s="106" t="s">
        <v>0</v>
      </c>
      <c r="C2" s="106"/>
      <c r="D2" s="106"/>
      <c r="E2" s="106"/>
      <c r="F2" s="106"/>
      <c r="G2" s="106"/>
      <c r="H2" s="106"/>
      <c r="I2" s="4"/>
      <c r="J2" s="4"/>
    </row>
    <row r="3" spans="1:11" ht="15" customHeight="1" x14ac:dyDescent="0.3"/>
    <row r="4" spans="1:11" ht="30" customHeight="1" x14ac:dyDescent="0.3">
      <c r="B4" s="112" t="s">
        <v>1</v>
      </c>
      <c r="C4" s="113"/>
      <c r="D4" s="7"/>
      <c r="E4" s="109" t="s">
        <v>74</v>
      </c>
      <c r="F4" s="109"/>
      <c r="G4" s="109"/>
      <c r="H4" s="115">
        <f>C7-J73</f>
        <v>3405</v>
      </c>
    </row>
    <row r="5" spans="1:11" ht="30" customHeight="1" x14ac:dyDescent="0.3">
      <c r="B5" s="8" t="s">
        <v>2</v>
      </c>
      <c r="C5" s="9">
        <v>4300</v>
      </c>
      <c r="E5" s="109"/>
      <c r="F5" s="109"/>
      <c r="G5" s="109"/>
      <c r="H5" s="115"/>
      <c r="I5" s="10"/>
    </row>
    <row r="6" spans="1:11" ht="30" customHeight="1" x14ac:dyDescent="0.3">
      <c r="B6" s="11" t="s">
        <v>3</v>
      </c>
      <c r="C6" s="12">
        <v>300</v>
      </c>
      <c r="E6" s="110" t="s">
        <v>75</v>
      </c>
      <c r="F6" s="110"/>
      <c r="G6" s="110"/>
      <c r="H6" s="116">
        <f>C12-J75</f>
        <v>3064</v>
      </c>
      <c r="I6" s="10"/>
    </row>
    <row r="7" spans="1:11" ht="30" customHeight="1" x14ac:dyDescent="0.3">
      <c r="B7" s="13" t="s">
        <v>4</v>
      </c>
      <c r="C7" s="14">
        <f>SUM(C5:C6)</f>
        <v>4600</v>
      </c>
      <c r="E7" s="110"/>
      <c r="F7" s="110"/>
      <c r="G7" s="110"/>
      <c r="H7" s="116"/>
      <c r="I7" s="10"/>
    </row>
    <row r="8" spans="1:11" ht="30" customHeight="1" x14ac:dyDescent="0.3">
      <c r="E8" s="111" t="s">
        <v>76</v>
      </c>
      <c r="F8" s="111"/>
      <c r="G8" s="111"/>
      <c r="H8" s="117">
        <f>H6-H4</f>
        <v>-341</v>
      </c>
      <c r="I8" s="10"/>
    </row>
    <row r="9" spans="1:11" ht="30" customHeight="1" x14ac:dyDescent="0.3">
      <c r="B9" s="112" t="s">
        <v>5</v>
      </c>
      <c r="C9" s="114"/>
      <c r="D9" s="7"/>
      <c r="E9" s="111"/>
      <c r="F9" s="111"/>
      <c r="G9" s="111"/>
      <c r="H9" s="117"/>
      <c r="I9" s="15"/>
    </row>
    <row r="10" spans="1:11" ht="30" customHeight="1" x14ac:dyDescent="0.3">
      <c r="B10" s="11" t="s">
        <v>2</v>
      </c>
      <c r="C10" s="12">
        <v>4000</v>
      </c>
      <c r="I10" s="10"/>
    </row>
    <row r="11" spans="1:11" ht="30" customHeight="1" x14ac:dyDescent="0.3">
      <c r="B11" s="16" t="s">
        <v>3</v>
      </c>
      <c r="C11" s="17">
        <v>300</v>
      </c>
      <c r="E11" s="10"/>
      <c r="H11" s="18"/>
      <c r="I11" s="10"/>
    </row>
    <row r="12" spans="1:11" ht="30" customHeight="1" x14ac:dyDescent="0.3">
      <c r="B12" s="13" t="s">
        <v>6</v>
      </c>
      <c r="C12" s="14">
        <f>SUM(C10:C11)</f>
        <v>4300</v>
      </c>
    </row>
    <row r="13" spans="1:11" ht="37.950000000000003" customHeight="1" x14ac:dyDescent="0.3">
      <c r="B13" s="19"/>
      <c r="C13" s="20"/>
    </row>
    <row r="14" spans="1:11" ht="30" customHeight="1" x14ac:dyDescent="0.5">
      <c r="A14" s="21"/>
      <c r="B14" s="22" t="s">
        <v>7</v>
      </c>
      <c r="C14" s="23"/>
      <c r="D14" s="24"/>
      <c r="E14" s="24"/>
      <c r="F14" s="25"/>
      <c r="G14" s="26" t="s">
        <v>45</v>
      </c>
      <c r="H14" s="23"/>
      <c r="I14" s="23"/>
      <c r="J14" s="23"/>
      <c r="K14" s="25"/>
    </row>
    <row r="15" spans="1:11" ht="48" customHeight="1" x14ac:dyDescent="0.3">
      <c r="B15" s="27" t="s">
        <v>8</v>
      </c>
      <c r="C15" s="28" t="s">
        <v>42</v>
      </c>
      <c r="D15" s="28" t="s">
        <v>43</v>
      </c>
      <c r="E15" s="29" t="s">
        <v>44</v>
      </c>
      <c r="F15" s="30"/>
      <c r="G15" s="31" t="s">
        <v>8</v>
      </c>
      <c r="H15" s="28" t="s">
        <v>42</v>
      </c>
      <c r="I15" s="28" t="s">
        <v>43</v>
      </c>
      <c r="J15" s="29" t="s">
        <v>44</v>
      </c>
      <c r="K15" s="25"/>
    </row>
    <row r="16" spans="1:11" ht="30" customHeight="1" x14ac:dyDescent="0.3">
      <c r="B16" s="32" t="s">
        <v>9</v>
      </c>
      <c r="C16" s="33">
        <v>1000</v>
      </c>
      <c r="D16" s="33">
        <v>1000</v>
      </c>
      <c r="E16" s="34">
        <f>住宅[[#This Row],[預計
支出]]-住宅[[#This Row],[實際
支出]]</f>
        <v>0</v>
      </c>
      <c r="F16" s="30"/>
      <c r="G16" s="35" t="s">
        <v>46</v>
      </c>
      <c r="H16" s="36"/>
      <c r="I16" s="36"/>
      <c r="J16" s="37">
        <f>娛樂活動[[#This Row],[預計
支出]]-娛樂活動[[#This Row],[實際
支出]]</f>
        <v>0</v>
      </c>
      <c r="K16" s="25"/>
    </row>
    <row r="17" spans="1:11" ht="30" customHeight="1" x14ac:dyDescent="0.3">
      <c r="B17" s="38" t="s">
        <v>10</v>
      </c>
      <c r="C17" s="39">
        <v>54</v>
      </c>
      <c r="D17" s="39">
        <v>100</v>
      </c>
      <c r="E17" s="40">
        <f>住宅[[#This Row],[預計
支出]]-住宅[[#This Row],[實際
支出]]</f>
        <v>-46</v>
      </c>
      <c r="F17" s="30"/>
      <c r="G17" s="35" t="s">
        <v>47</v>
      </c>
      <c r="H17" s="36"/>
      <c r="I17" s="36"/>
      <c r="J17" s="37">
        <f>娛樂活動[[#This Row],[預計
支出]]-娛樂活動[[#This Row],[實際
支出]]</f>
        <v>0</v>
      </c>
      <c r="K17" s="25"/>
    </row>
    <row r="18" spans="1:11" ht="30" customHeight="1" x14ac:dyDescent="0.3">
      <c r="B18" s="38" t="s">
        <v>11</v>
      </c>
      <c r="C18" s="39">
        <v>44</v>
      </c>
      <c r="D18" s="39">
        <v>56</v>
      </c>
      <c r="E18" s="40">
        <f>住宅[[#This Row],[預計
支出]]-住宅[[#This Row],[實際
支出]]</f>
        <v>-12</v>
      </c>
      <c r="F18" s="30"/>
      <c r="G18" s="35" t="s">
        <v>48</v>
      </c>
      <c r="H18" s="36"/>
      <c r="I18" s="36"/>
      <c r="J18" s="37">
        <f>娛樂活動[[#This Row],[預計
支出]]-娛樂活動[[#This Row],[實際
支出]]</f>
        <v>0</v>
      </c>
      <c r="K18" s="25"/>
    </row>
    <row r="19" spans="1:11" ht="30" customHeight="1" x14ac:dyDescent="0.3">
      <c r="B19" s="38" t="s">
        <v>12</v>
      </c>
      <c r="C19" s="39">
        <v>22</v>
      </c>
      <c r="D19" s="39">
        <v>28</v>
      </c>
      <c r="E19" s="40">
        <f>住宅[[#This Row],[預計
支出]]-住宅[[#This Row],[實際
支出]]</f>
        <v>-6</v>
      </c>
      <c r="F19" s="30"/>
      <c r="G19" s="35" t="s">
        <v>49</v>
      </c>
      <c r="H19" s="36"/>
      <c r="I19" s="36"/>
      <c r="J19" s="37">
        <f>娛樂活動[[#This Row],[預計
支出]]-娛樂活動[[#This Row],[實際
支出]]</f>
        <v>0</v>
      </c>
      <c r="K19" s="25"/>
    </row>
    <row r="20" spans="1:11" ht="30" customHeight="1" x14ac:dyDescent="0.3">
      <c r="B20" s="38" t="s">
        <v>13</v>
      </c>
      <c r="C20" s="39">
        <v>8</v>
      </c>
      <c r="D20" s="39">
        <v>8</v>
      </c>
      <c r="E20" s="40">
        <f>住宅[[#This Row],[預計
支出]]-住宅[[#This Row],[實際
支出]]</f>
        <v>0</v>
      </c>
      <c r="F20" s="30"/>
      <c r="G20" s="35" t="s">
        <v>50</v>
      </c>
      <c r="H20" s="36"/>
      <c r="I20" s="36"/>
      <c r="J20" s="37">
        <f>娛樂活動[[#This Row],[預計
支出]]-娛樂活動[[#This Row],[實際
支出]]</f>
        <v>0</v>
      </c>
      <c r="K20" s="25"/>
    </row>
    <row r="21" spans="1:11" ht="30" customHeight="1" x14ac:dyDescent="0.3">
      <c r="B21" s="38" t="s">
        <v>14</v>
      </c>
      <c r="C21" s="39">
        <v>34</v>
      </c>
      <c r="D21" s="39">
        <v>34</v>
      </c>
      <c r="E21" s="40">
        <f>住宅[[#This Row],[預計
支出]]-住宅[[#This Row],[實際
支出]]</f>
        <v>0</v>
      </c>
      <c r="F21" s="30"/>
      <c r="G21" s="35" t="s">
        <v>51</v>
      </c>
      <c r="H21" s="36"/>
      <c r="I21" s="36"/>
      <c r="J21" s="37">
        <f>娛樂活動[[#This Row],[預計
支出]]-娛樂活動[[#This Row],[實際
支出]]</f>
        <v>0</v>
      </c>
      <c r="K21" s="25"/>
    </row>
    <row r="22" spans="1:11" ht="30" customHeight="1" x14ac:dyDescent="0.3">
      <c r="B22" s="38" t="s">
        <v>15</v>
      </c>
      <c r="C22" s="39">
        <v>10</v>
      </c>
      <c r="D22" s="39">
        <v>10</v>
      </c>
      <c r="E22" s="40">
        <f>住宅[[#This Row],[預計
支出]]-住宅[[#This Row],[實際
支出]]</f>
        <v>0</v>
      </c>
      <c r="F22" s="30"/>
      <c r="G22" s="35" t="s">
        <v>18</v>
      </c>
      <c r="H22" s="36"/>
      <c r="I22" s="36"/>
      <c r="J22" s="37">
        <f>娛樂活動[[#This Row],[預計
支出]]-娛樂活動[[#This Row],[實際
支出]]</f>
        <v>0</v>
      </c>
      <c r="K22" s="25"/>
    </row>
    <row r="23" spans="1:11" ht="30" customHeight="1" x14ac:dyDescent="0.3">
      <c r="B23" s="38" t="s">
        <v>16</v>
      </c>
      <c r="C23" s="39">
        <v>23</v>
      </c>
      <c r="D23" s="39">
        <v>0</v>
      </c>
      <c r="E23" s="40">
        <f>住宅[[#This Row],[預計
支出]]-住宅[[#This Row],[實際
支出]]</f>
        <v>23</v>
      </c>
      <c r="F23" s="30"/>
      <c r="G23" s="35" t="s">
        <v>18</v>
      </c>
      <c r="H23" s="36"/>
      <c r="I23" s="36"/>
      <c r="J23" s="37">
        <f>娛樂活動[[#This Row],[預計
支出]]-娛樂活動[[#This Row],[實際
支出]]</f>
        <v>0</v>
      </c>
      <c r="K23" s="25"/>
    </row>
    <row r="24" spans="1:11" ht="30" customHeight="1" x14ac:dyDescent="0.3">
      <c r="B24" s="38" t="s">
        <v>17</v>
      </c>
      <c r="C24" s="39">
        <v>0</v>
      </c>
      <c r="D24" s="39">
        <v>0</v>
      </c>
      <c r="E24" s="40">
        <f>住宅[[#This Row],[預計
支出]]-住宅[[#This Row],[實際
支出]]</f>
        <v>0</v>
      </c>
      <c r="F24" s="30"/>
      <c r="G24" s="35" t="s">
        <v>18</v>
      </c>
      <c r="H24" s="36"/>
      <c r="I24" s="36"/>
      <c r="J24" s="37">
        <f>娛樂活動[[#This Row],[預計
支出]]-娛樂活動[[#This Row],[實際
支出]]</f>
        <v>0</v>
      </c>
      <c r="K24" s="25"/>
    </row>
    <row r="25" spans="1:11" ht="30" customHeight="1" x14ac:dyDescent="0.3">
      <c r="B25" s="41" t="s">
        <v>18</v>
      </c>
      <c r="C25" s="42">
        <v>0</v>
      </c>
      <c r="D25" s="42">
        <v>0</v>
      </c>
      <c r="E25" s="43">
        <f>住宅[[#This Row],[預計
支出]]-住宅[[#This Row],[實際
支出]]</f>
        <v>0</v>
      </c>
      <c r="F25" s="30"/>
      <c r="G25" s="44" t="s">
        <v>19</v>
      </c>
      <c r="H25" s="45"/>
      <c r="I25" s="45"/>
      <c r="J25" s="46">
        <f>SUBTOTAL(109,娛樂活動[差額])</f>
        <v>0</v>
      </c>
      <c r="K25" s="25"/>
    </row>
    <row r="26" spans="1:11" ht="30" customHeight="1" x14ac:dyDescent="0.3">
      <c r="A26" s="47"/>
      <c r="B26" s="48" t="s">
        <v>19</v>
      </c>
      <c r="C26" s="49"/>
      <c r="D26" s="49"/>
      <c r="E26" s="50">
        <f>SUBTOTAL(109,住宅[差額])</f>
        <v>-41</v>
      </c>
      <c r="F26" s="30"/>
      <c r="G26" s="51"/>
      <c r="H26" s="51"/>
      <c r="I26" s="51"/>
      <c r="J26" s="51"/>
    </row>
    <row r="27" spans="1:11" ht="37.950000000000003" customHeight="1" x14ac:dyDescent="0.3">
      <c r="A27" s="47"/>
      <c r="B27" s="52"/>
      <c r="C27" s="53"/>
      <c r="D27" s="53"/>
      <c r="E27" s="53"/>
      <c r="F27" s="30"/>
      <c r="G27" s="51"/>
      <c r="H27" s="51"/>
      <c r="I27" s="51"/>
      <c r="J27" s="51"/>
    </row>
    <row r="28" spans="1:11" ht="30" customHeight="1" x14ac:dyDescent="0.3">
      <c r="B28" s="97" t="s">
        <v>20</v>
      </c>
      <c r="C28" s="98"/>
      <c r="D28" s="98"/>
      <c r="E28" s="98"/>
      <c r="F28" s="30"/>
      <c r="G28" s="95" t="s">
        <v>52</v>
      </c>
      <c r="H28" s="95"/>
      <c r="I28" s="95"/>
      <c r="J28" s="95"/>
    </row>
    <row r="29" spans="1:11" ht="48" customHeight="1" x14ac:dyDescent="0.3">
      <c r="B29" s="54" t="s">
        <v>8</v>
      </c>
      <c r="C29" s="28" t="s">
        <v>42</v>
      </c>
      <c r="D29" s="28" t="s">
        <v>43</v>
      </c>
      <c r="E29" s="29" t="s">
        <v>44</v>
      </c>
      <c r="F29" s="55"/>
      <c r="G29" s="56" t="s">
        <v>8</v>
      </c>
      <c r="H29" s="57" t="s">
        <v>42</v>
      </c>
      <c r="I29" s="57" t="s">
        <v>43</v>
      </c>
      <c r="J29" s="58" t="s">
        <v>44</v>
      </c>
    </row>
    <row r="30" spans="1:11" ht="30" customHeight="1" x14ac:dyDescent="0.3">
      <c r="B30" s="35" t="s">
        <v>21</v>
      </c>
      <c r="C30" s="36"/>
      <c r="D30" s="36"/>
      <c r="E30" s="37">
        <f>交通[[#This Row],[預計
支出]]-交通[[#This Row],[實際
支出]]</f>
        <v>0</v>
      </c>
      <c r="F30" s="55"/>
      <c r="G30" s="35" t="s">
        <v>53</v>
      </c>
      <c r="H30" s="36"/>
      <c r="I30" s="36"/>
      <c r="J30" s="37">
        <f>貸款[[#This Row],[預計
支出]]-貸款[[#This Row],[實際
支出]]</f>
        <v>0</v>
      </c>
    </row>
    <row r="31" spans="1:11" ht="30" customHeight="1" x14ac:dyDescent="0.3">
      <c r="B31" s="35" t="s">
        <v>22</v>
      </c>
      <c r="C31" s="36"/>
      <c r="D31" s="36"/>
      <c r="E31" s="37">
        <f>交通[[#This Row],[預計
支出]]-交通[[#This Row],[實際
支出]]</f>
        <v>0</v>
      </c>
      <c r="F31" s="55"/>
      <c r="G31" s="35" t="s">
        <v>54</v>
      </c>
      <c r="H31" s="36"/>
      <c r="I31" s="36"/>
      <c r="J31" s="37">
        <f>貸款[[#This Row],[預計
支出]]-貸款[[#This Row],[實際
支出]]</f>
        <v>0</v>
      </c>
    </row>
    <row r="32" spans="1:11" ht="30" customHeight="1" x14ac:dyDescent="0.3">
      <c r="B32" s="35" t="s">
        <v>23</v>
      </c>
      <c r="C32" s="36"/>
      <c r="D32" s="36"/>
      <c r="E32" s="37">
        <f>交通[[#This Row],[預計
支出]]-交通[[#This Row],[實際
支出]]</f>
        <v>0</v>
      </c>
      <c r="F32" s="55"/>
      <c r="G32" s="35" t="s">
        <v>55</v>
      </c>
      <c r="H32" s="36"/>
      <c r="I32" s="36"/>
      <c r="J32" s="37">
        <f>貸款[[#This Row],[預計
支出]]-貸款[[#This Row],[實際
支出]]</f>
        <v>0</v>
      </c>
    </row>
    <row r="33" spans="2:10" ht="30" customHeight="1" x14ac:dyDescent="0.3">
      <c r="B33" s="35" t="s">
        <v>24</v>
      </c>
      <c r="C33" s="36"/>
      <c r="D33" s="36"/>
      <c r="E33" s="37">
        <f>交通[[#This Row],[預計
支出]]-交通[[#This Row],[實際
支出]]</f>
        <v>0</v>
      </c>
      <c r="F33" s="55"/>
      <c r="G33" s="35" t="s">
        <v>55</v>
      </c>
      <c r="H33" s="36"/>
      <c r="I33" s="36"/>
      <c r="J33" s="37">
        <f>貸款[[#This Row],[預計
支出]]-貸款[[#This Row],[實際
支出]]</f>
        <v>0</v>
      </c>
    </row>
    <row r="34" spans="2:10" ht="30" customHeight="1" x14ac:dyDescent="0.3">
      <c r="B34" s="35" t="s">
        <v>25</v>
      </c>
      <c r="C34" s="36"/>
      <c r="D34" s="36"/>
      <c r="E34" s="37">
        <f>交通[[#This Row],[預計
支出]]-交通[[#This Row],[實際
支出]]</f>
        <v>0</v>
      </c>
      <c r="F34" s="55"/>
      <c r="G34" s="35" t="s">
        <v>55</v>
      </c>
      <c r="H34" s="36"/>
      <c r="I34" s="36"/>
      <c r="J34" s="37">
        <f>貸款[[#This Row],[預計
支出]]-貸款[[#This Row],[實際
支出]]</f>
        <v>0</v>
      </c>
    </row>
    <row r="35" spans="2:10" ht="30" customHeight="1" x14ac:dyDescent="0.3">
      <c r="B35" s="35" t="s">
        <v>26</v>
      </c>
      <c r="C35" s="36"/>
      <c r="D35" s="36"/>
      <c r="E35" s="37">
        <f>交通[[#This Row],[預計
支出]]-交通[[#This Row],[實際
支出]]</f>
        <v>0</v>
      </c>
      <c r="F35" s="55"/>
      <c r="G35" s="35" t="s">
        <v>18</v>
      </c>
      <c r="H35" s="36"/>
      <c r="I35" s="36"/>
      <c r="J35" s="37">
        <f>貸款[[#This Row],[預計
支出]]-貸款[[#This Row],[實際
支出]]</f>
        <v>0</v>
      </c>
    </row>
    <row r="36" spans="2:10" ht="30" customHeight="1" x14ac:dyDescent="0.3">
      <c r="B36" s="35" t="s">
        <v>18</v>
      </c>
      <c r="C36" s="36"/>
      <c r="D36" s="36"/>
      <c r="E36" s="37">
        <f>交通[[#This Row],[預計
支出]]-交通[[#This Row],[實際
支出]]</f>
        <v>0</v>
      </c>
      <c r="F36" s="55"/>
      <c r="G36" s="59" t="s">
        <v>19</v>
      </c>
      <c r="H36" s="60"/>
      <c r="I36" s="60"/>
      <c r="J36" s="61">
        <f>SUBTOTAL(109,貸款[差額])</f>
        <v>0</v>
      </c>
    </row>
    <row r="37" spans="2:10" ht="30" customHeight="1" x14ac:dyDescent="0.3">
      <c r="B37" s="59" t="s">
        <v>19</v>
      </c>
      <c r="C37" s="62"/>
      <c r="D37" s="62"/>
      <c r="E37" s="63">
        <f>SUBTOTAL(109,交通[差額])</f>
        <v>0</v>
      </c>
      <c r="F37" s="55"/>
      <c r="G37" s="52"/>
      <c r="H37" s="64"/>
      <c r="I37" s="64"/>
      <c r="J37" s="64"/>
    </row>
    <row r="38" spans="2:10" ht="37.950000000000003" customHeight="1" x14ac:dyDescent="0.3">
      <c r="B38" s="65"/>
      <c r="C38" s="66"/>
      <c r="D38" s="66"/>
      <c r="E38" s="53"/>
      <c r="F38" s="55"/>
      <c r="G38" s="107"/>
      <c r="H38" s="107"/>
      <c r="I38" s="107"/>
      <c r="J38" s="107"/>
    </row>
    <row r="39" spans="2:10" ht="30" customHeight="1" x14ac:dyDescent="0.3">
      <c r="B39" s="95" t="s">
        <v>23</v>
      </c>
      <c r="C39" s="96"/>
      <c r="D39" s="96"/>
      <c r="E39" s="96"/>
      <c r="F39" s="55"/>
      <c r="G39" s="95" t="s">
        <v>56</v>
      </c>
      <c r="H39" s="96"/>
      <c r="I39" s="96"/>
      <c r="J39" s="96"/>
    </row>
    <row r="40" spans="2:10" ht="48" customHeight="1" x14ac:dyDescent="0.3">
      <c r="B40" s="56" t="s">
        <v>8</v>
      </c>
      <c r="C40" s="57" t="s">
        <v>42</v>
      </c>
      <c r="D40" s="57" t="s">
        <v>43</v>
      </c>
      <c r="E40" s="58" t="s">
        <v>44</v>
      </c>
      <c r="F40" s="55"/>
      <c r="G40" s="31" t="s">
        <v>8</v>
      </c>
      <c r="H40" s="28" t="s">
        <v>42</v>
      </c>
      <c r="I40" s="28" t="s">
        <v>43</v>
      </c>
      <c r="J40" s="29" t="s">
        <v>44</v>
      </c>
    </row>
    <row r="41" spans="2:10" ht="30" customHeight="1" x14ac:dyDescent="0.3">
      <c r="B41" s="35" t="s">
        <v>7</v>
      </c>
      <c r="C41" s="36"/>
      <c r="D41" s="36"/>
      <c r="E41" s="37">
        <f>保險[[#This Row],[預計
支出]]-保險[[#This Row],[實際
支出]]</f>
        <v>0</v>
      </c>
      <c r="F41" s="55"/>
      <c r="G41" s="35" t="s">
        <v>57</v>
      </c>
      <c r="H41" s="36"/>
      <c r="I41" s="36"/>
      <c r="J41" s="37">
        <f>稅金[[#This Row],[預計
支出]]-稅金[[#This Row],[實際
支出]]</f>
        <v>0</v>
      </c>
    </row>
    <row r="42" spans="2:10" ht="30" customHeight="1" x14ac:dyDescent="0.3">
      <c r="B42" s="35" t="s">
        <v>27</v>
      </c>
      <c r="C42" s="36"/>
      <c r="D42" s="36"/>
      <c r="E42" s="37">
        <f>保險[[#This Row],[預計
支出]]-保險[[#This Row],[實際
支出]]</f>
        <v>0</v>
      </c>
      <c r="F42" s="55"/>
      <c r="G42" s="35" t="s">
        <v>58</v>
      </c>
      <c r="H42" s="36"/>
      <c r="I42" s="36"/>
      <c r="J42" s="37">
        <f>稅金[[#This Row],[預計
支出]]-稅金[[#This Row],[實際
支出]]</f>
        <v>0</v>
      </c>
    </row>
    <row r="43" spans="2:10" ht="30" customHeight="1" x14ac:dyDescent="0.3">
      <c r="B43" s="35" t="s">
        <v>28</v>
      </c>
      <c r="C43" s="36"/>
      <c r="D43" s="36"/>
      <c r="E43" s="37">
        <f>保險[[#This Row],[預計
支出]]-保險[[#This Row],[實際
支出]]</f>
        <v>0</v>
      </c>
      <c r="F43" s="55"/>
      <c r="G43" s="35" t="s">
        <v>59</v>
      </c>
      <c r="H43" s="36"/>
      <c r="I43" s="36"/>
      <c r="J43" s="37">
        <f>稅金[[#This Row],[預計
支出]]-稅金[[#This Row],[實際
支出]]</f>
        <v>0</v>
      </c>
    </row>
    <row r="44" spans="2:10" ht="30" customHeight="1" x14ac:dyDescent="0.3">
      <c r="B44" s="35" t="s">
        <v>18</v>
      </c>
      <c r="C44" s="36"/>
      <c r="D44" s="36"/>
      <c r="E44" s="37">
        <f>保險[[#This Row],[預計
支出]]-保險[[#This Row],[實際
支出]]</f>
        <v>0</v>
      </c>
      <c r="F44" s="55"/>
      <c r="G44" s="35" t="s">
        <v>18</v>
      </c>
      <c r="H44" s="36"/>
      <c r="I44" s="36"/>
      <c r="J44" s="37">
        <f>稅金[[#This Row],[預計
支出]]-稅金[[#This Row],[實際
支出]]</f>
        <v>0</v>
      </c>
    </row>
    <row r="45" spans="2:10" ht="30" customHeight="1" x14ac:dyDescent="0.3">
      <c r="B45" s="59" t="s">
        <v>19</v>
      </c>
      <c r="C45" s="67"/>
      <c r="D45" s="67"/>
      <c r="E45" s="61">
        <f>SUBTOTAL(109,保險[差額])</f>
        <v>0</v>
      </c>
      <c r="F45" s="55"/>
      <c r="G45" s="59" t="s">
        <v>19</v>
      </c>
      <c r="H45" s="60"/>
      <c r="I45" s="60"/>
      <c r="J45" s="61">
        <f>SUBTOTAL(109,稅金[差額])</f>
        <v>0</v>
      </c>
    </row>
    <row r="46" spans="2:10" ht="37.950000000000003" customHeight="1" x14ac:dyDescent="0.3">
      <c r="B46" s="68"/>
      <c r="C46" s="69"/>
      <c r="D46" s="69"/>
      <c r="E46" s="70"/>
      <c r="F46" s="55"/>
      <c r="G46" s="51"/>
      <c r="H46" s="51"/>
      <c r="I46" s="51"/>
      <c r="J46" s="51"/>
    </row>
    <row r="47" spans="2:10" ht="30" customHeight="1" x14ac:dyDescent="0.3">
      <c r="B47" s="97" t="s">
        <v>29</v>
      </c>
      <c r="C47" s="98"/>
      <c r="D47" s="98"/>
      <c r="E47" s="98"/>
      <c r="F47" s="55"/>
      <c r="G47" s="95" t="s">
        <v>60</v>
      </c>
      <c r="H47" s="96"/>
      <c r="I47" s="96"/>
      <c r="J47" s="96"/>
    </row>
    <row r="48" spans="2:10" ht="49.95" customHeight="1" x14ac:dyDescent="0.3">
      <c r="B48" s="71" t="s">
        <v>8</v>
      </c>
      <c r="C48" s="28" t="s">
        <v>42</v>
      </c>
      <c r="D48" s="28" t="s">
        <v>43</v>
      </c>
      <c r="E48" s="29" t="s">
        <v>44</v>
      </c>
      <c r="F48" s="55"/>
      <c r="G48" s="31" t="s">
        <v>8</v>
      </c>
      <c r="H48" s="28" t="s">
        <v>42</v>
      </c>
      <c r="I48" s="28" t="s">
        <v>43</v>
      </c>
      <c r="J48" s="29" t="s">
        <v>44</v>
      </c>
    </row>
    <row r="49" spans="2:10" ht="30" customHeight="1" x14ac:dyDescent="0.3">
      <c r="B49" s="35" t="s">
        <v>30</v>
      </c>
      <c r="C49" s="36"/>
      <c r="D49" s="36"/>
      <c r="E49" s="37">
        <f>食物[[#This Row],[預計
支出]]-食物[[#This Row],[實際
支出]]</f>
        <v>0</v>
      </c>
      <c r="F49" s="55"/>
      <c r="G49" s="72" t="s">
        <v>61</v>
      </c>
      <c r="H49" s="73"/>
      <c r="I49" s="73"/>
      <c r="J49" s="74">
        <f>儲蓄[[#This Row],[預計
支出]]-儲蓄[[#This Row],[實際
支出]]</f>
        <v>0</v>
      </c>
    </row>
    <row r="50" spans="2:10" ht="30" customHeight="1" x14ac:dyDescent="0.3">
      <c r="B50" s="35" t="s">
        <v>31</v>
      </c>
      <c r="C50" s="36"/>
      <c r="D50" s="36"/>
      <c r="E50" s="37">
        <f>食物[[#This Row],[預計
支出]]-食物[[#This Row],[實際
支出]]</f>
        <v>0</v>
      </c>
      <c r="F50" s="55"/>
      <c r="G50" s="35" t="s">
        <v>62</v>
      </c>
      <c r="H50" s="36"/>
      <c r="I50" s="36"/>
      <c r="J50" s="37">
        <f>儲蓄[[#This Row],[預計
支出]]-儲蓄[[#This Row],[實際
支出]]</f>
        <v>0</v>
      </c>
    </row>
    <row r="51" spans="2:10" ht="30" customHeight="1" x14ac:dyDescent="0.3">
      <c r="B51" s="35" t="s">
        <v>18</v>
      </c>
      <c r="C51" s="36"/>
      <c r="D51" s="36"/>
      <c r="E51" s="37">
        <f>食物[[#This Row],[預計
支出]]-食物[[#This Row],[實際
支出]]</f>
        <v>0</v>
      </c>
      <c r="F51" s="55"/>
      <c r="G51" s="35" t="s">
        <v>18</v>
      </c>
      <c r="H51" s="36"/>
      <c r="I51" s="36"/>
      <c r="J51" s="37">
        <f>儲蓄[[#This Row],[預計
支出]]-儲蓄[[#This Row],[實際
支出]]</f>
        <v>0</v>
      </c>
    </row>
    <row r="52" spans="2:10" ht="30" customHeight="1" x14ac:dyDescent="0.3">
      <c r="B52" s="44" t="s">
        <v>19</v>
      </c>
      <c r="C52" s="75"/>
      <c r="D52" s="75"/>
      <c r="E52" s="46">
        <f>SUBTOTAL(109,食物[差額])</f>
        <v>0</v>
      </c>
      <c r="F52" s="55"/>
      <c r="G52" s="76" t="s">
        <v>19</v>
      </c>
      <c r="H52" s="77"/>
      <c r="I52" s="77"/>
      <c r="J52" s="78">
        <f>SUBTOTAL(109,儲蓄[差額])</f>
        <v>0</v>
      </c>
    </row>
    <row r="53" spans="2:10" ht="37.950000000000003" customHeight="1" x14ac:dyDescent="0.3">
      <c r="B53" s="79"/>
      <c r="C53" s="64"/>
      <c r="D53" s="64"/>
      <c r="E53" s="64"/>
      <c r="F53" s="55"/>
      <c r="G53" s="80"/>
      <c r="H53" s="81"/>
      <c r="I53" s="81"/>
      <c r="J53" s="81"/>
    </row>
    <row r="54" spans="2:10" ht="30" customHeight="1" x14ac:dyDescent="0.3">
      <c r="B54" s="97" t="s">
        <v>32</v>
      </c>
      <c r="C54" s="98"/>
      <c r="D54" s="98"/>
      <c r="E54" s="98"/>
      <c r="F54" s="55"/>
      <c r="G54" s="95" t="s">
        <v>63</v>
      </c>
      <c r="H54" s="96"/>
      <c r="I54" s="96"/>
      <c r="J54" s="96"/>
    </row>
    <row r="55" spans="2:10" ht="48" customHeight="1" x14ac:dyDescent="0.3">
      <c r="B55" s="82" t="s">
        <v>8</v>
      </c>
      <c r="C55" s="57" t="s">
        <v>42</v>
      </c>
      <c r="D55" s="57" t="s">
        <v>43</v>
      </c>
      <c r="E55" s="58" t="s">
        <v>44</v>
      </c>
      <c r="F55" s="55"/>
      <c r="G55" s="27" t="s">
        <v>8</v>
      </c>
      <c r="H55" s="28" t="s">
        <v>42</v>
      </c>
      <c r="I55" s="28" t="s">
        <v>43</v>
      </c>
      <c r="J55" s="29" t="s">
        <v>44</v>
      </c>
    </row>
    <row r="56" spans="2:10" ht="30" customHeight="1" x14ac:dyDescent="0.3">
      <c r="B56" s="72" t="s">
        <v>29</v>
      </c>
      <c r="C56" s="73"/>
      <c r="D56" s="73"/>
      <c r="E56" s="74">
        <f>寵物[[#This Row],[預計
支出]]-寵物[[#This Row],[實際
支出]]</f>
        <v>0</v>
      </c>
      <c r="F56" s="55"/>
      <c r="G56" s="72" t="s">
        <v>64</v>
      </c>
      <c r="H56" s="73"/>
      <c r="I56" s="73"/>
      <c r="J56" s="74">
        <f>禮物[[#This Row],[預計
支出]]-禮物[[#This Row],[實際
支出]]</f>
        <v>0</v>
      </c>
    </row>
    <row r="57" spans="2:10" ht="30" customHeight="1" x14ac:dyDescent="0.3">
      <c r="B57" s="35" t="s">
        <v>33</v>
      </c>
      <c r="C57" s="36"/>
      <c r="D57" s="36"/>
      <c r="E57" s="37">
        <f>寵物[[#This Row],[預計
支出]]-寵物[[#This Row],[實際
支出]]</f>
        <v>0</v>
      </c>
      <c r="F57" s="55"/>
      <c r="G57" s="35" t="s">
        <v>65</v>
      </c>
      <c r="H57" s="36"/>
      <c r="I57" s="36"/>
      <c r="J57" s="37">
        <f>禮物[[#This Row],[預計
支出]]-禮物[[#This Row],[實際
支出]]</f>
        <v>0</v>
      </c>
    </row>
    <row r="58" spans="2:10" ht="30" customHeight="1" x14ac:dyDescent="0.3">
      <c r="B58" s="35" t="s">
        <v>34</v>
      </c>
      <c r="C58" s="36"/>
      <c r="D58" s="36"/>
      <c r="E58" s="37">
        <f>寵物[[#This Row],[預計
支出]]-寵物[[#This Row],[實際
支出]]</f>
        <v>0</v>
      </c>
      <c r="F58" s="55"/>
      <c r="G58" s="35" t="s">
        <v>66</v>
      </c>
      <c r="H58" s="36"/>
      <c r="I58" s="36"/>
      <c r="J58" s="37">
        <f>禮物[[#This Row],[預計
支出]]-禮物[[#This Row],[實際
支出]]</f>
        <v>0</v>
      </c>
    </row>
    <row r="59" spans="2:10" ht="30" customHeight="1" x14ac:dyDescent="0.3">
      <c r="B59" s="35" t="s">
        <v>35</v>
      </c>
      <c r="C59" s="36"/>
      <c r="D59" s="36"/>
      <c r="E59" s="37">
        <f>寵物[[#This Row],[預計
支出]]-寵物[[#This Row],[實際
支出]]</f>
        <v>0</v>
      </c>
      <c r="F59" s="55"/>
      <c r="G59" s="44" t="s">
        <v>19</v>
      </c>
      <c r="H59" s="75"/>
      <c r="I59" s="75"/>
      <c r="J59" s="46">
        <f>SUBTOTAL(109,禮物[差額])</f>
        <v>0</v>
      </c>
    </row>
    <row r="60" spans="2:10" ht="30" customHeight="1" x14ac:dyDescent="0.3">
      <c r="B60" s="35" t="s">
        <v>18</v>
      </c>
      <c r="C60" s="36"/>
      <c r="D60" s="36"/>
      <c r="E60" s="37">
        <f>寵物[[#This Row],[預計
支出]]-寵物[[#This Row],[實際
支出]]</f>
        <v>0</v>
      </c>
      <c r="F60" s="55"/>
      <c r="G60" s="52"/>
      <c r="H60" s="66"/>
      <c r="I60" s="66"/>
      <c r="J60" s="53"/>
    </row>
    <row r="61" spans="2:10" ht="30" customHeight="1" x14ac:dyDescent="0.3">
      <c r="B61" s="44" t="s">
        <v>19</v>
      </c>
      <c r="C61" s="83"/>
      <c r="D61" s="83"/>
      <c r="E61" s="84">
        <f>SUBTOTAL(109,寵物[差額])</f>
        <v>0</v>
      </c>
      <c r="F61" s="55"/>
      <c r="G61" s="52"/>
      <c r="H61" s="66"/>
      <c r="I61" s="66"/>
      <c r="J61" s="53"/>
    </row>
    <row r="62" spans="2:10" ht="37.950000000000003" customHeight="1" x14ac:dyDescent="0.3">
      <c r="B62" s="65"/>
      <c r="C62" s="85"/>
      <c r="D62" s="85"/>
      <c r="E62" s="85"/>
      <c r="F62" s="55"/>
      <c r="G62" s="86"/>
      <c r="H62" s="66"/>
      <c r="I62" s="66"/>
      <c r="J62" s="66"/>
    </row>
    <row r="63" spans="2:10" ht="30" customHeight="1" x14ac:dyDescent="0.3">
      <c r="B63" s="99" t="s">
        <v>36</v>
      </c>
      <c r="C63" s="100"/>
      <c r="D63" s="100"/>
      <c r="E63" s="100"/>
      <c r="F63" s="55"/>
      <c r="G63" s="97" t="s">
        <v>67</v>
      </c>
      <c r="H63" s="98"/>
      <c r="I63" s="98"/>
      <c r="J63" s="98"/>
    </row>
    <row r="64" spans="2:10" ht="48" customHeight="1" x14ac:dyDescent="0.3">
      <c r="B64" s="31" t="s">
        <v>8</v>
      </c>
      <c r="C64" s="28" t="s">
        <v>42</v>
      </c>
      <c r="D64" s="28" t="s">
        <v>43</v>
      </c>
      <c r="E64" s="29" t="s">
        <v>44</v>
      </c>
      <c r="F64" s="55"/>
      <c r="G64" s="87" t="s">
        <v>67</v>
      </c>
      <c r="H64" s="28" t="s">
        <v>42</v>
      </c>
      <c r="I64" s="28" t="s">
        <v>43</v>
      </c>
      <c r="J64" s="29" t="s">
        <v>44</v>
      </c>
    </row>
    <row r="65" spans="2:10" ht="30" customHeight="1" x14ac:dyDescent="0.3">
      <c r="B65" s="72" t="s">
        <v>33</v>
      </c>
      <c r="C65" s="73"/>
      <c r="D65" s="73"/>
      <c r="E65" s="74">
        <f>個人保健[[#This Row],[預計
支出]]-個人保健[[#This Row],[實際
支出]]</f>
        <v>0</v>
      </c>
      <c r="F65" s="55"/>
      <c r="G65" s="72" t="s">
        <v>68</v>
      </c>
      <c r="H65" s="73"/>
      <c r="I65" s="73"/>
      <c r="J65" s="74">
        <f>法律事務[[#This Row],[預計
支出]]-法律事務[[#This Row],[實際
支出]]</f>
        <v>0</v>
      </c>
    </row>
    <row r="66" spans="2:10" ht="30" customHeight="1" x14ac:dyDescent="0.3">
      <c r="B66" s="35" t="s">
        <v>37</v>
      </c>
      <c r="C66" s="36"/>
      <c r="D66" s="36"/>
      <c r="E66" s="37">
        <f>個人保健[[#This Row],[預計
支出]]-個人保健[[#This Row],[實際
支出]]</f>
        <v>0</v>
      </c>
      <c r="F66" s="55"/>
      <c r="G66" s="35" t="s">
        <v>69</v>
      </c>
      <c r="H66" s="36"/>
      <c r="I66" s="36"/>
      <c r="J66" s="37">
        <f>法律事務[[#This Row],[預計
支出]]-法律事務[[#This Row],[實際
支出]]</f>
        <v>0</v>
      </c>
    </row>
    <row r="67" spans="2:10" ht="30" customHeight="1" x14ac:dyDescent="0.3">
      <c r="B67" s="35" t="s">
        <v>38</v>
      </c>
      <c r="C67" s="36"/>
      <c r="D67" s="36"/>
      <c r="E67" s="37">
        <f>個人保健[[#This Row],[預計
支出]]-個人保健[[#This Row],[實際
支出]]</f>
        <v>0</v>
      </c>
      <c r="F67" s="55"/>
      <c r="G67" s="35" t="s">
        <v>70</v>
      </c>
      <c r="H67" s="36"/>
      <c r="I67" s="36"/>
      <c r="J67" s="37">
        <f>法律事務[[#This Row],[預計
支出]]-法律事務[[#This Row],[實際
支出]]</f>
        <v>0</v>
      </c>
    </row>
    <row r="68" spans="2:10" ht="30" customHeight="1" x14ac:dyDescent="0.3">
      <c r="B68" s="35" t="s">
        <v>39</v>
      </c>
      <c r="C68" s="36"/>
      <c r="D68" s="36"/>
      <c r="E68" s="37">
        <f>個人保健[[#This Row],[預計
支出]]-個人保健[[#This Row],[實際
支出]]</f>
        <v>0</v>
      </c>
      <c r="F68" s="55"/>
      <c r="G68" s="35" t="s">
        <v>18</v>
      </c>
      <c r="H68" s="36"/>
      <c r="I68" s="36"/>
      <c r="J68" s="37">
        <f>法律事務[[#This Row],[預計
支出]]-法律事務[[#This Row],[實際
支出]]</f>
        <v>0</v>
      </c>
    </row>
    <row r="69" spans="2:10" ht="30" customHeight="1" x14ac:dyDescent="0.3">
      <c r="B69" s="35" t="s">
        <v>40</v>
      </c>
      <c r="C69" s="36"/>
      <c r="D69" s="36"/>
      <c r="E69" s="37">
        <f>個人保健[[#This Row],[預計
支出]]-個人保健[[#This Row],[實際
支出]]</f>
        <v>0</v>
      </c>
      <c r="F69" s="55"/>
      <c r="G69" s="44" t="s">
        <v>19</v>
      </c>
      <c r="H69" s="75"/>
      <c r="I69" s="75"/>
      <c r="J69" s="46">
        <f>SUBTOTAL(109,法律事務[差額])</f>
        <v>0</v>
      </c>
    </row>
    <row r="70" spans="2:10" ht="30" customHeight="1" x14ac:dyDescent="0.3">
      <c r="B70" s="35" t="s">
        <v>41</v>
      </c>
      <c r="C70" s="36"/>
      <c r="D70" s="36"/>
      <c r="E70" s="37">
        <f>個人保健[[#This Row],[預計
支出]]-個人保健[[#This Row],[實際
支出]]</f>
        <v>0</v>
      </c>
      <c r="F70" s="55"/>
      <c r="G70" s="51"/>
      <c r="H70" s="51"/>
      <c r="I70" s="51"/>
      <c r="J70" s="51"/>
    </row>
    <row r="71" spans="2:10" ht="30" customHeight="1" x14ac:dyDescent="0.3">
      <c r="B71" s="88" t="s">
        <v>18</v>
      </c>
      <c r="C71" s="89"/>
      <c r="D71" s="89"/>
      <c r="E71" s="90">
        <f>個人保健[[#This Row],[預計
支出]]-個人保健[[#This Row],[實際
支出]]</f>
        <v>0</v>
      </c>
      <c r="F71" s="55"/>
      <c r="G71" s="51"/>
      <c r="H71" s="51"/>
      <c r="I71" s="51"/>
      <c r="J71" s="51"/>
    </row>
    <row r="72" spans="2:10" ht="30" customHeight="1" x14ac:dyDescent="0.3">
      <c r="B72" s="91" t="s">
        <v>19</v>
      </c>
      <c r="C72" s="92"/>
      <c r="D72" s="92"/>
      <c r="E72" s="93">
        <f>SUBTOTAL(109,個人保健[差額])</f>
        <v>0</v>
      </c>
      <c r="F72" s="55"/>
      <c r="G72" s="51"/>
      <c r="H72" s="51"/>
      <c r="I72" s="51"/>
      <c r="J72" s="51"/>
    </row>
    <row r="73" spans="2:10" ht="30" customHeight="1" x14ac:dyDescent="0.3">
      <c r="B73" s="94"/>
      <c r="C73" s="94"/>
      <c r="D73" s="94"/>
      <c r="E73" s="94"/>
      <c r="F73" s="55"/>
      <c r="G73" s="108" t="s">
        <v>71</v>
      </c>
      <c r="H73" s="108"/>
      <c r="I73" s="108"/>
      <c r="J73" s="103">
        <f>SUBTOTAL(109,住宅[預計
支出],交通[預計
支出],保險[預計
支出],食物[預計
支出],寵物[預計
支出],個人保健[預計
支出],娛樂活動[預計
支出],貸款[預計
支出],稅金[預計
支出],儲蓄[預計
支出],禮物[預計
支出],法律事務[預計
支出])</f>
        <v>1195</v>
      </c>
    </row>
    <row r="74" spans="2:10" ht="30" customHeight="1" x14ac:dyDescent="0.3">
      <c r="F74" s="55"/>
      <c r="G74" s="108"/>
      <c r="H74" s="108"/>
      <c r="I74" s="108"/>
      <c r="J74" s="103"/>
    </row>
    <row r="75" spans="2:10" ht="30" customHeight="1" x14ac:dyDescent="0.3">
      <c r="F75" s="55"/>
      <c r="G75" s="105" t="s">
        <v>72</v>
      </c>
      <c r="H75" s="105"/>
      <c r="I75" s="105"/>
      <c r="J75" s="104">
        <f>SUBTOTAL(109,住宅[實際
支出],交通[實際
支出],保險[實際
支出],食物[實際
支出],寵物[實際
支出],個人保健[實際
支出],娛樂活動[實際
支出],貸款[實際
支出],稅金[實際
支出],儲蓄[實際
支出],禮物[實際
支出],法律事務[實際
支出])</f>
        <v>1236</v>
      </c>
    </row>
    <row r="76" spans="2:10" ht="30" customHeight="1" x14ac:dyDescent="0.3">
      <c r="F76" s="55"/>
      <c r="G76" s="105"/>
      <c r="H76" s="105"/>
      <c r="I76" s="105"/>
      <c r="J76" s="104"/>
    </row>
    <row r="77" spans="2:10" ht="24.9" customHeight="1" x14ac:dyDescent="0.3">
      <c r="F77" s="55"/>
      <c r="G77" s="101" t="s">
        <v>73</v>
      </c>
      <c r="H77" s="101"/>
      <c r="I77" s="101"/>
      <c r="J77" s="102">
        <f>J73-J75</f>
        <v>-41</v>
      </c>
    </row>
    <row r="78" spans="2:10" ht="24.9" customHeight="1" x14ac:dyDescent="0.3">
      <c r="F78" s="55"/>
      <c r="G78" s="101"/>
      <c r="H78" s="101"/>
      <c r="I78" s="101"/>
      <c r="J78" s="102"/>
    </row>
    <row r="79" spans="2:10" ht="24.9" customHeight="1" x14ac:dyDescent="0.3">
      <c r="F79" s="55"/>
    </row>
    <row r="80" spans="2:10" ht="24.9" customHeight="1" x14ac:dyDescent="0.3">
      <c r="F80" s="55"/>
    </row>
    <row r="81" spans="6:6" ht="24.9" customHeight="1" x14ac:dyDescent="0.3">
      <c r="F81" s="55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phoneticPr fontId="24" type="noConversion"/>
  <dataValidations count="12">
    <dataValidation allowBlank="1" showInputMessage="1" showErrorMessage="1" prompt="在此工作表中建立個人每月預算。此欄的儲存格為如何使用此工作表的實用指示。" sqref="A1" xr:uid="{535C1FB4-69DA-478A-9C24-451D9BD5B386}"/>
    <dataValidation allowBlank="1" showInputMessage="1" showErrorMessage="1" prompt="儲存格 C2 為此工作表的標題。下一個指示位於儲存格 A4。" sqref="A2" xr:uid="{B4FABB03-3192-4386-8C0C-14BCEBFC58A9}"/>
    <dataValidation allowBlank="1" showInputMessage="1" showErrorMessage="1" prompt="右側儲存格為預計每月收入標籤。在儲存格 C5 中輸入收入 1 並在 C6 中輸入額外收入，以在 C7 中計算每月總收入。下一個指示位於儲存格 A7。" sqref="A4" xr:uid="{37ECE25A-D750-4901-9936-FA0425D6DFC1}"/>
    <dataValidation allowBlank="1" showInputMessage="1" showErrorMessage="1" prompt="會在儲存格 H4 中自動計算預計餘額、在 H6 中自動計算實際餘額，並在 H8 中自動計算差額。下一個指示位於儲存格 A9。" sqref="A7" xr:uid="{30295BAD-27FA-449C-8A78-ECFC2ACE1A2B}"/>
    <dataValidation allowBlank="1" showInputMessage="1" showErrorMessage="1" prompt="右側儲存格為實際每月收入標籤。在儲存格 C10 中輸入收入 1 並在 C11 中輸入額外收入，以在 C12 中計算每月總收入。下一個指示位於儲存格 A14。" sqref="A9" xr:uid="{23FC07BB-1058-4403-A6BB-F2E3DAB6391D}"/>
    <dataValidation allowBlank="1" showInputMessage="1" showErrorMessage="1" prompt="在「住宅」表格中從右邊的儲存格開始輸入詳細資料，並在「娛樂活動」表格中從儲存格 G14 開始輸入詳細資料。下一個指示位於儲存格 A27。" sqref="A15" xr:uid="{DCC6E90E-6B90-466F-863D-46F7DA3C4296}"/>
    <dataValidation allowBlank="1" showInputMessage="1" showErrorMessage="1" prompt="在「交通」表格中從右邊的儲存格開始輸入詳細資料，並在「貸款」表格中從儲存格 G26 開始輸入詳細資料。下一個指示位於儲存格 A37。" sqref="A30" xr:uid="{AFC8D67D-8805-4E04-8494-156CF7945383}"/>
    <dataValidation allowBlank="1" showInputMessage="1" showErrorMessage="1" prompt="在「保險」表格中從右邊的儲存格開始輸入詳細資料，並在「稅金」表格中從儲存格 G35 開始輸入詳細資料。下一個指示位於儲存格 A44。" sqref="A42" xr:uid="{34699D58-6783-4DA8-AD00-EB6D5B4F4886}"/>
    <dataValidation allowBlank="1" showInputMessage="1" showErrorMessage="1" prompt="在「伙食」表格中從右邊的儲存格開始輸入詳細資料，並在「儲蓄」表格中從儲存格 G42 開始輸入詳細資料。下一個指示位於儲存格 A50。" sqref="A51" xr:uid="{E10C94B7-CAAB-4591-99E4-5A50789CA061}"/>
    <dataValidation allowBlank="1" showInputMessage="1" showErrorMessage="1" prompt="在「寵物」表格中從右邊的儲存格開始輸入詳細資料，並在「禮物」表格中從儲存格 G48 開始輸入詳細資料。下一個指示位於儲存格 A58。" sqref="A59:A65" xr:uid="{2288A180-A788-4190-A6AF-985B4E7FF023}"/>
    <dataValidation allowBlank="1" showInputMessage="1" showErrorMessage="1" prompt="在「個人保健」表格中從右邊的儲存格開始輸入詳細資料，並在「法律」表格中從儲存格 G54 開始輸入詳細資料。下一個指示位於儲存格 A61。" sqref="A73" xr:uid="{4D40684C-D56F-4273-B2CC-5C8947747B1A}"/>
    <dataValidation allowBlank="1" showInputMessage="1" showErrorMessage="1" prompt="會在儲存格 J61 中自動計算總預計支出，在儲存格 J63 中自動計算實際支出，並在儲存格 J65 中自動計算總差額。" sqref="A76" xr:uid="{7663E59F-1158-4833-8ADA-EE341AD75E0A}"/>
  </dataValidations>
  <printOptions horizontalCentered="1"/>
  <pageMargins left="0.4" right="0.4" top="0.4" bottom="0.4" header="0.3" footer="0.5"/>
  <pageSetup paperSize="9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個人每月預算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2022-10-15T07:22:46Z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