
<file path=[Content_Types].xml><?xml version="1.0" encoding="utf-8"?>
<Types xmlns="http://schemas.openxmlformats.org/package/2006/content-types">
  <Default Extension="419666107673444" ContentType="image/png"/>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9.xml" ContentType="application/vnd.openxmlformats-officedocument.themeOverrid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10.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11.xml" ContentType="application/vnd.openxmlformats-officedocument.themeOverrid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12.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3.xml" ContentType="application/vnd.openxmlformats-officedocument.themeOverrid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4.xml" ContentType="application/vnd.openxmlformats-officedocument.themeOverrid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5.xml" ContentType="application/vnd.openxmlformats-officedocument.themeOverrid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6.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7.xml" ContentType="application/vnd.openxmlformats-officedocument.themeOverride+xml"/>
  <Override PartName="/xl/drawings/drawing3.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Ex1.xml" ContentType="application/vnd.ms-office.chartex+xml"/>
  <Override PartName="/xl/charts/style20.xml" ContentType="application/vnd.ms-office.chartstyle+xml"/>
  <Override PartName="/xl/charts/colors20.xml" ContentType="application/vnd.ms-office.chartcolorstyle+xml"/>
  <Override PartName="/xl/charts/chartEx2.xml" ContentType="application/vnd.ms-office.chartex+xml"/>
  <Override PartName="/xl/charts/style21.xml" ContentType="application/vnd.ms-office.chartstyle+xml"/>
  <Override PartName="/xl/charts/colors21.xml" ContentType="application/vnd.ms-office.chartcolorstyle+xml"/>
  <Override PartName="/xl/charts/chartEx3.xml" ContentType="application/vnd.ms-office.chartex+xml"/>
  <Override PartName="/xl/charts/style22.xml" ContentType="application/vnd.ms-office.chartstyle+xml"/>
  <Override PartName="/xl/charts/colors22.xml" ContentType="application/vnd.ms-office.chartcolorstyle+xml"/>
  <Override PartName="/xl/charts/chartEx4.xml" ContentType="application/vnd.ms-office.chartex+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autoCompressPictures="0"/>
  <mc:AlternateContent xmlns:mc="http://schemas.openxmlformats.org/markup-compatibility/2006">
    <mc:Choice Requires="x15">
      <x15ac:absPath xmlns:x15ac="http://schemas.microsoft.com/office/spreadsheetml/2010/11/ac" url="D:\twan-projects\cts-reports\app\report\"/>
    </mc:Choice>
  </mc:AlternateContent>
  <xr:revisionPtr revIDLastSave="0" documentId="13_ncr:1_{3FE0F082-453A-4E8E-B3BB-CD9E73657B8F}" xr6:coauthVersionLast="47" xr6:coauthVersionMax="47" xr10:uidLastSave="{00000000-0000-0000-0000-000000000000}"/>
  <bookViews>
    <workbookView xWindow="-103" yWindow="-103" windowWidth="24892" windowHeight="14914" tabRatio="746" xr2:uid="{00000000-000D-0000-FFFF-FFFF00000000}"/>
  </bookViews>
  <sheets>
    <sheet name="report cover" sheetId="7" r:id="rId1"/>
    <sheet name="weekly_news_comments" sheetId="26" state="hidden" r:id="rId2"/>
    <sheet name="report part 1" sheetId="20" r:id="rId3"/>
    <sheet name="report part 2" sheetId="21" r:id="rId4"/>
    <sheet name="report part 3" sheetId="22" r:id="rId5"/>
    <sheet name="report disclaimer" sheetId="23" r:id="rId6"/>
    <sheet name="data news" sheetId="25" state="hidden" r:id="rId7"/>
    <sheet name="data part 1" sheetId="14" state="hidden" r:id="rId8"/>
    <sheet name="data part 2" sheetId="16" state="hidden" r:id="rId9"/>
    <sheet name="emoji" sheetId="24" state="hidden" r:id="rId10"/>
    <sheet name="weekly_portfolio" sheetId="19" state="hidden" r:id="rId11"/>
    <sheet name="market_cap_change" sheetId="17" state="hidden" r:id="rId12"/>
    <sheet name="weekly_history_data" sheetId="8" state="hidden" r:id="rId13"/>
    <sheet name="weekly_ms_index" sheetId="13" state="hidden" r:id="rId14"/>
    <sheet name="weekly_nntd_history" sheetId="11" state="hidden" r:id="rId15"/>
    <sheet name="weekly_nntd_stock" sheetId="12" state="hidden" r:id="rId16"/>
    <sheet name="weekly_news" sheetId="10" state="hidden" r:id="rId17"/>
    <sheet name="weekly_comments" sheetId="9" state="hidden" r:id="rId18"/>
  </sheets>
  <definedNames>
    <definedName name="_xlchart.v1.0" hidden="1">'data part 2'!#REF!</definedName>
    <definedName name="_xlchart.v1.1" hidden="1">'data part 2'!$E$19</definedName>
    <definedName name="_xlchart.v1.10" hidden="1">'data part 2'!$H$19</definedName>
    <definedName name="_xlchart.v1.11" hidden="1">'data part 2'!$H$20:$H$29</definedName>
    <definedName name="_xlchart.v1.12" hidden="1">'data part 2'!$G$32:$G$41</definedName>
    <definedName name="_xlchart.v1.13" hidden="1">'data part 2'!$H$32:$H$41</definedName>
    <definedName name="_xlchart.v1.14" hidden="1">'data part 2'!$U$16:$U$25</definedName>
    <definedName name="_xlchart.v1.15" hidden="1">'data part 2'!$V$16:$V$25</definedName>
    <definedName name="_xlchart.v1.2" hidden="1">'data part 2'!$E$20:$E$29</definedName>
    <definedName name="_xlchart.v1.3" hidden="1">'data part 2'!$F$19</definedName>
    <definedName name="_xlchart.v1.4" hidden="1">'data part 2'!$F$20:$F$29</definedName>
    <definedName name="_xlchart.v1.5" hidden="1">'data part 2'!$E$32:$E$41</definedName>
    <definedName name="_xlchart.v1.6" hidden="1">'data part 2'!$F$32:$F$41</definedName>
    <definedName name="_xlchart.v1.7" hidden="1">'data part 2'!$F$19</definedName>
    <definedName name="_xlchart.v1.8" hidden="1">'data part 2'!$F$20:$F$29</definedName>
    <definedName name="_xlchart.v1.9" hidden="1">'data part 2'!$G$20:$G$29</definedName>
    <definedName name="ExternalData_1" localSheetId="12" hidden="1">weekly_history_data!$A$1:$I$91</definedName>
    <definedName name="ExternalData_1" localSheetId="1" hidden="1">weekly_news_comments!$A$1:$B$4</definedName>
    <definedName name="ExternalData_1" localSheetId="10" hidden="1">weekly_portfolio!$A$1:$K$48</definedName>
    <definedName name="ExternalData_2" localSheetId="11" hidden="1">market_cap_change!$A$1:$J$34</definedName>
    <definedName name="ExternalData_2" localSheetId="17" hidden="1">weekly_comments!$A$1:$C$6</definedName>
    <definedName name="ExternalData_3" localSheetId="16" hidden="1">weekly_news!$A$1:$J$61</definedName>
    <definedName name="ExternalData_4" localSheetId="14" hidden="1">weekly_nntd_history!$A$1:$H$11</definedName>
    <definedName name="ExternalData_5" localSheetId="15" hidden="1">weekly_nntd_stock!$A$1:$D$41</definedName>
    <definedName name="ExternalData_6" localSheetId="13" hidden="1">weekly_ms_index!$A$1:$F$61</definedName>
    <definedName name="_xlnm.Print_Area" localSheetId="6">'data news'!$A$1:$G$44</definedName>
    <definedName name="_xlnm.Print_Area" localSheetId="7">'data part 1'!$A$1:$T$43</definedName>
    <definedName name="_xlnm.Print_Area" localSheetId="0">'report cover'!$A$1:$A$2</definedName>
    <definedName name="_xlnm.Print_Area" localSheetId="5">'report disclaimer'!$A$1:$O$19</definedName>
    <definedName name="_xlnm.Print_Area" localSheetId="2">'report part 1'!$A$1:$P$30,'report part 1'!$Q$31:$U$42,'report part 1'!$A$43:$P$72,'report part 1'!$Q$73:$U$84,'report part 1'!$A$85:$P$114</definedName>
    <definedName name="_xlnm.Print_Area" localSheetId="3">'report part 2'!$A$1:$D$8,'report part 2'!$E$9:$H$18,'report part 2'!$I$19:$N$92</definedName>
    <definedName name="_xlnm.Print_Area" localSheetId="4">'report part 3'!$A$1:$O$78,'report part 3'!$P$79:$AD$105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82" i="20" l="1"/>
  <c r="W40" i="20"/>
  <c r="B24" i="25" a="1"/>
  <c r="B24" i="25" s="1"/>
  <c r="B2" i="25" a="1"/>
  <c r="B2" i="25" s="1"/>
  <c r="B6" i="21"/>
  <c r="A10" i="16" a="1"/>
  <c r="A10" i="16" s="1"/>
  <c r="A3" i="16" a="1"/>
  <c r="A3" i="16" s="1"/>
  <c r="B19" i="23"/>
  <c r="Q105" i="22"/>
  <c r="B60" i="22" a="1"/>
  <c r="B60" i="22" s="1"/>
  <c r="B78" i="22"/>
  <c r="B52" i="22"/>
  <c r="B34" i="22" a="1"/>
  <c r="B34" i="22" s="1"/>
  <c r="B26" i="22"/>
  <c r="G6" i="21"/>
  <c r="B14" i="21"/>
  <c r="B32" i="20"/>
  <c r="B74" i="20"/>
  <c r="B116" i="20"/>
  <c r="J92" i="21"/>
  <c r="J76" i="21"/>
  <c r="J47" i="21"/>
  <c r="F18" i="21"/>
  <c r="B8" i="21"/>
  <c r="B114" i="20"/>
  <c r="R84" i="20"/>
  <c r="B72" i="20"/>
  <c r="A2" i="14" a="1"/>
  <c r="A2" i="14" s="1"/>
  <c r="H2" i="14" a="1"/>
  <c r="H2" i="14" s="1"/>
  <c r="O2" i="14" a="1"/>
  <c r="O2" i="14" s="1"/>
  <c r="A9" i="14" a="1"/>
  <c r="A9" i="14" s="1"/>
  <c r="H9" i="14" a="1"/>
  <c r="H9" i="14" s="1"/>
  <c r="O9" i="14" a="1"/>
  <c r="O9" i="14" s="1"/>
  <c r="A16" i="14" a="1"/>
  <c r="A16" i="14" s="1"/>
  <c r="H16" i="14" a="1"/>
  <c r="H16" i="14" s="1"/>
  <c r="O16" i="14" a="1"/>
  <c r="O16" i="14" s="1"/>
  <c r="A24" i="14" a="1"/>
  <c r="A24" i="14" s="1"/>
  <c r="H24" i="14" a="1"/>
  <c r="H24" i="14" s="1"/>
  <c r="O24" i="14" a="1"/>
  <c r="O24" i="14" s="1"/>
  <c r="A31" i="14" a="1"/>
  <c r="A31" i="14" s="1"/>
  <c r="H31" i="14" a="1"/>
  <c r="H31" i="14" s="1"/>
  <c r="O31" i="14" a="1"/>
  <c r="O31" i="14" s="1"/>
  <c r="A38" i="14" a="1"/>
  <c r="A38" i="14" s="1"/>
  <c r="H38" i="14" a="1"/>
  <c r="H38" i="14" s="1"/>
  <c r="O38" i="14" a="1"/>
  <c r="O38" i="14" s="1"/>
  <c r="R42" i="20"/>
  <c r="B30" i="20"/>
  <c r="B8" i="22" a="1"/>
  <c r="B8" i="22" s="1"/>
  <c r="J30" i="16" a="1"/>
  <c r="J30" i="16" s="1"/>
  <c r="J6" i="16" a="1"/>
  <c r="J6" i="16" s="1"/>
  <c r="J3" i="16" a="1"/>
  <c r="J3" i="16" s="1"/>
  <c r="G19" i="16" a="1"/>
  <c r="G19" i="16" s="1"/>
  <c r="G31" i="16" a="1"/>
  <c r="G31" i="16" s="1"/>
  <c r="E31" i="16" a="1"/>
  <c r="E31" i="16" s="1"/>
  <c r="E19" i="16" a="1"/>
  <c r="E19" i="16" s="1"/>
  <c r="H8" i="16" l="1"/>
  <c r="H13" i="16"/>
  <c r="H6" i="16"/>
  <c r="H4" i="16"/>
  <c r="H15" i="16"/>
  <c r="H14" i="16"/>
  <c r="H12" i="16"/>
  <c r="H7" i="16"/>
  <c r="H5" i="16"/>
  <c r="H11" i="16"/>
  <c r="R77" i="20" a="1"/>
  <c r="R77" i="20" s="1"/>
  <c r="E7" i="20"/>
  <c r="C7" i="20"/>
  <c r="D7" i="20"/>
  <c r="B7" i="20"/>
  <c r="L91" i="20"/>
  <c r="M7" i="20"/>
  <c r="O7" i="20"/>
  <c r="N7" i="20"/>
  <c r="L7" i="20"/>
  <c r="G49" i="20"/>
  <c r="G7" i="20"/>
  <c r="G91" i="20"/>
  <c r="B16" i="20"/>
  <c r="B100" i="20"/>
  <c r="G16" i="20"/>
  <c r="G100" i="20"/>
  <c r="L16" i="20"/>
  <c r="L100" i="20"/>
  <c r="L49" i="20"/>
  <c r="H7" i="20"/>
  <c r="B49" i="20"/>
  <c r="G58" i="20"/>
  <c r="B58" i="20"/>
  <c r="J7" i="20"/>
  <c r="I7" i="20"/>
  <c r="L58" i="20"/>
  <c r="B91" i="20"/>
  <c r="K86" i="21"/>
  <c r="K85" i="21"/>
  <c r="K84" i="21"/>
  <c r="K87" i="21"/>
  <c r="C25" i="16"/>
  <c r="K60" i="21" s="1"/>
  <c r="B25" i="16"/>
  <c r="K55" i="21" s="1"/>
  <c r="B26" i="16"/>
  <c r="K56" i="21" s="1"/>
  <c r="C26" i="16"/>
  <c r="K61" i="21" s="1"/>
  <c r="B27" i="16"/>
  <c r="K57" i="21" s="1"/>
  <c r="C27" i="16"/>
  <c r="K62" i="21" s="1"/>
  <c r="R35" i="20" a="1"/>
  <c r="R35" i="20" s="1"/>
  <c r="E49" i="20" l="1"/>
  <c r="D49" i="20"/>
  <c r="C49" i="20"/>
  <c r="I16" i="20"/>
  <c r="H16" i="20"/>
  <c r="J16" i="20"/>
  <c r="J49" i="20"/>
  <c r="I49" i="20"/>
  <c r="H49" i="20"/>
  <c r="J58" i="20"/>
  <c r="I58" i="20"/>
  <c r="H58" i="20"/>
  <c r="N16" i="20"/>
  <c r="O16" i="20"/>
  <c r="M16" i="20"/>
  <c r="O49" i="20"/>
  <c r="N49" i="20"/>
  <c r="M49" i="20"/>
  <c r="C58" i="20"/>
  <c r="E58" i="20"/>
  <c r="D58" i="20"/>
  <c r="N58" i="20"/>
  <c r="O58" i="20"/>
  <c r="M58" i="20"/>
  <c r="E91" i="20"/>
  <c r="D91" i="20"/>
  <c r="C91" i="20"/>
  <c r="I91" i="20"/>
  <c r="J91" i="20"/>
  <c r="H91" i="20"/>
  <c r="N91" i="20"/>
  <c r="M91" i="20"/>
  <c r="O91" i="20"/>
  <c r="E100" i="20"/>
  <c r="D100" i="20"/>
  <c r="C100" i="20"/>
  <c r="J100" i="20"/>
  <c r="I100" i="20"/>
  <c r="H100" i="20"/>
  <c r="O100" i="20"/>
  <c r="M100" i="20"/>
  <c r="N100" i="20"/>
  <c r="D16" i="20"/>
  <c r="C16" i="20"/>
  <c r="E16" i="20"/>
  <c r="B21" i="16"/>
  <c r="K27" i="21" s="1"/>
  <c r="B20" i="16"/>
  <c r="K26" i="21" s="1"/>
  <c r="C21" i="16"/>
  <c r="K32" i="21" s="1"/>
  <c r="C20" i="16"/>
  <c r="K31" i="21" s="1"/>
  <c r="B22" i="16"/>
  <c r="K28" i="21" s="1"/>
  <c r="C22" i="16"/>
  <c r="K33" i="2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AD465EF-4CA3-411C-8146-7EEB06F190D7}" keepAlive="1" name="Query - market_cap_change" description="Connection to the 'market_cap_change' query in the workbook." type="5" refreshedVersion="8" background="1" saveData="1">
    <dbPr connection="Provider=Microsoft.Mashup.OleDb.1;Data Source=$Workbook$;Location=market_cap_change;Extended Properties=&quot;&quot;" command="SELECT * FROM [market_cap_change]"/>
  </connection>
  <connection id="2" xr16:uid="{B8D14272-C39F-4187-961E-F60AC1CCF47E}" keepAlive="1" name="Query - weekly_data_comments" description="Connection to the 'weekly_data_comments' query in the workbook." type="5" refreshedVersion="8" background="1" saveData="1">
    <dbPr connection="Provider=Microsoft.Mashup.OleDb.1;Data Source=$Workbook$;Location=weekly_data_comments;Extended Properties=&quot;&quot;" command="SELECT * FROM [weekly_data_comments]"/>
  </connection>
  <connection id="3" xr16:uid="{0E64305D-0815-4D7E-8E62-CB890351F570}" keepAlive="1" name="Query - weekly_history_data" description="Connection to the 'weekly_history_data' query in the workbook." type="5" refreshedVersion="8" background="1" saveData="1">
    <dbPr connection="Provider=Microsoft.Mashup.OleDb.1;Data Source=$Workbook$;Location=weekly_history_data;Extended Properties=&quot;&quot;" command="SELECT * FROM [weekly_history_data]"/>
  </connection>
  <connection id="4" xr16:uid="{D36F79FD-6722-4DF3-A041-CCF3E154FDF5}" keepAlive="1" name="Query - weekly_ms_index" description="Connection to the 'weekly_ms_index' query in the workbook." type="5" refreshedVersion="8" background="1" saveData="1">
    <dbPr connection="Provider=Microsoft.Mashup.OleDb.1;Data Source=$Workbook$;Location=weekly_ms_index;Extended Properties=&quot;&quot;" command="SELECT * FROM [weekly_ms_index]"/>
  </connection>
  <connection id="5" xr16:uid="{EA194B85-6353-406B-B889-54AF65780665}" keepAlive="1" name="Query - weekly_news_comments" description="Connection to the 'weekly_news_comments' query in the workbook." type="5" refreshedVersion="8" background="1" saveData="1">
    <dbPr connection="Provider=Microsoft.Mashup.OleDb.1;Data Source=$Workbook$;Location=weekly_news_comments;Extended Properties=&quot;&quot;" command="SELECT * FROM [weekly_news_comments]"/>
  </connection>
  <connection id="6" xr16:uid="{511BE699-642B-48A5-B8FC-2C81B0200B6F}" keepAlive="1" name="Query - weekly_news_list" description="Connection to the 'weekly_news_list' query in the workbook." type="5" refreshedVersion="8" background="1" saveData="1">
    <dbPr connection="Provider=Microsoft.Mashup.OleDb.1;Data Source=$Workbook$;Location=weekly_news_list;Extended Properties=&quot;&quot;" command="SELECT * FROM [weekly_news_list]"/>
  </connection>
  <connection id="7" xr16:uid="{AD30C090-3196-4251-B32D-225E62676B24}" keepAlive="1" name="Query - weekly_nntd_history" description="Connection to the 'weekly_nntd_history' query in the workbook." type="5" refreshedVersion="8" background="1" saveData="1">
    <dbPr connection="Provider=Microsoft.Mashup.OleDb.1;Data Source=$Workbook$;Location=weekly_nntd_history;Extended Properties=&quot;&quot;" command="SELECT * FROM [weekly_nntd_history]"/>
  </connection>
  <connection id="8" xr16:uid="{57070264-5FDB-4B6B-8F03-0AA2C445B4F4}" keepAlive="1" name="Query - weekly_nntd_stock" description="Connection to the 'weekly_nntd_stock' query in the workbook." type="5" refreshedVersion="8" background="1" saveData="1">
    <dbPr connection="Provider=Microsoft.Mashup.OleDb.1;Data Source=$Workbook$;Location=weekly_nntd_stock;Extended Properties=&quot;&quot;" command="SELECT * FROM [weekly_nntd_stock]"/>
  </connection>
  <connection id="9" xr16:uid="{83A899CD-30EF-4891-91F9-1AB7BAF4CCA4}" keepAlive="1" name="Query - weekly_portfolio" description="Connection to the 'weekly_portfolio' query in the workbook." type="5" refreshedVersion="8" background="1" saveData="1">
    <dbPr connection="Provider=Microsoft.Mashup.OleDb.1;Data Source=$Workbook$;Location=weekly_portfolio;Extended Properties=&quot;&quot;" command="SELECT * FROM [weekly_portfolio]"/>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3">
    <bk>
      <extLst>
        <ext uri="{3e2802c4-a4d2-4d8b-9148-e3be6c30e623}">
          <xlrd:rvb i="0"/>
        </ext>
      </extLst>
    </bk>
    <bk>
      <extLst>
        <ext uri="{3e2802c4-a4d2-4d8b-9148-e3be6c30e623}">
          <xlrd:rvb i="1"/>
        </ext>
      </extLst>
    </bk>
    <bk>
      <extLst>
        <ext uri="{3e2802c4-a4d2-4d8b-9148-e3be6c30e623}">
          <xlrd:rvb i="2"/>
        </ext>
      </extLst>
    </bk>
  </futureMetadata>
  <futureMetadata name="XLDAPR" count="1">
    <bk>
      <extLst>
        <ext uri="{bdbb8cdc-fa1e-496e-a857-3c3f30c029c3}">
          <xda:dynamicArrayProperties fDynamic="1" fCollapsed="0"/>
        </ext>
      </extLst>
    </bk>
  </futureMetadata>
  <cellMetadata count="1">
    <bk>
      <rc t="2" v="0"/>
    </bk>
  </cellMetadata>
  <valueMetadata count="3">
    <bk>
      <rc t="1" v="0"/>
    </bk>
    <bk>
      <rc t="1" v="1"/>
    </bk>
    <bk>
      <rc t="1" v="2"/>
    </bk>
  </valueMetadata>
</metadata>
</file>

<file path=xl/sharedStrings.xml><?xml version="1.0" encoding="utf-8"?>
<sst xmlns="http://schemas.openxmlformats.org/spreadsheetml/2006/main" count="1407" uniqueCount="621">
  <si>
    <t>news_type</t>
  </si>
  <si>
    <t>source</t>
  </si>
  <si>
    <t>title</t>
  </si>
  <si>
    <t>content</t>
  </si>
  <si>
    <t>image_url</t>
  </si>
  <si>
    <t>article_url</t>
  </si>
  <si>
    <t>published_time</t>
  </si>
  <si>
    <t>word_count</t>
  </si>
  <si>
    <t>impact</t>
  </si>
  <si>
    <t>trong_nuoc</t>
  </si>
  <si>
    <t>VietStock</t>
  </si>
  <si>
    <t>Trung lập</t>
  </si>
  <si>
    <t>Tích cực</t>
  </si>
  <si>
    <t>CafeF</t>
  </si>
  <si>
    <t>Tiêu cực</t>
  </si>
  <si>
    <t>x</t>
  </si>
  <si>
    <t>quoc_te</t>
  </si>
  <si>
    <t>doanh_nghiep</t>
  </si>
  <si>
    <t>ticker</t>
  </si>
  <si>
    <t>XAU_USD</t>
  </si>
  <si>
    <t>BTC_USD</t>
  </si>
  <si>
    <t>ETH_USD</t>
  </si>
  <si>
    <t>SSEC</t>
  </si>
  <si>
    <t>DJI</t>
  </si>
  <si>
    <t>N225</t>
  </si>
  <si>
    <t>CLZ</t>
  </si>
  <si>
    <t>FTSE</t>
  </si>
  <si>
    <t>VNINDEX</t>
  </si>
  <si>
    <t>VN30</t>
  </si>
  <si>
    <t>DXY</t>
  </si>
  <si>
    <t>USD_VND</t>
  </si>
  <si>
    <t>date</t>
  </si>
  <si>
    <t>close</t>
  </si>
  <si>
    <t>1d_change</t>
  </si>
  <si>
    <t>market</t>
  </si>
  <si>
    <t>type</t>
  </si>
  <si>
    <t>hose</t>
  </si>
  <si>
    <t>vn</t>
  </si>
  <si>
    <t>HNXINDEX</t>
  </si>
  <si>
    <t>hnx</t>
  </si>
  <si>
    <t>UPINDEX</t>
  </si>
  <si>
    <t>VN30F1M</t>
  </si>
  <si>
    <t>derivatives</t>
  </si>
  <si>
    <t>VN30F2M</t>
  </si>
  <si>
    <t>commodity</t>
  </si>
  <si>
    <t>other</t>
  </si>
  <si>
    <t>crypto</t>
  </si>
  <si>
    <t>us</t>
  </si>
  <si>
    <t>international</t>
  </si>
  <si>
    <t>SPX</t>
  </si>
  <si>
    <t>eu</t>
  </si>
  <si>
    <t>STOXX50E</t>
  </si>
  <si>
    <t>asia</t>
  </si>
  <si>
    <t>fx</t>
  </si>
  <si>
    <t>group</t>
  </si>
  <si>
    <t>comment</t>
  </si>
  <si>
    <t>news</t>
  </si>
  <si>
    <t>ta_vnindex</t>
  </si>
  <si>
    <t>chart</t>
  </si>
  <si>
    <t>ms_chart</t>
  </si>
  <si>
    <t>sectors</t>
  </si>
  <si>
    <t>Công nghiệp</t>
  </si>
  <si>
    <t>Bất động sản</t>
  </si>
  <si>
    <t>Chứng khoán</t>
  </si>
  <si>
    <t>Công nghệ</t>
  </si>
  <si>
    <t>buy_value</t>
  </si>
  <si>
    <t>sell_value</t>
  </si>
  <si>
    <t>net_value</t>
  </si>
  <si>
    <t>TD</t>
  </si>
  <si>
    <t>NN</t>
  </si>
  <si>
    <t>weekly_value</t>
  </si>
  <si>
    <t>SSI</t>
  </si>
  <si>
    <t>SHB</t>
  </si>
  <si>
    <t>HPG</t>
  </si>
  <si>
    <t>FPT</t>
  </si>
  <si>
    <t>VPB</t>
  </si>
  <si>
    <t>VIX</t>
  </si>
  <si>
    <t>STB</t>
  </si>
  <si>
    <t>DPM</t>
  </si>
  <si>
    <t>MCH</t>
  </si>
  <si>
    <t>HDG</t>
  </si>
  <si>
    <t>VCG</t>
  </si>
  <si>
    <t>FRT</t>
  </si>
  <si>
    <t>ACV</t>
  </si>
  <si>
    <t>KDH</t>
  </si>
  <si>
    <t>GMD</t>
  </si>
  <si>
    <t>MWG</t>
  </si>
  <si>
    <t>TCB</t>
  </si>
  <si>
    <t>MBB</t>
  </si>
  <si>
    <t>MSN</t>
  </si>
  <si>
    <t>EIB</t>
  </si>
  <si>
    <t>SZC</t>
  </si>
  <si>
    <t>VRE</t>
  </si>
  <si>
    <t>BCM</t>
  </si>
  <si>
    <t>VIB</t>
  </si>
  <si>
    <t>DGC</t>
  </si>
  <si>
    <t>volume</t>
  </si>
  <si>
    <t>trend_5p</t>
  </si>
  <si>
    <t>trend_20p</t>
  </si>
  <si>
    <t>trend_60p</t>
  </si>
  <si>
    <t>trend_240p</t>
  </si>
  <si>
    <t>GOLD</t>
  </si>
  <si>
    <t>BRENT OIL</t>
  </si>
  <si>
    <t>BTC-USD</t>
  </si>
  <si>
    <t>ETH-USD</t>
  </si>
  <si>
    <t>USD-VND</t>
  </si>
  <si>
    <t>selected</t>
  </si>
  <si>
    <t>Ngân hàng</t>
  </si>
  <si>
    <t>Thép</t>
  </si>
  <si>
    <t>Vietnambiz</t>
  </si>
  <si>
    <t>Dầu khí</t>
  </si>
  <si>
    <t>Khoáng sản</t>
  </si>
  <si>
    <t>Hàng tiêu dùng</t>
  </si>
  <si>
    <t>VN-Index đã nới rộng đà tăng, ghi nhận mức tăng trưởng 3.97% trong tuần giao dịch gần nhất. Chỉ số VN30 bứt phá mạnh mẽ, đạt 5.66% tăng trưởng tuần, thể hiện sự dẫn dắt rõ rệt của nhóm vốn hóa lớn. Hai chỉ số HNXINDEX và UPINDEX cũng tiếp nối đà tăng, với mức tăng tuần lần lượt là 1.23% và 1.09%. Thị trường phái sinh VN30F1M ghi nhận 6.90% tăng trưởng tuần, với điểm đóng cửa cao hơn chỉ số cơ sở VN30. Đà tăng đang lan tỏa rộng khắp, củng cố xu hướng tích cực của thị trường, với sự dẫn dắt từ nhóm cổ phiếu blue-chip.</t>
  </si>
  <si>
    <t>Các chỉ số chứng khoán toàn cầu trải qua tuần biến động, với nhiều thị trường tiếp tục xu hướng tăng. Tại Mỹ, chỉ số Dow Jones điều chỉnh nhẹ 0.08%, còn S&amp;P 500 tiếp tục xu hướng lên 0.48%. Các chỉ số châu Âu cũng khởi sắc: FTSE 100 nới rộng đà tăng 1.53%, STOXX 50 hồi phục đà 0.79%. Ở châu Á, Nikkei 225 chững lại đà giảm nhẹ 0.05%, trong khi Shanghai Composite tăng 1.07%. Nhìn chung, thị trường tài chính thế giới duy trì diễn biến đa dạng, phản ánh xu hướng riêng biệt của từng khu vực.</t>
  </si>
  <si>
    <t>Tuần qua, thị trường tài chính toàn cầu ghi nhận xu hướng tăng trưởng tích cực đa dạng. Cụ thể, tiền điện tử tiếp tục nới rộng đà tăng trưởng mạnh mẽ, Bitcoin lên 5.77%, Ethereum đạt 6.55%. Trong khi đó, hàng hóa duy trì xu hướng tích cực, vàng tăng 1.14%, dầu thô tăng ấn tượng 4.07%. Về ngoại hối, chỉ số DXY tăng nhẹ 0.07%, còn tỷ giá USD/VND biến động ít chỉ 0.03%. Nhìn chung, các phân khúc thị trường đã thể hiện mức độ tăng trưởng và ổn định khác nhau.</t>
  </si>
  <si>
    <t>Xu hướng tuần vừa ghi nhận mức giảm đáng kể xuống 62.01% trong phiên 11/07, sau khi đạt đỉnh 75.46% vào ngày 08/07. Xu hướng tháng duy trì sức mạnh, tăng từ 71.77% lên 76.52%, trái ngược hoàn toàn đà suy yếu của xu hướng tuần. Xu hướng quý ổn định ở mức 86.54%, trong vùng giá trị cao, hỗ trợ đáng kể cho đà tăng của các khung thời gian ngắn hơn.
Mối quan hệ hiện tại cho thấy nguyên tắc chi phối, khi xu hướng quý và tháng mạnh mẽ cản trở sự suy yếu của xu hướng tuần. Thị trường đang trải qua một đợt điều chỉnh ngắn hạn trong một xu hướng tăng dài hạn được hỗ trợ vững chắc. Do các xu hướng dài hạn mạnh mẽ, chiến lược đề xuất là tận dụng nhịp giảm của xu hướng tuần để tích lũy vị thế mua.</t>
  </si>
  <si>
    <t>HISTORY</t>
  </si>
  <si>
    <t>SUM</t>
  </si>
  <si>
    <t>STOCK</t>
  </si>
  <si>
    <t xml:space="preserve"> </t>
  </si>
  <si>
    <t>top_check</t>
  </si>
  <si>
    <t>Tổng giá trị mua vào</t>
  </si>
  <si>
    <t>Tổng giá trị bán ra</t>
  </si>
  <si>
    <t>Tổng giá trị mua/bán ròng</t>
  </si>
  <si>
    <t>Tổng khối lượng mua vào</t>
  </si>
  <si>
    <t>Tổng khối lượng bán ra</t>
  </si>
  <si>
    <t>Tổng khối lượng mua/bán ròng</t>
  </si>
  <si>
    <t>sell_volume</t>
  </si>
  <si>
    <t>buy_volume</t>
  </si>
  <si>
    <t>net_volume</t>
  </si>
  <si>
    <t>buy</t>
  </si>
  <si>
    <t>sell</t>
  </si>
  <si>
    <t>value</t>
  </si>
  <si>
    <t>net</t>
  </si>
  <si>
    <t>* Đon vị: Tỷ đồng</t>
  </si>
  <si>
    <t>*Dữ liệu giao dịch trong tuần</t>
  </si>
  <si>
    <t>open_cap</t>
  </si>
  <si>
    <t>close_cap</t>
  </si>
  <si>
    <t>cap_gain</t>
  </si>
  <si>
    <t>cap_loss</t>
  </si>
  <si>
    <t>net_cap</t>
  </si>
  <si>
    <t>change_cap</t>
  </si>
  <si>
    <t>impact_group</t>
  </si>
  <si>
    <t>impact_ratio</t>
  </si>
  <si>
    <t>Thị trường</t>
  </si>
  <si>
    <t>neutral</t>
  </si>
  <si>
    <t>industry</t>
  </si>
  <si>
    <t>positive</t>
  </si>
  <si>
    <t>Thực phẩm</t>
  </si>
  <si>
    <t>DV hạ tầng</t>
  </si>
  <si>
    <t>Vận tải</t>
  </si>
  <si>
    <t>BĐS KCN</t>
  </si>
  <si>
    <t>Hoá chất</t>
  </si>
  <si>
    <t>Bán lẻ</t>
  </si>
  <si>
    <t>Xây dựng</t>
  </si>
  <si>
    <t>Công ty tài chính</t>
  </si>
  <si>
    <t>Dệt may</t>
  </si>
  <si>
    <t>Y tế</t>
  </si>
  <si>
    <t>nagative</t>
  </si>
  <si>
    <t>Bảo hiểm</t>
  </si>
  <si>
    <t>Thuỷ sản</t>
  </si>
  <si>
    <t>Du lịch và DV</t>
  </si>
  <si>
    <t>stock</t>
  </si>
  <si>
    <t>VIC</t>
  </si>
  <si>
    <t>VHM</t>
  </si>
  <si>
    <t>VCB</t>
  </si>
  <si>
    <t>HVN</t>
  </si>
  <si>
    <t>MARKET CAP</t>
  </si>
  <si>
    <t>* Đon vị: Triệu CP</t>
  </si>
  <si>
    <t>Tổng giá trị vốn hoá tăng thêm</t>
  </si>
  <si>
    <t>Tổng giá trị vốn hoá giảm xuống</t>
  </si>
  <si>
    <t>Tổng giá trị thay đổi vốn hoá</t>
  </si>
  <si>
    <t>Tỉ lệ thay đổi vốn hoá (%)</t>
  </si>
  <si>
    <t>*Tỉ lệ đóng góp của các ngành</t>
  </si>
  <si>
    <t>*Tỉ lệ đóng góp của top cổ phiếu</t>
  </si>
  <si>
    <t>t5_pct_change</t>
  </si>
  <si>
    <t>VGC</t>
  </si>
  <si>
    <t>KBC</t>
  </si>
  <si>
    <t>SIP</t>
  </si>
  <si>
    <t>TAL</t>
  </si>
  <si>
    <t>HDC</t>
  </si>
  <si>
    <t>HHS</t>
  </si>
  <si>
    <t>CEO</t>
  </si>
  <si>
    <t>TCH</t>
  </si>
  <si>
    <t>HCM</t>
  </si>
  <si>
    <t>VCI</t>
  </si>
  <si>
    <t>CTS</t>
  </si>
  <si>
    <t>FTS</t>
  </si>
  <si>
    <t>BSI</t>
  </si>
  <si>
    <t>BVS</t>
  </si>
  <si>
    <t>VTP</t>
  </si>
  <si>
    <t>TV1</t>
  </si>
  <si>
    <t>VJC</t>
  </si>
  <si>
    <t>PLX</t>
  </si>
  <si>
    <t>GVR</t>
  </si>
  <si>
    <t>DDV</t>
  </si>
  <si>
    <t>DCM</t>
  </si>
  <si>
    <t>BFC</t>
  </si>
  <si>
    <t>CSV</t>
  </si>
  <si>
    <t>ACB</t>
  </si>
  <si>
    <t>CTG</t>
  </si>
  <si>
    <t>HUT</t>
  </si>
  <si>
    <t>HHV</t>
  </si>
  <si>
    <t>CTD</t>
  </si>
  <si>
    <t>TV2</t>
  </si>
  <si>
    <t>current_price</t>
  </si>
  <si>
    <t>mean_vol</t>
  </si>
  <si>
    <t>distance_mopen</t>
  </si>
  <si>
    <t>distance_mhigh_prev</t>
  </si>
  <si>
    <t>distance_mlow_prev</t>
  </si>
  <si>
    <t>distance_yopen</t>
  </si>
  <si>
    <t>distance_yhigh_prev</t>
  </si>
  <si>
    <t>distance_ylow_prev</t>
  </si>
  <si>
    <t>Mã</t>
  </si>
  <si>
    <t>Nhóm Ngành</t>
  </si>
  <si>
    <t>Mở cửa Tháng</t>
  </si>
  <si>
    <t>Đỉnh cũ Tháng</t>
  </si>
  <si>
    <t>Đáy cũ Tháng</t>
  </si>
  <si>
    <t>Mở cửa Năm</t>
  </si>
  <si>
    <t>Đỉnh cũ Năm</t>
  </si>
  <si>
    <t>Đáy cũ Năm</t>
  </si>
  <si>
    <t>Thông tin cổ phiếu</t>
  </si>
  <si>
    <t>Biến động trong tuần</t>
  </si>
  <si>
    <t>Thay đổi (%)</t>
  </si>
  <si>
    <t>Thanh khoản (%)</t>
  </si>
  <si>
    <t>Giá Hiện Tại</t>
  </si>
  <si>
    <t>Khoảng cách tới Đỉnh/Đáy cũ</t>
  </si>
  <si>
    <t>Vui lòng quét mã QR để 
Mở tài khoản trực tuyến eKYC</t>
  </si>
  <si>
    <t>Vui lòng quét mã QR để 
Tham gia Room Tư vấn Đầu tư</t>
  </si>
  <si>
    <t xml:space="preserve">BỘ PHẬN TƯ VẤN ĐẦU TƯ |  1  </t>
  </si>
  <si>
    <t>TIN TỨC TRONG NƯỚC</t>
  </si>
  <si>
    <t>TÁC ĐỘNG</t>
  </si>
  <si>
    <t>LĨNH VỰC</t>
  </si>
  <si>
    <t xml:space="preserve">BỘ PHẬN TƯ VẤN ĐẦU TƯ |  2  </t>
  </si>
  <si>
    <t>I.  BỐI CẢNH VĨ MÔ</t>
  </si>
  <si>
    <t>cum_change</t>
  </si>
  <si>
    <t>1 Phiên</t>
  </si>
  <si>
    <t>5 Phiên</t>
  </si>
  <si>
    <t>20 Phiên</t>
  </si>
  <si>
    <t xml:space="preserve">BỘ PHẬN TƯ VẤN ĐẦU TƯ |  3  </t>
  </si>
  <si>
    <t xml:space="preserve">BỘ PHẬN TƯ VẤN ĐẦU TƯ |  4  </t>
  </si>
  <si>
    <t>TIN TỨC QUỐC TẾ</t>
  </si>
  <si>
    <t xml:space="preserve">BỘ PHẬN TƯ VẤN ĐẦU TƯ |  5  </t>
  </si>
  <si>
    <t>II.  PHÂN TÍCH THỊ TRƯỜNG</t>
  </si>
  <si>
    <t>`</t>
  </si>
  <si>
    <t xml:space="preserve">BỘ PHẬN TƯ VẤN ĐẦU TƯ |  8  </t>
  </si>
  <si>
    <t xml:space="preserve">BỘ PHẬN TƯ VẤN ĐẦU TƯ |  6  </t>
  </si>
  <si>
    <t xml:space="preserve">BỘ PHẬN TƯ VẤN ĐẦU TƯ |  7  </t>
  </si>
  <si>
    <t xml:space="preserve">BỘ PHẬN TƯ VẤN ĐẦU TƯ |  9  </t>
  </si>
  <si>
    <t>1. THỊ TRƯỜNG CHỨNG KHOÁN VIỆT NAM</t>
  </si>
  <si>
    <t>2. THỊ TRƯỜNG CHỨNG KHOÁN QUỐC TẾ</t>
  </si>
  <si>
    <t>3. THỊ TRƯỜNG TÀI CHÍNH KHÁC</t>
  </si>
  <si>
    <t>1. PHÂN TÍCH KĨ THUẬT CHỈ SỐ VNINDEX</t>
  </si>
  <si>
    <t>2. PHÂN TÍCH CẤU TRÚC THỊ TRƯỜNG</t>
  </si>
  <si>
    <t>3. THỐNG KÊ GIAO DỊCH NƯỚC NGOÀI - TỰ DOANH</t>
  </si>
  <si>
    <t>*Dữ liệu Nước Ngoài giao dịch trong tuần</t>
  </si>
  <si>
    <t>*Top cổ phiếu Nước Ngoài mua/bán ròng</t>
  </si>
  <si>
    <t>*Dữ liệu Tự Doanh giao dịch trong tuần</t>
  </si>
  <si>
    <t>*Top cổ phiếu Tự Doanh mua/bán ròng</t>
  </si>
  <si>
    <t>4. THỐNG KÊ BIẾN ĐỘNG VỐN HOÁ THỊ TRƯỜNG</t>
  </si>
  <si>
    <t>1. DANH SÁCH CỔ PHIẾU THEO DÕI</t>
  </si>
  <si>
    <t>III.  DANH MỤC CỔ PHIẾU</t>
  </si>
  <si>
    <t xml:space="preserve">BỘ PHẬN TƯ VẤN ĐẦU TƯ |  10  </t>
  </si>
  <si>
    <t xml:space="preserve">BỘ PHẬN TƯ VẤN ĐẦU TƯ |  11  </t>
  </si>
  <si>
    <t xml:space="preserve">BỘ PHẬN TƯ VẤN ĐẦU TƯ |  12  </t>
  </si>
  <si>
    <t>2. CHIẾN LƯỢC GIAO DỊCH TUẦN</t>
  </si>
  <si>
    <t xml:space="preserve">BỘ PHẬN TƯ VẤN ĐẦU TƯ |  13  </t>
  </si>
  <si>
    <t>THÔNG BÁO MIỄN TRỪ TRÁCH NHIỆM</t>
  </si>
  <si>
    <t xml:space="preserve">BỘ PHẬN TƯ VẤN ĐẦU TƯ |  14 </t>
  </si>
  <si>
    <t>Nội dung bản tin này do Công ty CP Chứng khoán Ngân hàng Công thương Việt Nam (VietinBank Securities) cung cấp, chỉ mang tính chất tham khảo.  Mặc dù mọi thông tin đều được thu thập từ những nguồn, tờ báo đáng tin cậy, nhưng Vietinbank Securities không đảm bảo được tuyệt đối được độ chính xác của thông tin hay bất kỳ vấn đề nào liên quan đến việc sử dụng bản tin này. 
Các ý kiến tổng hợp, dự báo chỉ thể hiện quan điểm của tác giả tại thời điểm phát hành, báo cáo chỉ nhằm mục đích cung cấp thông tin tham khảo chứ không mang tính chất mời chào, mua bán, nắm giữ bất cứ cổ phiếu nào. 
Báo cáo này là tài sản của Công ty cổ phần chứng khoán Công thương (Vietinbank Securities). Không ai được phép sao chép, tái sản xuất, phát hành cũng như phân phối báo cáo này vì bất cứ mục đích cá nhân hay thương mại nào nếu không có sự đồng ý của Vietinbank Securities.</t>
  </si>
  <si>
    <t>✔️</t>
  </si>
  <si>
    <t>❌</t>
  </si>
  <si>
    <t>📌</t>
  </si>
  <si>
    <t>➤</t>
  </si>
  <si>
    <t>➕</t>
  </si>
  <si>
    <t>➖</t>
  </si>
  <si>
    <t>➜</t>
  </si>
  <si>
    <t>1️⃣</t>
  </si>
  <si>
    <t>2️⃣</t>
  </si>
  <si>
    <t>3️⃣</t>
  </si>
  <si>
    <t>4️⃣</t>
  </si>
  <si>
    <t>5️⃣</t>
  </si>
  <si>
    <t>6️⃣</t>
  </si>
  <si>
    <t>7️⃣</t>
  </si>
  <si>
    <t>8️⃣</t>
  </si>
  <si>
    <t>9️⃣</t>
  </si>
  <si>
    <t>🔟</t>
  </si>
  <si>
    <t>⬆️</t>
  </si>
  <si>
    <t>⬇️</t>
  </si>
  <si>
    <t>⚠️</t>
  </si>
  <si>
    <t>🚫</t>
  </si>
  <si>
    <t>❗</t>
  </si>
  <si>
    <t>💡</t>
  </si>
  <si>
    <t>⚲</t>
  </si>
  <si>
    <t>📄</t>
  </si>
  <si>
    <t>📚</t>
  </si>
  <si>
    <t>📝</t>
  </si>
  <si>
    <r>
      <rPr>
        <b/>
        <sz val="9"/>
        <color theme="1"/>
        <rFont val="Calibri"/>
        <family val="2"/>
        <scheme val="minor"/>
      </rPr>
      <t>➤ Tổng Quan Diễn Biến VNINDEX:</t>
    </r>
    <r>
      <rPr>
        <sz val="9"/>
        <color theme="1"/>
        <rFont val="Calibri"/>
        <family val="2"/>
        <scheme val="minor"/>
      </rPr>
      <t xml:space="preserve">
VNINDEX đã kết thúc tuần tăng mạnh mẽ, đóng cửa tại 1457.76 điểm vào ngày 11/07, bứt phá hơn 55 điểm. Chỉ số duy trì vững trên SMA 20 (1388.78) và SMA 60 (1350), xác nhận xu hướng tăng chủ đạo, biến chúng thành hỗ trợ. Chỉ báo RSI 14 đạt 78 điểm, biểu thị động lượng thị trường mạnh mẽ, song tiềm ẩn rủi ro quá mua ngắn hạn.
</t>
    </r>
    <r>
      <rPr>
        <b/>
        <sz val="9"/>
        <color theme="1"/>
        <rFont val="Calibri"/>
        <family val="2"/>
        <scheme val="minor"/>
      </rPr>
      <t xml:space="preserve">➤ Phân Tích Đa Khung Thời GIan:
</t>
    </r>
    <r>
      <rPr>
        <sz val="9"/>
        <color theme="1"/>
        <rFont val="Calibri"/>
        <family val="2"/>
        <scheme val="minor"/>
      </rPr>
      <t xml:space="preserve">Khung tuần ghi nhận hỗ trợ tại đáy 1402.06 điểm; ngưỡng Fibonacci 23.6% (1419.70) là vùng đệm, cách giá hơn 38 điểm. Khung tháng cho thấy hỗ trợ mạnh tại đáy 1377.84 điểm; mức Fibonacci 38.2% (1396.10) cách giá hiện tại khoảng 4.2%. Trong khung quý, ngưỡng hỗ trợ cốt lõi là mức mở cửa quý 1377.84 điểm, đồng thời là đáy của quý hiện tại.
</t>
    </r>
    <r>
      <rPr>
        <b/>
        <sz val="9"/>
        <color theme="1"/>
        <rFont val="Calibri"/>
        <family val="2"/>
        <scheme val="minor"/>
      </rPr>
      <t>➤ Kết Luận và Khuyến Nghị:</t>
    </r>
    <r>
      <rPr>
        <sz val="9"/>
        <color theme="1"/>
        <rFont val="Calibri"/>
        <family val="2"/>
        <scheme val="minor"/>
      </rPr>
      <t xml:space="preserve">
Ngưỡng hỗ trợ cốt lõi là vùng 1396-1402 điểm, nơi hội tụ các mốc kỹ thuật. Do đó, khuyến nghị nhà đầu tư tiếp tục nắm giữ, xem xét chốt lời quanh 1460-1480, hoặc chờ tín hiệu tại hỗ trợ.</t>
    </r>
  </si>
  <si>
    <r>
      <rPr>
        <b/>
        <sz val="9"/>
        <color theme="1"/>
        <rFont val="Calibri"/>
        <family val="2"/>
        <scheme val="minor"/>
      </rPr>
      <t>➤ Phân Tích Xu Hướng Đa Khung Thời Gian:</t>
    </r>
    <r>
      <rPr>
        <sz val="9"/>
        <color theme="1"/>
        <rFont val="Calibri"/>
        <family val="2"/>
        <scheme val="minor"/>
      </rPr>
      <t xml:space="preserve">
Xu hướng tuần vừa ghi nhận mức giảm đáng kể xuống 62.01% trong phiên 11/07, sau khi đạt đỉnh 75.46% vào ngày 08/07. Xu hướng tháng duy trì sức mạnh, tăng từ 71.77% lên 76.52%, trái ngược hoàn toàn đà suy yếu của xu hướng tuần. Xu hướng quý ổn định ở mức 86.54%, trong vùng giá trị cao, hỗ trợ đáng kể cho đà tăng của các khung thời gian ngắn hơn.
</t>
    </r>
    <r>
      <rPr>
        <b/>
        <sz val="9"/>
        <color theme="1"/>
        <rFont val="Calibri"/>
        <family val="2"/>
        <scheme val="minor"/>
      </rPr>
      <t>➤ Kết Luận và Khuyến Nghị:</t>
    </r>
    <r>
      <rPr>
        <sz val="9"/>
        <color theme="1"/>
        <rFont val="Calibri"/>
        <family val="2"/>
        <scheme val="minor"/>
      </rPr>
      <t xml:space="preserve">
Mối quan hệ hiện tại cho thấy nguyên tắc chi phối, khi xu hướng quý và tháng mạnh mẽ cản trở sự suy yếu của xu hướng tuần. Thị trường đang trải qua một đợt điều chỉnh ngắn hạn trong một xu hướng tăng dài hạn được hỗ trợ vững chắc. Do các xu hướng dài hạn mạnh mẽ, chiến lược đề xuất là tận dụng nhịp giảm của xu hướng tuần để tích lũy vị thế mua.</t>
    </r>
  </si>
  <si>
    <t>OCB</t>
  </si>
  <si>
    <t>BVH</t>
  </si>
  <si>
    <t>VGI</t>
  </si>
  <si>
    <t>5d_change</t>
  </si>
  <si>
    <t>20d_change</t>
  </si>
  <si>
    <t>NVL</t>
  </si>
  <si>
    <t>DXG</t>
  </si>
  <si>
    <t>DIG</t>
  </si>
  <si>
    <t>SHS</t>
  </si>
  <si>
    <t>PDR</t>
  </si>
  <si>
    <t>VHC</t>
  </si>
  <si>
    <t>VNM</t>
  </si>
  <si>
    <t>HAH</t>
  </si>
  <si>
    <t>PAC</t>
  </si>
  <si>
    <t>MSH</t>
  </si>
  <si>
    <t>VSC</t>
  </si>
  <si>
    <t>VNINDEX đã duy trì đà tăng ấn tượng tuần qua, chốt phiên tại 1500.17 điểm, tăng 1.02%. Cả SMA 20 (1427.13) và SMA 60 (1349.79) đều đang là các vùng hỗ trợ mạnh mẽ. Chỉ báo RSI 14 ở mức 80.40, cho thấy trạng thái quá mua, cần theo dõi cẩn trọng.
Đỉnh tuần gần nhất 1511.96 điểm, cách giá đóng cửa 11.79 điểm, là kháng cự tức thời. Ngưỡng hỗ trợ Fibonacci 38.2% tháng (1432.57) cách giá hiện tại khoảng 4.5% là then chốt. Về quý, vùng hỗ trợ Fibonacci 38.2% (1344.51) là mốc sâu hơn, xa 155.66 điểm.
Mốc hỗ trợ cốt lõi nhất cần quan tâm là SMA 20 (1427.13), tạo nền vững chắc. Nhà đầu tư nên giữ vị thế, cân nhắc chốt lời một phần nếu có dấu hiệu điều chỉnh.</t>
  </si>
  <si>
    <t>cum_net</t>
  </si>
  <si>
    <t>PNJ</t>
  </si>
  <si>
    <t>VN-Index nới rộng đà tăng, ghi nhận mức tăng trưởng 3.35% trong tuần qua. Nhóm VN30 dẫn dắt thị trường, vươn lên 3.90%, vượt trội hơn so với chỉ số chính. HNXIndex cũng tăng 3.13%, trong khi UPIndex tăng khiêm tốn 0.96% trong cùng giai đoạn. Hợp đồng tương lai VN30F1M đạt 1655.0 điểm, giao dịch ở mức chiết khấu nhẹ so với cơ sở. Tổng thể, đà tăng lan tỏa rộng khắp, song nhóm cổ phiếu vốn hóa lớn đóng vai trò dẫn dắt.</t>
  </si>
  <si>
    <t>Diễn biến thị trường chứng khoán toàn cầu tuần qua thể hiện sự phân hóa rõ rệt giữa các khu vực. Tại thị trường Mỹ, chỉ số Dow Jones giảm nhẹ 0.31%, trong khi S&amp;P 500 tăng 0.59%. Châu Âu chứng kiến FTSE 100 tăng 0.83%, nhưng STOXX 50 suy yếu 0.77% trong cùng giai đoạn. Các chỉ số châu Á biến động tích cực, với Nikkei 225 tăng 0.80% và Shanghai Composite vươn lên 2.19%. Nhìn chung, thị trường đã trải qua tuần giao dịch đa chiều với nhiều xu hướng trái ngược nhau.</t>
  </si>
  <si>
    <t>Tuần qua, thị trường tiền điện tử và hàng hóa thể hiện xu hướng tăng trưởng, trong khi ngoại hối ghi nhận những biến động trái chiều. Cụ thể, Ethereum tiếp tục bứt phá với mức tăng 4.47%, trong khi Bitcoin điều chỉnh nhẹ 0.96% trong năm ngày. Đối với hàng hóa, vàng tăng 1.39% và dầu thô CLZ cũng ghi nhận mức tăng 1.72% trong cùng giai đoạn. Trong khi đó, chỉ số DXY giảm 0.66%, còn cặp USD/VND nhích nhẹ 0.11% trong tuần giao dịch gần nhất. Nhìn chung, thị trường phản ánh bức tranh đa dạng với các phân khúc tài sản có diễn biến khác nhau.</t>
  </si>
  <si>
    <t>VNINDEX đã thể hiện xu hướng tăng mạnh mẽ tuần qua, kết thúc ở 1509.54 điểm. Hiện tại, hai đường SMA 20 (1427.6) và SMA 60 (1349.9) đều đóng vai trò hỗ trợ đắc lực. RSI 14 đạt 81.6, cho thấy thị trường đang nằm trong vùng quá mua mạnh mẽ, tiềm ẩn áp lực điều chỉnh.
Kháng cự tuần mạnh mẽ nằm tại đỉnh 1511.96 điểm, chỉ cách giá đóng cửa 2.4 điểm. Ngưỡng Fibonacci 38.2% khung tháng (1432.56) là hỗ trợ quan trọng, thấp hơn gần 5.1%. Mức hỗ trợ Fibonacci 38.2% khung quý tại 1344.51 điểm cũng đáng kể, cách xa 165 điểm.
Kháng cự then chốt hiện tại là đỉnh tuần 1511.96 điểm, cần được giám sát chặt chẽ. Nhà đầu tư nên thận trọng, có thể chốt lời một phần và chờ tín hiệu tích lũy quanh hỗ trợ.</t>
  </si>
  <si>
    <t>Đường xu hướng tuần đã sụt giảm đáng kể từ 62.0% (16/07) xuống 49.6% (22/07), cho thấy đà tăng đang suy yếu rõ rệt. Trong khi đó, xu hướng tháng duy trì ở vùng giá trị cao 78.1% (22/07), giảm nhẹ từ 82.6%, ít tiêu cực hơn xu hướng tuần. Đường xu hướng quý vững chắc tại vùng giá trị rất cao 88.1%, hỗ trợ mạnh mẽ cho xu hướng tăng của các khung thời gian ngắn.
Tương quan này tuân theo nguyên tắc chi phối: xu hướng quý 88.1% đang tăng mạnh, cho thấy nhịp giảm tuần chỉ là điều chỉnh ngắn hạn. Bản chất thị trường hiện tại vẫn duy trì xu hướng tăng bền vững, nhưng xu hướng ngắn hạn có thể tiếp tục điều chỉnh trong những phiên tới. Vì vậy, chiến lược hành động đề xuất là tích lũy dần ở các nhịp điều chỉnh, chờ đường xu hướng tuần phục hồi mạnh mẽ trở lại.</t>
  </si>
  <si>
    <t>Công chức bị tạm đình chỉ nếu nhũng nhiễu người dân, doanh nghiệp</t>
  </si>
  <si>
    <t xml:space="preserve">Công chức nhũng nhiễu dân, doanh nghiệp sẽ bị tạm đình chỉ theo quyết định 727 của Bộ Nội vụ. Quyết định tạm đình chỉ phải được ban hành trong vòng 2 ngày làm việc khi có căn cứ. Miễn nhiệm công chức quản lý nếu bị khiển trách, cảnh cáo hoặc tín nhiệm thấp trên 2/3 số phiếu.
</t>
  </si>
  <si>
    <t>https://image.vietstock.vn/2025/07/22/vietstock_s_cong-chuc-bi-tam-dinh-chi-neu-nhung-nhieu-nguoi-dan-doanh-nghiep_20250722084725.png</t>
  </si>
  <si>
    <t>http://vietstock.vn/2025/07/cong-chuc-bi-tam-dinh-chi-neu-nhung-nhieu-nguoi-dan-doanh-nghiep-761-1330831.htm</t>
  </si>
  <si>
    <t>Phó Thủ tướng ký ban hành kế hoạch triển khai sắp xếp đơn vị hành chính cấp tỉnh, cấp xã</t>
  </si>
  <si>
    <t xml:space="preserve">Quyết định 1569/QĐ-TTg triển khai sắp xếp ĐVHC cấp tỉnh, xã năm 2025. Hai mươi ba tỉnh sau sắp xếp phải ban hành kế hoạch triển khai nghị quyết. Các địa phương hoàn tất đo đạc, bản đồ địa giới trước 31/12/2026.
</t>
  </si>
  <si>
    <t>https://image.vietstock.vn/2025/07/20/SAP-XEP-DON-VI_2340399.jpg</t>
  </si>
  <si>
    <t>http://vietstock.vn/2025/07/pho-thu-tuong-ky-ban-hanh-ke-hoach-trien-khai-sap-xep-don-vi-hanh-chinh-cap-tinh-cap-xa-761-1330180.htm</t>
  </si>
  <si>
    <t>Thủ tướng chủ trì Phiên họp Ban Chỉ đạo phát triển KHCN, chuyển đổi số, đề án 06</t>
  </si>
  <si>
    <t xml:space="preserve">Thủ tướng họp Ban Chỉ đạo, đánh giá công tác KHCN, chuyển đổi số 6 tháng đầu năm 2025. Tổng doanh thu công nghiệp công nghệ thông tin đạt 2,3 triệu tỷ đồng, tăng 21%. Chính phủ bố trí khoảng 25.000 tỷ đồng cho KHCN, đổi mới sáng tạo.
</t>
  </si>
  <si>
    <t>https://image.vietstock.vn/2025/07/20/20250720-chinh-phu-1.png</t>
  </si>
  <si>
    <t>http://vietstock.vn/2025/07/thu-tuong-chu-tri-phien-hop-ban-chi-dao-phat-trien-khcn-chuyen-doi-so-de-an-06-761-1330156.htm</t>
  </si>
  <si>
    <t>Hội nghị Trung ương 12: Đánh dấu bước đi quan trọng trong quá trình chuẩn bị Đại hội XIV của Đảng</t>
  </si>
  <si>
    <t xml:space="preserve">Hội nghị Trung ương 12 định hướng Đại hội XIV, tích hợp văn kiện và cải cách thể chế. Phương hướng nhân sự Đại hội XIV cần bảo đảm tiêu chuẩn, chất lượng và cơ cấu. Hội nghị cũng bàn về Đại hội Đảng bộ các cấp và mô hình chính quyền hai cấp tại 34 tỉnh, thành.
</t>
  </si>
  <si>
    <t>https://image.vietstock.vn/2025/07/19/vietstock_s_hoi-nghi-trung-uong-12-danh-dau-buoc-di-quan-trong-trong-qua-trinh-chuan-bi-dai-hoi-xiv-cua-dang_20250719174101.png</t>
  </si>
  <si>
    <t>http://vietstock.vn/2025/07/hoi-nghi-trung-uong-12-danh-dau-buoc-di-quan-trong-trong-qua-trinh-chuan-bi-dai-hoi-xiv-cua-dang-761-1330146.htm</t>
  </si>
  <si>
    <t>Thuế TNCN sắp có thay đổi lớn, hàng loạt khoản thu nhập mới sẽ thuộc diện phải nộp thuế?</t>
  </si>
  <si>
    <t xml:space="preserve">Luật Thuế TNCN hiện hành quy định 10 loại thu nhập chịu thuế. Bộ Tài chính đề xuất bổ sung nhiều loại thu nhập khác, như tài sản số. Thuế suất 5% áp dụng cho thu nhập khác trên 10 triệu đồng.
</t>
  </si>
  <si>
    <t>https://cafefcdn.com/zoom/600_315/203337114487263232/2025/7/22/avatar1753153114988-1753153115303907216629.png</t>
  </si>
  <si>
    <t>https://cafef.vn/thue-tncn-sap-co-thay-doi-lon-hang-loat-khoan-thu-nhap-moi-se-thuoc-dien-phai-nop-thue-188250722095628612.chn</t>
  </si>
  <si>
    <t>Hàng triệu lao động trên cả nước sắp đón tin rất vui</t>
  </si>
  <si>
    <t xml:space="preserve">Bộ Tài chính đề xuất tăng mức giảm trừ gia cảnh thuế TNCN từ năm 2026. Phương án 1: 13,3 triệu đồng/tháng cho người nộp thuế, 5,3 triệu cho người phụ thuộc. Phương án 2 tăng lên 15,5 triệu đồng/tháng và 6,2 triệu đồng/tháng cho mỗi đối tượng.
</t>
  </si>
  <si>
    <t>https://cafefcdn.com/zoom/600_315/203337114487263232/2025/7/22/avatar1753145067428-175314506810355700153.jpg</t>
  </si>
  <si>
    <t>https://cafef.vn/hang-trieu-lao-dong-tren-ca-nuoc-sap-don-tin-rat-vui-188250722074519115.chn</t>
  </si>
  <si>
    <t>Người dân đặc biệt chú ý, nếu quá hạn 3 mốc thời gian này sẽ không thể sang tên sổ đỏ, còn bị phạt tiền lên đến 20 triệu đồng</t>
  </si>
  <si>
    <t xml:space="preserve">Sang tên Sổ đỏ có hai hình thức, cấp mới tốn phí phôi Sổ. Đăng ký biến động đất đai cần hoàn thành trong 30 ngày sau công chứng. Thuế thu nhập cá nhân cần nộp trong 10 ngày, lệ phí trước bạ 30 ngày.
</t>
  </si>
  <si>
    <t>https://cafefcdn.com/zoom/600_315/203337114487263232/2025/7/21/avatar1753068122684-17530681236572086740079.jpg</t>
  </si>
  <si>
    <t>https://cafef.vn/nguoi-dan-dac-biet-chu-y-neu-qua-han-3-moc-thoi-gian-nay-se-khong-the-sang-ten-so-do-con-bi-phat-tien-len-den-20-trieu-dong-18825072110210272.chn</t>
  </si>
  <si>
    <t>Hơn 150 chủ xe vượt đèn đỏ, lấn làn, không đội mũ bảo hiểm... có biển số sau nhanh chóng nộp phạt nguội theo Nghị định 168</t>
  </si>
  <si>
    <t xml:space="preserve">Từ 11/7 đến 17/7, Bắc Ninh phát hiện 153 trường hợp vi phạm giao thông qua camera phạt nguội. Ô tô vi phạm nhiều nhất là vượt đèn đỏ (41), mô tô vượt đèn đỏ (43), đội mũ (19). Người dân có thể tra cứu vi phạm trên website CSGT hoặc ứng dụng VNeTraffic.
</t>
  </si>
  <si>
    <t>https://cafefcdn.com/zoom/600_315/203337114487263232/2025/7/19/avatar1752931157402-17529311581191600920625.jpg</t>
  </si>
  <si>
    <t>https://cafef.vn/hon-150-chu-xe-vuot-den-do-lan-lan-khong-doi-mu-bao-hiem-co-bien-so-sau-nhanh-chong-nop-phat-nguoi-theo-nghi-dinh-168-188250719202102608.chn</t>
  </si>
  <si>
    <t>VN-Index chính thức vượt 1.500 điểm với thanh khoản tỷ USD, nhiều cổ phiếu Bluechips đồng loạt bứt phá</t>
  </si>
  <si>
    <t xml:space="preserve">VN-Index tăng 24,49 điểm (1,65%) lên 1.509,54 điểm nhờ nhóm Bluechips và thanh khoản đạt trên 33.000 tỷ đồng. Mặc dù vậy, nhà đầu tư nước ngoài bán ròng đột biến gần 1.900 tỷ đồng trên HOSE. Các chuyên gia dự báo VN-Index có thể hướng tới 1.756 điểm và vượt đỉnh lịch sử.
</t>
  </si>
  <si>
    <t>https://cafefcdn.com/thumb_w/640/203337114487263232/2025/7/22/avatar1753174845619-1753174846162929306051.png</t>
  </si>
  <si>
    <t>https://cafef.vn/vn-index-chinh-thuc-vuot-1500-diem-voi-thanh-khoan-ty-usd-nhieu-co-phieu-bluechips-dong-loat-but-pha-188250722160123911.chn</t>
  </si>
  <si>
    <t>Bộ Tài chính đề xuất mức thuế 20% trên lãi bán chứng khoán hàng năm</t>
  </si>
  <si>
    <t xml:space="preserve">Đề xuất mới tính thuế TNCN từ chuyển nhượng vốn là 20% thu nhập hoặc 2% giá bán. Thuế TNCN từ chuyển nhượng chứng khoán là 20% thu nhập hoặc 0,1% giá bán. Các nước có xu hướng tính thuế thu nhập thực với chứng khoán phái sinh.
</t>
  </si>
  <si>
    <t>https://cafefcdn.com/thumb_w/640/203337114487263232/2025/7/21/avatar1753114294430-17531142948522027509488.png</t>
  </si>
  <si>
    <t>https://cafef.vn/bo-tai-chinh-de-xuat-muc-thue-20-tren-lai-ban-chung-khoan-hang-nam-188250721231855377.chn</t>
  </si>
  <si>
    <t>Dư nợ cho vay toàn thị trường lập kỷ lục 300.000 tỷ ngay trước nhịp VN-Index tăng 120 điểm</t>
  </si>
  <si>
    <t xml:space="preserve">Dư nợ cho vay chứng khoán quý 2/2025 đạt kỷ lục 300.000 tỷ đồng, trong đó margin chiếm 292.000 tỷ. SSI dẫn đầu mức tăng trưởng dư nợ (6.000 tỷ), nhưng TCBS vẫn giữ vị trí quán quân cho vay. Thị trường hồi phục hình chữ "V" nhờ dư địa cho vay lớn và dòng vốn ngoại tăng mạnh.
</t>
  </si>
  <si>
    <t>https://cafefcdn.com/thumb_w/640/203337114487263232/2025/7/19/avatar1752942128613-17529421294091285109858.png</t>
  </si>
  <si>
    <t>https://cafef.vn/du-no-cho-vay-toan-thi-truong-lap-ky-luc-300000-ty-ngay-truoc-nhip-vn-index-tang-120-diem-188250719215055732.chn</t>
  </si>
  <si>
    <t>Lịch chốt quyền cổ tức 21/7-25/7: Cổ tức tiền mặt cao nhất 30%, loạt tên tuổi FPT, Thế giới di động, Vietnam Airlines, Sasco cùng "lăn chốt"</t>
  </si>
  <si>
    <t xml:space="preserve">Tuần 21/7-25/7, có 27 doanh nghiệp chốt quyền cổ tức, với 17 trả tiền mặt, cao nhất 30%. Vietnam Airlines phát hành thêm 900 triệu cổ phiếu giá 10.000 đồng/CP cho cổ đông hiện hữu. FPT thưởng cổ phiếu tỷ lệ 15% và Sonadezi Long Bình trả cổ tức 30% bằng tiền.
</t>
  </si>
  <si>
    <t>https://cafefcdn.com/thumb_w/640/203337114487263232/2025/7/19/avatar1752939098569-17529390993821141963591.jpeg</t>
  </si>
  <si>
    <t>https://cafef.vn/lich-chot-quyen-co-tuc-21-7-25-7-co-tuc-tien-mat-cao-nhat-30-loat-ten-tuoi-fpt-the-gioi-di-dong-vietnam-airlines-sasco-cung-lan-chot-188250719223218967.chn</t>
  </si>
  <si>
    <t>Bluechip nổi sóng, 'họ Gelex' thăng hoa, VN-Index bứt phá qua mốc 1.500 điểm</t>
  </si>
  <si>
    <t xml:space="preserve">VN-Index tăng 1,65% lên 1.509,54 điểm, vượt ngưỡng 1.500 nhờ nhóm vốn hóa lớn. VN30-Index lập đỉnh mới 1.655,98 điểm với 26 mã tăng mạnh, VJC tăng trần. Nhà đầu tư nước ngoài bán ròng gần 1.900 tỷ đồng trên HOSE, chủ yếu do VJC.
</t>
  </si>
  <si>
    <t>https://cdn.vietnambiz.vn/1881912202208555/images/2025/07/22/screenshot-2025-07-22-153412-20250722153428453.jpg?width=700</t>
  </si>
  <si>
    <t>https://vietnambiz.vn/bluechip-noi-song-ho-gelex-thang-hoa-vn-index-but-pha-qua-moc-1500-diem-2025722153652458.htm</t>
  </si>
  <si>
    <t>Khối ngoại bán ròng 2.000 tỷ đồng cổ phiếu VJC của Vietjet</t>
  </si>
  <si>
    <t xml:space="preserve">VJC tăng trần lên 101.700 đồng/cp phiên 22/7 dù khối ngoại bán ròng gần 2.000 tỷ đồng. Vietjet trúng thầu dự án bảo dưỡng tàu bay Long Thành, vốn đầu tư khoảng 1.543 tỷ đồng. Dự án dự kiến khai thác từ 2026, phục vụ nhu cầu bảo dưỡng máy bay nội địa.
</t>
  </si>
  <si>
    <t>https://cdn.vietnambiz.vn/1881912202208555/images/2025/07/22/hinh-anh-22-7-25-luc-1115-20250722111604761.jpeg?width=1000</t>
  </si>
  <si>
    <t>https://vietnambiz.vn/khoi-ngoai-ban-rong-2000-ty-dong-co-phieu-vjc-2025722112035148.htm</t>
  </si>
  <si>
    <t>VietinBank Securities báo lãi quý II gấp 8 lần, margin đạt kỷ lục mới</t>
  </si>
  <si>
    <t xml:space="preserve">VietinBank Securities báo lãi quý II/2025 cao nhất từ 2021, doanh thu tăng gấp đôi, đạt 578 tỷ đồng. Lợi nhuận trước thuế tăng gần 9 lần, đạt 217 tỷ đồng, nhờ hoạt động tự doanh. Công ty tất toán đầu tư 16.000 tỷ đồng và dư nợ cho vay margin đạt kỷ lục 4.119 tỷ.
</t>
  </si>
  <si>
    <t>https://cdn.vietnambiz.vn/1881912202208555/images/2025/07/21/21-7-cts-2-20250721161216557.jpg?width=700</t>
  </si>
  <si>
    <t>https://vietnambiz.vn/vietinbank-securities-bao-lai-quy-ii-gap-8-lan-margin-dat-ky-luc-moi-2025721161658514.htm</t>
  </si>
  <si>
    <t>VN-Index đảo chiều giảm hơn 12 điểm</t>
  </si>
  <si>
    <t xml:space="preserve">VN-Index giảm 12,23 điểm (0,82%) xuống 1.485,05 điểm do áp lực bán mạnh sau 14h15. Bất động sản và chứng khoán gây sức ép lớn, lấy đi hơn 12 điểm từ chỉ số chung. Tổng giá trị giao dịch đạt gần 32.240 tỷ đồng, với thanh khoản HOSE giảm 4%.
</t>
  </si>
  <si>
    <t>https://cdn.vietnambiz.vn/1881912202208555/images/2025/07/21/hinh-anh-21-7-25-luc-1220-20250721122023158.jpeg?width=700</t>
  </si>
  <si>
    <t>https://vietnambiz.vn/bluechip-giu-nhip-vn-index-vuot-1500-diem-202572194730843.htm</t>
  </si>
  <si>
    <t>Khánh Hòa có hơn 16.000 giao dịch bất động sản trước thềm sáp nhập Ninh Thuận</t>
  </si>
  <si>
    <t xml:space="preserve">Khánh Hòa (trước sáp nhập) ghi nhận 16.200 giao dịch BĐS trong 6 tháng đầu năm 2025. Giao dịch quý II tăng 32% so với quý I, đạt 9.200, trị giá hơn 11.700 tỷ. Ninh Thuận (cũ) có hơn 1.400 giao dịch, trị giá gần 1.300 tỷ, tập trung đất nền ven đô.
</t>
  </si>
  <si>
    <t>https://cdn1.vietnambiz.vn/1881912202208555/images/2025/07/21/dji0689-16075670371211567941730-1607586491760-1607586493482644821514-20250417112458919-20250721074059749-20250721112819780-avatar-15x10-20250721112923607.jpg?width=600&amp;height=315</t>
  </si>
  <si>
    <t>https://vietnambiz.vn/khanh-hoa-co-hon-16000-giao-dich-bat-dong-san-truoc-them-sap-nhap-ninh-thuan-2025721112924186.htm</t>
  </si>
  <si>
    <t>Dự báo miền Nam có thêm 7.000 ha đất công nghiệp trong ba năm tới</t>
  </si>
  <si>
    <t xml:space="preserve">TP HCM không có KCN mới, nguồn cung gần 5.000 ha, lấp đầy 90%. Miền Nam dự kiến có thêm 7.000 ha đất công nghiệp giai đoạn 2025-2028. Các chính sách mới thúc đẩy FDI, nhưng cần cập nhật để tuân thủ.
</t>
  </si>
  <si>
    <t>https://cdn.vietnambiz.vn/1881912202208555/images/2025/07/21/kcn-le-minh-xuan-1000-20250721112350517.jpg?width=700</t>
  </si>
  <si>
    <t>https://vietnambiz.vn/du-bao-mien-nam-co-them-7000-ha-dat-cong-nghiep-trong-ba-nam-toi-202572111264417.htm</t>
  </si>
  <si>
    <t>Gỡ điểm nghẽn nhà ở xã hội</t>
  </si>
  <si>
    <t xml:space="preserve">Bắc Ninh đẩy nhanh đề án 1 triệu căn hộ, hướng tới 135.000 căn giai đoạn 2022-2030. Tỉnh tháo gỡ vướng mắc mặt bằng tại 17 dự án, đôn đốc tiến độ các chủ đầu tư. Bắc Ninh đặt mục tiêu 15.920 căn năm 2025, đảm bảo an cư cho người lao động.
</t>
  </si>
  <si>
    <t>https://cdn.vietnambiz.vn/1881912202208555/images/2025/07/20/crawl-20250720142957270.jpg</t>
  </si>
  <si>
    <t>https://vietnambiz.vn/go-diem-nghen-nha-o-xa-hoi-202572014341694.htm</t>
  </si>
  <si>
    <t>'Giá nhà liên tục tăng gây hệ lụy bong bóng'</t>
  </si>
  <si>
    <t xml:space="preserve">Giá nhà tăng mạnh, đặc biệt ở Hà Nội với chung cư tăng 87% sau 6 năm. Nguồn cung lệch pha, 62% là cao cấp, trong khi thu nhập chỉ tăng 10%. VARS kiến nghị chính sách để "nắn" dòng tiền vào phân khúc phù hợp nhu cầu.
</t>
  </si>
  <si>
    <t>https://cdn.vietnambiz.vn/1881912202208555/images/2025/07/19/crawl-20250719144311276.jpg</t>
  </si>
  <si>
    <t>https://vietnambiz.vn/gia-nha-lien-tuc-tang-gay-he-luy-bong-bong-2025719144555680.htm</t>
  </si>
  <si>
    <t>Dầu giảm nhẹ sau các lệnh trừng phạt mới nhất của châu Âu đối với Nga</t>
  </si>
  <si>
    <t xml:space="preserve">Giá dầu Brent và WTI giảm nhẹ lần lượt còn 69.21 USD/thùng và 67.20 USD/thùng. Các lệnh trừng phạt mới của EU với dầu Nga ít tác động đến nguồn cung. Số lượng giàn khoan dầu hoạt động tại Mỹ giảm xuống còn 422, thấp nhất từ tháng 9/2021.
</t>
  </si>
  <si>
    <t>https://image.vietstock.vn/2025/07/22/072225-dau.jpeg</t>
  </si>
  <si>
    <t>http://vietstock.vn/2025/07/dau-giam-nhe-sau-cac-lenh-trung-phat-moi-nhat-cua-chau-au-doi-voi-nga-34-1330810.htm</t>
  </si>
  <si>
    <t>Vàng thế giới tăng hơn 1% lên cao nhất trong 5 tuần</t>
  </si>
  <si>
    <t xml:space="preserve">Giá vàng tăng hơn 1% lên mức cao nhất 5 tuần, đạt 3,394.23 USD/oz do USD yếu. Bất ổn thương mại Mỹ trước thời hạn 1/8 thúc đẩy nhu cầu vàng, kênh trú ẩn an toàn. Trung Quốc nhập khẩu 63 tấn vàng trong tháng trước, mức thấp nhất kể từ tháng 1.
</t>
  </si>
  <si>
    <t>https://image.vietstock.vn/2025/07/22/072225-vang.jpeg</t>
  </si>
  <si>
    <t>http://vietstock.vn/2025/07/vang-the-gioi-tang-hon-1-len-cao-nhat-trong-5-tuan-759-1330809.htm</t>
  </si>
  <si>
    <t>Chuỗi sa sút tồi tệ nhất thập kỷ của mảng ngân hàng đầu tư</t>
  </si>
  <si>
    <t xml:space="preserve">Doanh thu ngân hàng đầu tư giảm gần 10%, xuống 7.5 tỷ USD, kéo dài chuỗi 14 quý dưới 25%. Ngược lại, doanh thu giao dịch dự kiến tăng 10%, đạt 31 tỷ USD nhờ thị trường biến động. Lợi nhuận ròng của sáu ngân hàng lớn nhất Mỹ dự kiến giảm khoảng 13%.
</t>
  </si>
  <si>
    <t>https://image.vietstock.vn/2025/07/21/ngan-hang-the-gioi.png</t>
  </si>
  <si>
    <t>http://vietstock.vn/2025/07/chuoi-sa-sut-toi-te-nhat-thap-ky-cua-mang-ngan-hang-dau-tu-773-1330300.htm</t>
  </si>
  <si>
    <t>Dầu đi ngang sau những tin tức kinh tế trái chiều của Mỹ</t>
  </si>
  <si>
    <t xml:space="preserve">Giá dầu biến động nhẹ ngày 18/07: Brent giảm 0.3% xuống 69.32 USD/thùng, WTI giảm 0.2% còn 67.38 USD/thùng. Dữ liệu kinh tế Mỹ trái chiều cùng lệnh trừng phạt Nga mới của EU tác động không lớn. Hoạt động xây dựng nhà ở Mỹ giảm, nhưng tâm lý người tiêu dùng lại cải thiện.
</t>
  </si>
  <si>
    <t>https://image.vietstock.vn/2025/07/19/071925-dau.jpeg</t>
  </si>
  <si>
    <t>http://vietstock.vn/2025/07/dau-di-ngang-sau-nhung-tin-tuc-kinh-te-trai-chieu-cua-my-34-1330107.htm</t>
  </si>
  <si>
    <t>Hacker tấn công server Microsoft, ảnh hưởng khoảng 100 tổ chức trên toàn cầu</t>
  </si>
  <si>
    <t xml:space="preserve">Hacker đã khai thác lỗ hổng zero-day, tấn công khoảng 100 tổ chức toàn cầu. Microsoft cảnh báo các cuộc tấn công nhắm vào server SharePoint tự lưu trữ. Khoảng 8,000-9,000 server có thể bị xâm nhập, ảnh hưởng nhiều lĩnh vực.
</t>
  </si>
  <si>
    <t>https://image.vietstock.vn/2025/07/22/tan-cong-mang.png</t>
  </si>
  <si>
    <t>http://vietstock.vn/2025/07/hacker-tan-cong-server-microsoft-anh-huong-khoang-100-to-chuc-tren-toan-cau-4264-1331010.htm</t>
  </si>
  <si>
    <t>Người kế nhiệm Warren Buffett sẽ thay đổi Berkshire Hathaway như thế nào?</t>
  </si>
  <si>
    <t xml:space="preserve">Greg Abel sẽ kế nhiệm Warren Buffett, có thể thay đổi phong cách quản lý của Berkshire. Cổ phiếu Berkshire giảm 12% sau thông báo, dù các chuyên gia vẫn lạc quan. Abel được kỳ vọng tích cực hơn trong M&amp;A và có thể trả cổ tức từ 371 tỷ USD doanh thu.
</t>
  </si>
  <si>
    <t>https://image.vietstock.vn/2025/07/22/greg-abel.png</t>
  </si>
  <si>
    <t>http://vietstock.vn/2025/07/nguoi-ke-nhiem-warren-buffett-se-thay-doi-berkshire-hathaway-nhu-the-nao-773-1330897.htm</t>
  </si>
  <si>
    <t>S&amp;P 500 vượt ngưỡng 6,300 điểm lần đầu tiên</t>
  </si>
  <si>
    <t xml:space="preserve">S&amp;P 500 đóng cửa ở mức 6,305.60 điểm, vượt ngưỡng 6,300 lần đầu tiên vào ngày 21/07. Mùa báo cáo lợi nhuận Q2/2025 khởi đầu mạnh mẽ, với 85% công ty S&amp;P 500 vượt kỳ vọng. "Magnificent Seven" dự kiến tăng trưởng lợi nhuận 14%, cao hơn nhiều so với 3.4% của các công ty khác.
</t>
  </si>
  <si>
    <t>https://image.vietstock.vn/2025/07/22/072225-ck-1.png</t>
  </si>
  <si>
    <t>http://vietstock.vn/2025/07/sp-500-vuot-nguong-6300-diem-lan-dau-tien-773-1330808.htm</t>
  </si>
  <si>
    <t>Sở giao dịch chứng khoán London cân nhắc mở cửa giao dịch xuyên ngày đêm</t>
  </si>
  <si>
    <t xml:space="preserve">LSEG xem xét giao dịch 24/7 để đáp ứng nhu cầu của nhà đầu tư nhỏ lẻ. Financial Times đưa tin LSEG đang thảo luận về khả năng mở rộng giờ giao dịch. Các sàn giao dịch New York, Nasdaq và Cboe cũng đã nộp đơn xin gia hạn giờ.
</t>
  </si>
  <si>
    <t>https://image.vietstock.vn/2025/07/21/lseg_17825.png</t>
  </si>
  <si>
    <t>http://vietstock.vn/2025/07/so-giao-dich-chung-khoan-london-can-nhac-mo-cua-giao-dich-xuyen-ngay-dem-773-1330656.htm</t>
  </si>
  <si>
    <t>Đẳng cấp Nhật Bản: Chế tạo ra công nghệ dùng trong xe điện mà không cần kim loại đất hiếm, vừa tiện vừa rẻ, đe dọa sức mạnh ‘con bài’ của Trung Quốc</t>
  </si>
  <si>
    <t xml:space="preserve">Proterial phát triển nam châm mới cho xe điện, loại bỏ đất hiếm nặng terbium và dysprosium. Công ty dự kiến chuyển mẫu nam châm chịu nhiệt cao từ tháng 4/2026. Công nghệ này giúp giảm phụ thuộc vào nguồn cung đất hiếm, đặc biệt từ Trung Quốc.
</t>
  </si>
  <si>
    <t>https://cafefcdn.com/thumb_w/640/203337114487263232/2025/7/22/avatar1753162532217-17531625331971908037173-0-118-878-1523-crop-1753162540056457390364.jpg</t>
  </si>
  <si>
    <t>https://cafef.vn/dang-cap-nhat-ban-che-tao-ra-cong-nghe-dung-trong-xe-dien-ma-khong-can-kim-loai-dat-hiem-vua-tien-vua-re-de-doa-suc-manh-con-bai-cua-trung-quoc-188250722123635869.chn</t>
  </si>
  <si>
    <t>Nền kinh tế nhận 'báo động đỏ', loạt nhà băng lớn nhất nhì của Nga chuẩn bị xin cứu trợ khẩn cấp từ ngân hàng trung ương</t>
  </si>
  <si>
    <t xml:space="preserve">Ba ngân hàng lớn Nga bí mật thảo luận về việc xin hỗ trợ từ Ngân hàng Trung ương. Lợi nhuận ngân hàng Nga tăng kỷ lục 4.000 tỷ ruble, nhưng nợ xấu gia tăng đáng kể. Quỹ Tài sản Quốc gia giảm mạnh, xuống còn 28.000 tỷ ruble do xung đột kéo dài.
</t>
  </si>
  <si>
    <t>https://cafefcdn.com/thumb_w/640/203337114487263232/2025/7/21/avatar1753104289004-17531042892721433929588.png</t>
  </si>
  <si>
    <t>https://cafef.vn/nen-kinh-te-nhan-bao-dong-do-loat-nha-bang-lon-nhat-nhi-cua-nga-chuan-bi-xin-cuu-tro-khan-cap-tu-ngan-hang-trung-uong-188250721202612074.chn</t>
  </si>
  <si>
    <t>Cạnh tranh gay gắt, 2 hãng xe điện dùng chiêu thổi phồng doanh số trắng trợn, chính quyền lập tức vào cuộc</t>
  </si>
  <si>
    <t xml:space="preserve">Neta ghi nhận trước 64.719 xe từ 1/2023 đến 3/2024 bằng cách mua bảo hiểm. Zeekr tăng đột biến doanh số tháng 12/2024 tại Hạ Môn, gấp 14 lần trung bình. Các hãng xe điện Trung Quốc đang bị điều tra vì thổi phồng doanh số.
</t>
  </si>
  <si>
    <t>https://cafefcdn.com/zoom/600_315/203337114487263232/2025/7/21/avatar1753104184471-175310418489214787638.jpg</t>
  </si>
  <si>
    <t>https://cafef.vn/canh-tranh-gay-gat-2-hang-xe-dien-dung-chieu-thoi-phong-doanh-so-trang-tron-chinh-quyen-lap-tuc-vao-cuoc-188250721202408271.chn</t>
  </si>
  <si>
    <t>Chỉ trong 6 tháng, Campuchia thu hơn 5 tỷ USD từ một ngành hàng, Việt Nam thu gấp 4 lần</t>
  </si>
  <si>
    <t xml:space="preserve">Xuất khẩu may mặc Campuchia tăng 22%, đạt 5,28 tỷ USD trong nửa đầu năm. Mỹ áp thuế 36% lên hàng Campuchia, thúc đẩy đa dạng hóa thị trường. Việt Nam xuất khẩu dệt may đạt gần 22 tỷ USD, tăng 10%, dẫn đầu tăng trưởng.
</t>
  </si>
  <si>
    <t>https://cafefcdn.com/thumb_w/640/203337114487263232/2025/7/20/avatar1752974060622-17529740613421122509281.jpg</t>
  </si>
  <si>
    <t>https://cafef.vn/chi-trong-6-thang-campuchia-thu-hon-5-ty-usd-tu-mot-nganh-hang-viet-nam-thu-gap-4-lan-188250720081556617.chn</t>
  </si>
  <si>
    <t>Cả thành phố mất điện vì mưa bão, hàng triệu xe điện sạc kiểu gì: Trung Quốc có lời giải rất hay</t>
  </si>
  <si>
    <t xml:space="preserve">Trung Quốc dẫn đầu xe điện với hơn một nửa số lượng xe trên toàn cầu. Để đối phó thiên tai, Trung Quốc phát triển xe sạc di động, trạm đổi pin, và V2X. NIO triển khai 2.432 trạm đổi pin, mỗi trạm chứa 1,7-2,3 MWh năng lượng dự trữ.
</t>
  </si>
  <si>
    <t>https://cafefcdn.com/zoom/600_315/203337114487263232/2025/7/20/avatar1753025357389-1753025358106649045846.jpg</t>
  </si>
  <si>
    <t>https://cafef.vn/ca-thanh-pho-mat-dien-vi-mua-bao-hang-trieu-xe-dien-sac-kieu-gi-trung-quoc-co-loi-giai-rat-hay-188250720223005386.chn</t>
  </si>
  <si>
    <t>Khảo sát địa chất xây cao tốc, phát hiện kho báu chứa đầy vàng, bạc, trang sức: Giá trị vượt trên cả vật chất</t>
  </si>
  <si>
    <t xml:space="preserve">Khu định cư 2.200 năm của người Celt vừa được phát hiện ở Bohemia, Cộng hòa Czech. Di chỉ chứa hàng trăm đồng xu vàng bạc và hơn 1.000 món đồ trang sức. Phát hiện hé lộ cách tổ chức khu dân cư La Tène từ thế kỷ 3 đến thế kỷ 1 TCN.
</t>
  </si>
  <si>
    <t>https://cafefcdn.com/thumb_w/640/203337114487263232/2025/7/21/avatar1753098095373-1753098096478420676955.jpg</t>
  </si>
  <si>
    <t>https://cafef.vn/khao-sat-dia-chat-xay-cao-toc-phat-hien-kho-bau-chua-day-vang-bac-trang-suc-gia-tri-vuot-tren-ca-vat-chat-188250721184249035.chn</t>
  </si>
  <si>
    <t>Thành tích hàng chục năm của huyền thoại Warren Buffett bị xô đổ sau tin về hưu</t>
  </si>
  <si>
    <t xml:space="preserve">Cổ phiếu Berkshire giảm hơn 12% sau thông báo Buffett rời CEO vào 3/5. Cổ phiếu này đã chấm dứt 573 ngày trên MA200, chuỗi dài nhất từ 1996. Buffett dự đoán Berkshire sẽ tốt hơn "một chút" so với doanh nghiệp Mỹ.
</t>
  </si>
  <si>
    <t>https://cdn.vietnambiz.vn/1881912202208555/images/2025/07/21/crawl-20250721073431780-20250721073431803.jpg?width=700</t>
  </si>
  <si>
    <t>https://vietnambiz.vn/thanh-tich-hang-chuc-nam-cua-huyen-thoai-warren-buffett-bi-xo-do-sau-tin-ve-huu-202572173744436.htm</t>
  </si>
  <si>
    <t>Người đứng sau can ông Trump không sa thải Chủ tịch Fed</t>
  </si>
  <si>
    <t xml:space="preserve">Bộ trưởng Bessent khuyên Trump không sa thải Powell, cảnh báo hậu quả kinh tế, pháp lý. Vought chỉ trích Powell vì dự án cải tạo trụ sở Fed vượt 700 triệu USD. Wolfe Research dự đoán kiện tụng sa thải Powell có thể lên Tòa án Tối cao.
</t>
  </si>
  <si>
    <t>https://cdn.vietnambiz.vn/1881912202208555/images/2025/07/20/crawl-20250720182754540-20250720182754567.jpg?width=700</t>
  </si>
  <si>
    <t>https://vietnambiz.vn/nguoi-dung-sau-can-ong-trump-khong-sa-thai-chu-tich-fed-2025720183232248.htm</t>
  </si>
  <si>
    <t>Thiệt hại bảo hiểm toàn cầu đạt mức cao kỷ lục trong nửa đầu năm 2025</t>
  </si>
  <si>
    <t xml:space="preserve">Thiệt hại bảo hiểm toàn cầu nửa đầu năm 2025 đạt kỷ lục 84 tỷ USD, cao nhất từ 2011. Cháy rừng tại Mỹ gây thiệt hại 40 tỷ USD, chiếm gần một nửa tổng thiệt hại. Bão lớn ở Mỹ gây thiệt hại 33 tỷ USD, còn thiệt hại ngoài Mỹ dưới 10 tỷ USD.
</t>
  </si>
  <si>
    <t>https://cdn.vietnambiz.vn/1881912202208555/images/2025/07/19/crawl-20250719194422444.jpg?width=700</t>
  </si>
  <si>
    <t>https://vietnambiz.vn/thiet-hai-bao-hiem-toan-cau-dat-muc-cao-ky-luc-trong-nua-dau-nam-2025-2025719194717388.htm</t>
  </si>
  <si>
    <t>Huyền thoại đầu tư Warren Buffett gióng hồi chuông cảnh báo về cổ phiếu ngân hàng</t>
  </si>
  <si>
    <t xml:space="preserve">Warren Buffett bán 3,2 tỷ USD cổ phiếu ngân hàng do lo ngại chính sách kinh tế Trump. Lạm phát tăng 2,7% và Fed hạ dự báo GDP năm 2025 xuống 1,4%. Các CEO ngân hàng cảnh báo rủi ro từ chính sách kinh tế bất ổn.
</t>
  </si>
  <si>
    <t>https://cdn.vietnambiz.vn/1881912202208555/images/2025/07/19/1-20250719210830340.jpg?width=700</t>
  </si>
  <si>
    <t>https://vietnambiz.vn/huyen-thoai-dau-tu-warren-buffett-giong-hoi-chuong-canh-bao-ve-co-phieu-ngan-hang-2025719212626733.htm</t>
  </si>
  <si>
    <t>Thị trường có thể đang quá tự mãn về lạm phát, nên cẩn trọng bất ngờ từ Trung Quốc</t>
  </si>
  <si>
    <t xml:space="preserve">Lạm phát có thể quay trở lại do CPI tháng 6 của Mỹ tăng 2,7% so với năm ngoái. Thuế quan và lạm phát dịch vụ dai dẳng có khả năng đẩy giá cả tăng cao hơn. Trung Quốc chấm dứt giảm phát có thể "xuất khẩu" lạm phát toàn cầu.
</t>
  </si>
  <si>
    <t>https://cdn.vietnambiz.vn/1881912202208555/images/2025/07/19/crawl-20250719162205127-20250719162205141.jpg?width=700</t>
  </si>
  <si>
    <t>https://vietnambiz.vn/thi-truong-co-the-dang-qua-tu-man-ve-lam-phat-nen-can-trong-bat-ngo-tu-trung-quoc-2025719163742496.htm</t>
  </si>
  <si>
    <t>Dow Jones mất hơn 140 điểm sau thông tin ông Trump muốn áp thuế EU ít nhất 15%</t>
  </si>
  <si>
    <t xml:space="preserve">Dow Jones giảm 142 điểm (0,32%) xuống 44.342 do lo ngại thuế quan từ Tổng thống Trump. Netflix và 3M giảm lần lượt 5% và 3% do dự báo kinh doanh tiêu cực. Mặc dù vậy, 83% công ty S&amp;P 500 vượt ước tính lợi nhuận trong quý II này.
</t>
  </si>
  <si>
    <t>https://cdn.vietnambiz.vn/1881912202208555/images/2025/07/19/index-20250719063327996.png?width=700</t>
  </si>
  <si>
    <t>https://vietnambiz.vn/dow-jones-mat-hon-140-diem-sau-thong-tin-ong-trump-muon-ap-thue-eu-it-nhat-15-202571963228921.htm</t>
  </si>
  <si>
    <t>Hãng phân phối điện thoại Samsung báo lãi tăng 64% trong quý 2</t>
  </si>
  <si>
    <t xml:space="preserve">PSD: Doanh thu thuần quý 2 của PSD tăng 35% lên gần 1.89 ngàn tỷ đồng. Lãi ròng của nhà phân phối điện thoại Samsung này tăng trưởng mạnh 64%, đạt 29.5 tỷ đồng. Phải thu và tồn kho tăng, được tài trợ bằng vay ngắn hạn và chiếm dụng vốn.
</t>
  </si>
  <si>
    <t>https://image.vietstock.vn/2025/07/22/samsung-psd_1425173.png</t>
  </si>
  <si>
    <t>http://vietstock.vn/2025/07/hang-phan-phoi-dien-thoai-samsung-bao-lai-tang-64-trong-quy-2-737-1331062.htm</t>
  </si>
  <si>
    <t>Huegatex hưởng lợi trước thời điểm Mỹ áp thuế, lãi quý 2 cao chưa từng có</t>
  </si>
  <si>
    <t xml:space="preserve">HDM: Lãi ròng quý 2/2025 của Huegatex đạt gần 54 tỷ đồng, tăng 80% so với năm trước. Doanh thu 6 tháng đầu năm đạt 1.103 tỷ đồng, tăng 17% so với cùng kỳ. Công ty đã thực hiện 53% kế hoạch doanh thu và 75% chỉ tiêu lợi nhuận năm.
</t>
  </si>
  <si>
    <t>https://image.vietstock.vn/2025/07/22/HDM-AVA.jpg</t>
  </si>
  <si>
    <t>http://vietstock.vn/2025/07/huegatex-huong-loi-truoc-thoi-diem-my-ap-thue-lai-quy-2-cao-chua-tung-co-737-1330982.htm</t>
  </si>
  <si>
    <t>Hải An lên kế hoạch đóng mới tàu trị giá 92 triệu USD</t>
  </si>
  <si>
    <t xml:space="preserve">Hải An dự kiến đầu tư 92 triệu USD đóng mới hai tàu container tại Trung Quốc. Các tàu mới có sức chở khoảng 3.000 TEU/tàu, phục vụ kế hoạch mở rộng sang Địa Trung Hải và Bờ Tây Mỹ. Hải An hiện sở hữu 17 tàu container với tổng sức chở 28.200 TEU, chiếm 68% cả nước.
</t>
  </si>
  <si>
    <t>https://image.vietstock.vn/2025/07/22/hai-an-zeta.png</t>
  </si>
  <si>
    <t>http://vietstock.vn/2025/07/hai-an-len-ke-hoach-dong-moi-tau-tri-gia-92-trieu-usd-737-1330969.htm</t>
  </si>
  <si>
    <t>Lợi nhuận tăng vọt, DDV vượt kế hoạch năm chỉ sau 6 tháng</t>
  </si>
  <si>
    <t xml:space="preserve">DDV: Doanh thu thuần quý 2 của DDV tăng 71%, đạt 1.6 ngàn tỷ đồng. Lãi sau thuế 6 tháng đầu năm của DDV gấp 3 lần, lên 275 tỷ đồng. DDV đã vượt gần 60% kế hoạch lợi nhuận năm nhờ giá DAP tăng.
</t>
  </si>
  <si>
    <t>https://image.vietstock.vn/2025/07/22/DDV-q2-2025.png</t>
  </si>
  <si>
    <t>http://vietstock.vn/2025/07/loi-nhuan-tang-vot-ddv-vuot-ke-hoach-nam-chi-sau-6-thang-737-1330953.htm</t>
  </si>
  <si>
    <t>TNG báo lãi quý 2 cao nhất lịch sử, cổ phiếu tăng hơn 40% trong 3 tháng</t>
  </si>
  <si>
    <t xml:space="preserve">TNG: Quý 2/2025, TNG đạt doanh thu 2,528 tỷ đồng và lãi ròng 120 tỷ đồng, cao nhất lịch sử. Doanh thu 6 tháng đầu năm đạt 4,038 tỷ đồng, lợi nhuận ròng đạt 161 tỷ đồng. Cổ phiếu TNG tăng hơn 40% trong 3 tháng gần nhất, lên 21,100 đồng/cp.
</t>
  </si>
  <si>
    <t>https://image.vietstock.vn/2025/07/22/TNG-AVA.jpg</t>
  </si>
  <si>
    <t>http://vietstock.vn/2025/07/tng-bao-lai-quy-2-cao-nhat-lich-su-co-phieu-tang-hon-40-trong-3-thang-737-1330925.htm</t>
  </si>
  <si>
    <t>Dệt may, Chứng khoán</t>
  </si>
  <si>
    <t>Savimex lỗ nặng trong quý 2 do khoản đầu tư vào TCM rớt giá</t>
  </si>
  <si>
    <t xml:space="preserve">SAV: Savimex lỗ ròng 22.6 tỷ đồng trong quý 2/2025 do thua lỗ tài chính đột biến. Khoản đầu tư vào TCM giảm giá vì chính sách thuế quan Mỹ, trích lập dự phòng. Cổ phiếu TCM và SAV giảm lần lượt 26% và 11% so với đầu năm.
</t>
  </si>
  <si>
    <t>https://image.vietstock.vn/2025/07/22/moho-noi-that.png</t>
  </si>
  <si>
    <t>http://vietstock.vn/2025/07/savimex-lo-nang-trong-quy-2-do-khoan-dau-tu-vao-tcm-rot-gia-737-1330881.htm</t>
  </si>
  <si>
    <t>SSI đạt lãi sau thuế 922 tỷ đồng trong quý 2, dư nợ cho vay vượt 30 ngàn tỷ</t>
  </si>
  <si>
    <t xml:space="preserve">SSI: SSI báo lãi sau thuế quý 2 đạt 922 tỷ đồng, tăng 10% so với cùng kỳ năm trước. Doanh thu hoạt động nửa đầu năm 2025 đạt 5 ngàn tỷ đồng, tăng 20%. Tổng tài sản SSI đạt gần 91 ngàn tỷ đồng, dư nợ cho vay vượt 33 ngàn tỷ.
</t>
  </si>
  <si>
    <t>https://image.vietstock.vn/2025/07/22/ssi-kqkd-q22025.png</t>
  </si>
  <si>
    <t>http://vietstock.vn/2025/07/ssi-dat-lai-sau-thue-922-ty-dong-trong-quy-2-du-no-cho-vay-vuot-30-ngan-ty-737-1330868.htm</t>
  </si>
  <si>
    <t>Nhờ đâu Techcombank có lãi quý cao nhất lịch sử?</t>
  </si>
  <si>
    <t xml:space="preserve">TCB: Techcombank đạt mức lãi trước thuế kỷ lục 7.9 nghìn tỷ đồng trong quý 2/2025. Thu nhập từ hoạt động dịch vụ tăng trưởng mạnh, đặc biệt phí IB tăng 30.2% so với cùng kỳ. Tổng tài sản đạt 1.038 triệu tỷ đồng, CASA tăng 7.9% so với quý 1.
</t>
  </si>
  <si>
    <t>https://image.vietstock.vn/2025/07/22/techcombank-quy-2.jpg</t>
  </si>
  <si>
    <t>http://vietstock.vn/2025/07/nho-dau-techcombank-co-lai-quy-cao-nhat-lich-su-737-1330812.htm</t>
  </si>
  <si>
    <t>Hóa chất Đức Giang báo lãi cao nhất 10 quý, hơn 12.000 tỷ 'tiền tươi' vẫn để trong ngân hàng</t>
  </si>
  <si>
    <t xml:space="preserve">DGC: Doanh thu quý 2 của Hóa chất Đức Giang đạt 2.894 tỷ đồng, tăng 15,6% so với năm trước. Lợi nhuận sau thuế quý 2 đạt 890,8 tỷ đồng, tăng 2,3% so với cùng kỳ. Lũy kế 6 tháng đầu năm, doanh thu và lợi nhuận sau thuế lần lượt là 5.700 tỷ và 1.728 tỷ đồng.
</t>
  </si>
  <si>
    <t>https://cafefcdn.com/thumb_w/640/203337114487263232/2025/7/22/avatar1753171921254-1753171921925272070864.jpg</t>
  </si>
  <si>
    <t>https://cafef.vn/hoa-chat-duc-giang-bao-lai-cao-nhat-10-quy-hon-12000-ty-tien-tuoi-van-de-trong-ngan-hang-188250722151435515.chn</t>
  </si>
  <si>
    <t>Cổ phiếu Vietjet tăng kịch trần, tài sản tỷ phú Nguyễn Thị Phương Thảo tăng thêm gần 4.000 tỷ đồng</t>
  </si>
  <si>
    <t xml:space="preserve">VJC: Sáng 22/7, cổ phiếu VJC tăng trần lên 101.700 đồng/cp, vốn hóa đạt trên 60.000 tỷ đồng. Bà Thảo sở hữu 202,4 triệu cổ phiếu VJC, ước tính khoảng 20.584 tỷ đồng. Quý I/2025, Vietjet đạt doanh thu 17.952 tỷ đồng và lợi nhuận trước thuế 836 tỷ đồng.
</t>
  </si>
  <si>
    <t>https://cafefcdn.com/thumb_w/640/203337114487263232/2025/7/22/avatar1753164356651-17531643571331087605234.jpg</t>
  </si>
  <si>
    <t>https://cafef.vn/co-phieu-vietjet-tang-kich-tran-tai-san-ty-phu-nguyen-thi-phuong-thao-tang-them-gan-4000-ty-dong-188250722130810241.chn</t>
  </si>
  <si>
    <t>9 'chiến mã' tỷ đô mới: Quán quân tăng giá 300% gọi tên họ GELEX, VIX vượt Vietcap và VNDIRECT để trở thành CTCK lớn thứ 2 thị trường</t>
  </si>
  <si>
    <t xml:space="preserve">FRT: Thị trường chứng khoán có 50 doanh nghiệp vốn hóa trên 1 tỷ USD vào cuối năm 2024. Đến 21/7/2025, có 9 doanh nghiệp tỷ đô mới, Vinpearl đạt 6 tỷ đô. "Họ" GELEX có GEE tăng 316% và GEX tăng 144%, đóng góp 2 thành viên.
</t>
  </si>
  <si>
    <t>https://cafefcdn.com/thumb_w/640/203337114487263232/2025/7/21/avatar1753114522869-1753114523201281923268.png</t>
  </si>
  <si>
    <t>https://cafef.vn/9-chien-ma-ty-do-moi-quan-quan-tang-gia-300-goi-ten-ho-gelex-vix-vuot-vietcap-va-vndirect-de-tro-thanh-ctck-lon-thu-2-thi-truong-188250721231827026.chn</t>
  </si>
  <si>
    <t>Cập nhật BCTC quý 2/2025 chiều ngày 21/7: LPBank báo lãi gần 3.000 tỷ, công ty của tỷ phú Phạm Nhật Vượng báo lãi quý 2 tăng hơn 200%</t>
  </si>
  <si>
    <t xml:space="preserve">VEF: Doanh thu VEF quý 2 đạt 4.861 tỷ đồng, lãi ròng 349 tỷ đồng, tăng trưởng lần lượt gần 20 lần và 220%. LPB báo lãi trước thuế quý 2 giảm 1% đạt 2.988 tỷ đồng, 6 tháng tăng 4%. Ngược lại, ORS lỗ 102 tỷ đồng và VND lãi trước thuế quý 2 tăng 15%.
</t>
  </si>
  <si>
    <t>https://cafefcdn.com/zoom/600_315/203337114487263232/2025/7/21/avatar1753075416004-17530754165351379165009.jpg</t>
  </si>
  <si>
    <t>https://cafef.vn/cap-nhat-bctc-quy-2-2025-chieu-ngay-21-7-lpbank-bao-lai-gan-3000-ty-cong-ty-cua-ty-phu-pham-nhat-vuong-bao-lai-quy-2-tang-hon-200-188250720234329068.chn</t>
  </si>
  <si>
    <t>Ngân hàng, Bất động sản, Chứng khoán</t>
  </si>
  <si>
    <t>Cập nhật BCTC quý 2/2025 chiều ngày 22/7: VPBank báo lãi trước thuế tăng gần 40%, một công ty thép báo lỗ hơn 90 tỷ đồng</t>
  </si>
  <si>
    <t xml:space="preserve">TCB: Techcombank báo lãi trước thuế quý 2 đạt 7.899 tỷ đồng, tăng nhẹ 1% so với cùng kỳ năm ngoái. ANV: Navico gây ấn tượng với lợi nhuận 6 tháng tăng 1.761%, đạt 514 tỷ đồng. VVS: VIMID báo doanh thu thuần quý 2 tăng 98,4%, lợi nhuận sau thuế tăng 375% so với năm trước.
</t>
  </si>
  <si>
    <t>https://cafefcdn.com/thumb_w/640/203337114487263232/2025/7/22/avatar1753165870104-175316587079655092151.jpg</t>
  </si>
  <si>
    <t>https://cafef.vn/cap-nhat-bctc-quy-2-2025-ngay-22-7-techcombank-duoc-hau-giang-cung-nhieu-doanh-nghiep-lon-cong-bo-mot-cong-ty-thuy-san-co-lai-6-thang-tang-gan-1800-188250722002515723.chn</t>
  </si>
  <si>
    <t>Cập nhật BCTC quý 2/2025 ngày 20/7: Hai DN bất động sản báo lãi tăng mạnh, một công ty tài chính có lãi gấp đôi cùng kỳ</t>
  </si>
  <si>
    <t xml:space="preserve">EVF: EVN Finance báo lãi trước thuế quý 2/2025 đạt 293 tỷ đồng, tăng gấp đôi. Becamex IJC (IJC) ghi nhận lợi nhuận trước thuế quý 2 tăng 58%, đạt 146 tỷ. Nam Tân Uyên (NTC) báo lợi nhuận trước thuế quý 2 đạt 115 tỷ đồng, tăng 49%.
</t>
  </si>
  <si>
    <t>https://cafefcdn.com/thumb_w/640/203337114487263232/2025/7/19/avatar1752943610487-1752943611156696218708.jpg</t>
  </si>
  <si>
    <t>https://cafef.vn/cap-nhat-bctc-quy-2-2025-ngay-20-7-hai-dn-bat-dong-san-bao-lai-tang-manh-mot-cong-ty-tai-chinh-co-lai-gap-doi-cung-ky-188250719235024091.chn</t>
  </si>
  <si>
    <t>Một công ty lỗ 39 tỷ đồng khi nắm giữ cổ phiếu TCM</t>
  </si>
  <si>
    <t xml:space="preserve">SAV: Savimex báo lỗ quý II/2025 do trích lập dự phòng 39 tỷ đồng cho cổ phiếu TCM. Doanh thu Savimex giảm 6% xuống 238 tỷ đồng, nhưng lũy kế 6 tháng vẫn tăng 9%. Mục tiêu năm 2025 của Savimex là 1.100 tỷ doanh thu và 45 tỷ lợi nhuận.
</t>
  </si>
  <si>
    <t>https://cdn.vietnambiz.vn/1881912202208555/images/2025/07/21/sav-1-20250721110853772.png?width=700</t>
  </si>
  <si>
    <t>https://vietnambiz.vn/mot-cong-ty-lo-39-ty-dong-khi-nam-giu-co-phieu-tcm-2025721153544906.htm</t>
  </si>
  <si>
    <t>Một công ty con của Vingroup lãi hơn 15.000 tỷ sau nửa năm, đạt 95% kế hoạch năm</t>
  </si>
  <si>
    <t xml:space="preserve">VEF: Nửa đầu năm 2025, VEFAC báo lãi kỷ lục 15.250 tỷ đồng, gấp 85 lần so với cùng kỳ năm ngoái. Doanh thu thuần nửa năm đạt 44.565 tỷ đồng, tăng đột biến nhờ chuyển nhượng dự án Vinhomes Global Gate. Công ty chi trả cổ tức 435% bằng tiền mặt, tương đương 43.500 đồng/cổ phiếu trong quý II.
</t>
  </si>
  <si>
    <t>https://cdn.vietnambiz.vn/1881912202208555/images/2025/07/21/screenshot1029-20250721091937753.png?width=700</t>
  </si>
  <si>
    <t>https://vietnambiz.vn/mot-cong-ty-con-cua-vingroup-lai-hon-15000-ty-sau-nua-nam-dat-95-ke-hoach-nam-202572110231137.htm</t>
  </si>
  <si>
    <t>Chủ thương hiệu Wakeup 24/7 có hơn 1.600 tỷ đồng lợi nhuận chưa phân phối</t>
  </si>
  <si>
    <t xml:space="preserve">VCF: Vinacafe Biên Hòa báo lãi sau thuế quý II tăng 24%, đạt 121 tỷ đồng. Lũy kế 6 tháng, lợi nhuận sau thuế đạt 249 tỷ đồng, tăng 33%. Lợi nhuận chưa phân phối của công ty lên đến 1.635 tỷ đồng.
</t>
  </si>
  <si>
    <t>https://cdn.vietnambiz.vn/1881912202208555/images/2025/07/20/vcf-1-20250720204226568.png?width=700</t>
  </si>
  <si>
    <t>https://vietnambiz.vn/chu-thuong-hieu-wakeup-247-co-hon-1600-ty-dong-loi-nhuan-chua-phan-phoi-2025720211450732.htm</t>
  </si>
  <si>
    <t>Xi măng Hà Tiên lãi trăm tỷ nửa đầu năm, gấp 5 lần cùng kỳ</t>
  </si>
  <si>
    <t xml:space="preserve">HT1: Lợi nhuận sau thuế quý II của Vicem Hà Tiên đạt 112 tỷ đồng, tăng 145% so với năm ngoái. Doanh thu nửa đầu năm tăng 3% lên trên 3.500 tỷ đồng, lãi sau thuế 103 tỷ. Công ty đã thực hiện 49% chỉ tiêu doanh thu và 56% chỉ tiêu lợi nhuận năm 2025.
</t>
  </si>
  <si>
    <t>https://cdn.vietnambiz.vn/1881912202208555/images/2025/07/20/ht1-1-20250720195005236.png?width=700</t>
  </si>
  <si>
    <t>https://vietnambiz.vn/xi-mang-ha-tien-lai-tram-ty-nua-dau-nam-gap-5-lan-cung-ky-2025720201027922.htm</t>
  </si>
  <si>
    <t>NT2 lãi đột biến, sớm hoàn thành kế hoạch năm</t>
  </si>
  <si>
    <t xml:space="preserve">NT2: Lợi nhuận sau thuế quý II của Điện lực Dầu khí Nhơn Trạch 2 tăng 167%. Doanh thu thuần đạt 2.081,3 tỷ đồng, nhưng giá vốn giảm 16,6% so với cùng kỳ. Lũy kế 6 tháng, lợi nhuận sau thuế đạt 363,2 tỷ, vượt 130,2% kế hoạch năm.
</t>
  </si>
  <si>
    <t>https://cdn.vietnambiz.vn/1881912202208555/images/2025/07/19/nt2doanhthuvietnambizxanhcambria-20250719191030467.png?width=700</t>
  </si>
  <si>
    <t>https://vietnambiz.vn/nt2-lai-dot-bien-som-hoan-thanh-ke-hoach-nam-2025719192645285.htm</t>
  </si>
  <si>
    <t>Vinaconex ITC lỗ quý thứ 9 liên tiếp, đón 3 cổ đông lớn</t>
  </si>
  <si>
    <t xml:space="preserve">VCR: Vinaconex ITC lỗ quý thứ 9 liên tiếp với mức lỗ 5,1 tỷ đồng trong quý II/2025 dù doanh thu đạt 3,2 tỷ. Vinaconex thoái vốn khỏi VCR bằng việc bán 55,65 triệu cổ phiếu, giảm sở hữu xuống 24,5%. Các công ty như Anpha, Imperia An Phú, Silver Field đã mua lượng lớn cổ phiếu VCR.
</t>
  </si>
  <si>
    <t>https://cdn.vietnambiz.vn/1881912202208555/images/2025/07/18/vcrdoanhthuvietnambizxanhcambria-20250718175546376.png?width=700</t>
  </si>
  <si>
    <t>https://vietnambiz.vn/vinaconex-itc-lo-quy-thu-9-lien-tiep-don-3-co-dong-lon-202571818129450.htm</t>
  </si>
  <si>
    <t>Nền kinh tế đang tăng trưởng, với công nghệ số và thị trường chứng khoán thăng hoa. Chính phủ thúc đẩy khoa học công nghệ, cải cách, và giảm gánh nặng thuế. Tuy nhiên, đề xuất thuế mới gây lo ngại, giá nhà ở tăng nhanh tiềm ẩn rủi ro. Nhiều khoản thu nhập cá nhân có thể chịu thuế, thị trường bất động sản gặp thách thức. Nhìn chung, triển vọng kinh tế có tăng trưởng song cần chính sách cân bằng ổn định.</t>
  </si>
  <si>
    <t>Kinh tế vĩ mô toàn cầu đang cho thấy nhiều xu hướng phát triển trái ngược. Lợi nhuận doanh nghiệp vững mạnh cùng tiến bộ công nghệ đang hỗ trợ tăng trưởng. Ngược lại, rủi ro lạm phát tiềm ẩn cùng tổn thất bảo hiểm đang gia tăng. Ngành ngân hàng đầu tư đối mặt suy giảm, nhưng xuất khẩu dệt may lại tăng trưởng. Do đó, bức tranh kinh tế vẫn còn nhiều thách thức phía trước.</t>
  </si>
  <si>
    <t>Kinh tế vĩ mô cho thấy nhiều ngành đạt lợi nhuận tăng trưởng mạnh mẽ trong quý. Động lực chính đến từ doanh thu tăng, giá cả thuận lợi, và mở rộng đầu tư. Tuy nhiên, rủi ro từ chính sách thương mại gây thiệt hại cho một số lĩnh vực. Các doanh nghiệp sản xuất, dịch vụ tài chính ghi nhận hiệu quả kinh doanh cao. Tổng thể, bức tranh kinh tế quý tới tiếp tục thể hiện sự phát triển tích cực.</t>
  </si>
  <si>
    <t>Quản lý nhà nước, Toàn thị trường</t>
  </si>
  <si>
    <t>Quản lý nhà nước, Đất đai</t>
  </si>
  <si>
    <t>Khoa học công nghệ, Công nghệ thông tin, Chuyển đổi số</t>
  </si>
  <si>
    <t>Chính sách vĩ mô, Toàn thị trường</t>
  </si>
  <si>
    <t>Thuế, Tài chính cá nhân, Tài sản số</t>
  </si>
  <si>
    <t>Thuế, Lao động, Tiêu dùng</t>
  </si>
  <si>
    <t>Bất động sản, Đất đai, Thuế</t>
  </si>
  <si>
    <t>Giao thông, An ninh trật tự</t>
  </si>
  <si>
    <t>Chứng khoán, Toàn thị trường</t>
  </si>
  <si>
    <t>Thuế, Chứng khoán</t>
  </si>
  <si>
    <t>Chứng khoán, Ngân hàng</t>
  </si>
  <si>
    <t>Chứng khoán, Công nghệ thông tin, Bán lẻ, Hàng không</t>
  </si>
  <si>
    <t>Chứng khoán, Toàn thị trường, Hàng không, Công nghiệp</t>
  </si>
  <si>
    <t>Hàng không, Sân bay, Chứng khoán</t>
  </si>
  <si>
    <t>Chứng khoán, Bất động sản, Toàn thị trường</t>
  </si>
  <si>
    <t>Bất động sản, Đất đai</t>
  </si>
  <si>
    <t>Bất động sản khu công nghiệp, Thu hút đầu tư</t>
  </si>
  <si>
    <t>Bất động sản, Xây dựng</t>
  </si>
  <si>
    <t>Dầu khí, Năng lượng, Kinh tế vĩ mô</t>
  </si>
  <si>
    <t>Kim loại quý, Tài chính toàn cầu</t>
  </si>
  <si>
    <t>Ngân hàng, Dịch vụ tài chính</t>
  </si>
  <si>
    <t>Dầu khí, Năng lượng, Kinh tế vĩ mô, Xây dựng, Tiêu dùng</t>
  </si>
  <si>
    <t>An ninh mạng, Công nghệ thông tin, Toàn thị trường</t>
  </si>
  <si>
    <t>Quản lý quỹ, Đầu tư tài chính, Toàn thị trường</t>
  </si>
  <si>
    <t>Chứng khoán, Dịch vụ tài chính</t>
  </si>
  <si>
    <t>Ô tô, Vật liệu công nghiệp, Khoa học công nghệ, Khai khoáng</t>
  </si>
  <si>
    <t>Ngân hàng, Kinh tế vĩ mô</t>
  </si>
  <si>
    <t>Ô tô, Bán lẻ</t>
  </si>
  <si>
    <t>Dệt may, Xuất nhập khẩu</t>
  </si>
  <si>
    <t>Ô tô, Năng lượng, Cơ sở hạ tầng</t>
  </si>
  <si>
    <t>Xây dựng hạ tầng</t>
  </si>
  <si>
    <t>Chứng khoán, Quản lý quỹ, Đầu tư tài chính</t>
  </si>
  <si>
    <t>Chính sách tiền tệ, Kinh tế vĩ mô, Ngân hàng trung ương</t>
  </si>
  <si>
    <t>Bảo hiểm, Khí hậu</t>
  </si>
  <si>
    <t>Ngân hàng, Chứng khoán, Kinh tế vĩ mô</t>
  </si>
  <si>
    <t>Kinh tế vĩ mô, Thương mại quốc tế</t>
  </si>
  <si>
    <t>Chứng khoán, Thương mại quốc tế, Công nghệ, Sản xuất</t>
  </si>
  <si>
    <t>Bán lẻ, Phân phối, Điện tử tiêu dùng</t>
  </si>
  <si>
    <t>Vận tải biển, Logistics, Đóng tàu</t>
  </si>
  <si>
    <t>Hóa chất, Phân bón</t>
  </si>
  <si>
    <t>Đầu tư tài chính, Dệt may, Chế biến gỗ, Xuất nhập khẩu</t>
  </si>
  <si>
    <t>Hóa chất, Ngân hàng</t>
  </si>
  <si>
    <t>Hàng không, Chứng khoán</t>
  </si>
  <si>
    <t>Chứng khoán, Công nghiệp, Bất động sản, Dịch vụ tài chính</t>
  </si>
  <si>
    <t>Ngân hàng, Thủy sản, Thép, Máy móc thiết bị</t>
  </si>
  <si>
    <t>Dịch vụ tài chính, Bất động sản, Bất động sản khu công nghiệp</t>
  </si>
  <si>
    <t>Đầu tư tài chính, Dệt may, Chế biến gỗ</t>
  </si>
  <si>
    <t>Bất động sản, Tổ chức sự kiện, Tập đoàn đa ngành</t>
  </si>
  <si>
    <t>Thực phẩm và Đồ uống</t>
  </si>
  <si>
    <t>Xi măng, Vật liệu xây dựng</t>
  </si>
  <si>
    <t>Điện lực, Năng lượng</t>
  </si>
  <si>
    <t>Bất động sản, Xây dựng, Đầu tư tài chính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</si>
</sst>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dd/mm/yyyy\ hh:mm"/>
    <numFmt numFmtId="165" formatCode="dd\-mm"/>
  </numFmts>
  <fonts count="24" x14ac:knownFonts="1">
    <font>
      <sz val="11"/>
      <color theme="1"/>
      <name val="Calibri"/>
      <family val="2"/>
      <scheme val="minor"/>
    </font>
    <font>
      <sz val="11"/>
      <color theme="1"/>
      <name val="Calibri"/>
      <family val="2"/>
      <scheme val="minor"/>
    </font>
    <font>
      <b/>
      <sz val="15"/>
      <color theme="3"/>
      <name val="Calibri"/>
      <family val="2"/>
      <scheme val="minor"/>
    </font>
    <font>
      <sz val="11"/>
      <color theme="0"/>
      <name val="Calibri"/>
      <family val="2"/>
      <scheme val="minor"/>
    </font>
    <font>
      <sz val="9"/>
      <color theme="1"/>
      <name val="Calibri"/>
      <family val="2"/>
      <scheme val="minor"/>
    </font>
    <font>
      <b/>
      <sz val="18"/>
      <color theme="0"/>
      <name val="Calibri"/>
      <family val="2"/>
      <scheme val="minor"/>
    </font>
    <font>
      <sz val="18"/>
      <color theme="0"/>
      <name val="Calibri"/>
      <family val="2"/>
      <scheme val="minor"/>
    </font>
    <font>
      <b/>
      <u/>
      <sz val="10"/>
      <color rgb="FFC00000"/>
      <name val="Calibri"/>
      <family val="2"/>
      <scheme val="minor"/>
    </font>
    <font>
      <sz val="8"/>
      <name val="Calibri"/>
      <family val="2"/>
      <scheme val="minor"/>
    </font>
    <font>
      <sz val="8"/>
      <color theme="1"/>
      <name val="Calibri"/>
      <family val="2"/>
      <scheme val="minor"/>
    </font>
    <font>
      <b/>
      <sz val="11"/>
      <color theme="3"/>
      <name val="Calibri"/>
      <family val="2"/>
      <scheme val="minor"/>
    </font>
    <font>
      <b/>
      <sz val="11"/>
      <color theme="1"/>
      <name val="Calibri"/>
      <family val="2"/>
      <scheme val="minor"/>
    </font>
    <font>
      <b/>
      <sz val="12"/>
      <color rgb="FFC00000"/>
      <name val="Calibri"/>
      <family val="2"/>
      <scheme val="minor"/>
    </font>
    <font>
      <sz val="9"/>
      <color rgb="FF11588C"/>
      <name val="Calibri"/>
      <family val="2"/>
      <scheme val="minor"/>
    </font>
    <font>
      <sz val="9"/>
      <name val="Calibri"/>
      <family val="2"/>
      <scheme val="minor"/>
    </font>
    <font>
      <b/>
      <sz val="10"/>
      <color rgb="FF11588C"/>
      <name val="Calibri"/>
      <family val="2"/>
      <scheme val="minor"/>
    </font>
    <font>
      <b/>
      <sz val="18"/>
      <color rgb="FF11588C"/>
      <name val="Calibri"/>
      <family val="2"/>
      <scheme val="minor"/>
    </font>
    <font>
      <b/>
      <sz val="9"/>
      <color theme="1"/>
      <name val="Calibri"/>
      <family val="2"/>
      <scheme val="minor"/>
    </font>
    <font>
      <b/>
      <sz val="10"/>
      <color rgb="FF033F64"/>
      <name val="Calibri"/>
      <family val="2"/>
      <scheme val="minor"/>
    </font>
    <font>
      <sz val="11"/>
      <color rgb="FFFF0000"/>
      <name val="Calibri"/>
      <family val="2"/>
      <scheme val="minor"/>
    </font>
    <font>
      <b/>
      <u/>
      <sz val="10"/>
      <color rgb="FFB41C49"/>
      <name val="Calibri"/>
      <family val="2"/>
      <scheme val="minor"/>
    </font>
    <font>
      <b/>
      <sz val="10"/>
      <color theme="0"/>
      <name val="Calibri"/>
      <family val="2"/>
      <scheme val="minor"/>
    </font>
    <font>
      <sz val="10"/>
      <color theme="1"/>
      <name val="Calibri"/>
      <family val="2"/>
      <scheme val="minor"/>
    </font>
    <font>
      <sz val="11"/>
      <color rgb="FF00B050"/>
      <name val="Calibri"/>
      <family val="2"/>
      <scheme val="minor"/>
    </font>
  </fonts>
  <fills count="6">
    <fill>
      <patternFill patternType="none"/>
    </fill>
    <fill>
      <patternFill patternType="gray125"/>
    </fill>
    <fill>
      <patternFill patternType="solid">
        <fgColor theme="8"/>
      </patternFill>
    </fill>
    <fill>
      <patternFill patternType="solid">
        <fgColor theme="4"/>
      </patternFill>
    </fill>
    <fill>
      <patternFill patternType="solid">
        <fgColor rgb="FFDEEBF6"/>
        <bgColor indexed="64"/>
      </patternFill>
    </fill>
    <fill>
      <patternFill patternType="solid">
        <fgColor theme="0"/>
        <bgColor indexed="64"/>
      </patternFill>
    </fill>
  </fills>
  <borders count="16">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style="thin">
        <color indexed="64"/>
      </top>
      <bottom style="thick">
        <color theme="4"/>
      </bottom>
      <diagonal/>
    </border>
    <border>
      <left/>
      <right/>
      <top/>
      <bottom style="medium">
        <color theme="4" tint="0.39997558519241921"/>
      </bottom>
      <diagonal/>
    </border>
    <border>
      <left/>
      <right/>
      <top style="thin">
        <color theme="4"/>
      </top>
      <bottom style="double">
        <color theme="4"/>
      </bottom>
      <diagonal/>
    </border>
    <border>
      <left/>
      <right/>
      <top style="medium">
        <color rgb="FF11588C"/>
      </top>
      <bottom/>
      <diagonal/>
    </border>
    <border>
      <left/>
      <right/>
      <top style="medium">
        <color auto="1"/>
      </top>
      <bottom/>
      <diagonal/>
    </border>
    <border>
      <left/>
      <right/>
      <top style="thin">
        <color rgb="FF054372"/>
      </top>
      <bottom/>
      <diagonal/>
    </border>
    <border>
      <left/>
      <right/>
      <top/>
      <bottom style="thin">
        <color rgb="FF054372"/>
      </bottom>
      <diagonal/>
    </border>
    <border>
      <left/>
      <right/>
      <top style="thin">
        <color rgb="FF11588C"/>
      </top>
      <bottom style="thin">
        <color rgb="FF11588C"/>
      </bottom>
      <diagonal/>
    </border>
    <border>
      <left style="thin">
        <color indexed="64"/>
      </left>
      <right style="thin">
        <color indexed="64"/>
      </right>
      <top style="thin">
        <color indexed="64"/>
      </top>
      <bottom/>
      <diagonal/>
    </border>
    <border>
      <left/>
      <right/>
      <top style="medium">
        <color rgb="FF033F64"/>
      </top>
      <bottom/>
      <diagonal/>
    </border>
    <border>
      <left/>
      <right/>
      <top style="thin">
        <color theme="4"/>
      </top>
      <bottom/>
      <diagonal/>
    </border>
    <border>
      <left/>
      <right/>
      <top style="thin">
        <color rgb="FF5B9BD5"/>
      </top>
      <bottom style="thin">
        <color rgb="FF5B9BD5"/>
      </bottom>
      <diagonal/>
    </border>
    <border>
      <left/>
      <right/>
      <top style="thin">
        <color rgb="FF5B9BD5"/>
      </top>
      <bottom/>
      <diagonal/>
    </border>
  </borders>
  <cellStyleXfs count="8">
    <xf numFmtId="0" fontId="0" fillId="0" borderId="0"/>
    <xf numFmtId="9" fontId="1" fillId="0" borderId="0" applyFont="0" applyFill="0" applyBorder="0" applyAlignment="0" applyProtection="0"/>
    <xf numFmtId="0" fontId="2" fillId="0" borderId="1" applyNumberFormat="0" applyFill="0" applyAlignment="0" applyProtection="0"/>
    <xf numFmtId="0" fontId="3" fillId="2" borderId="0" applyNumberFormat="0" applyBorder="0" applyAlignment="0" applyProtection="0"/>
    <xf numFmtId="0" fontId="3" fillId="3" borderId="0" applyNumberFormat="0" applyBorder="0" applyAlignment="0" applyProtection="0"/>
    <xf numFmtId="43" fontId="1" fillId="0" borderId="0" applyFont="0" applyFill="0" applyBorder="0" applyAlignment="0" applyProtection="0"/>
    <xf numFmtId="0" fontId="10" fillId="0" borderId="4" applyNumberFormat="0" applyFill="0" applyAlignment="0" applyProtection="0"/>
    <xf numFmtId="0" fontId="11" fillId="0" borderId="5" applyNumberFormat="0" applyFill="0" applyAlignment="0" applyProtection="0"/>
  </cellStyleXfs>
  <cellXfs count="115">
    <xf numFmtId="0" fontId="0" fillId="0" borderId="0" xfId="0"/>
    <xf numFmtId="22" fontId="0" fillId="0" borderId="0" xfId="0" applyNumberFormat="1"/>
    <xf numFmtId="14" fontId="0" fillId="0" borderId="0" xfId="0" applyNumberFormat="1"/>
    <xf numFmtId="14" fontId="0" fillId="0" borderId="2" xfId="0" applyNumberFormat="1" applyBorder="1"/>
    <xf numFmtId="0" fontId="0" fillId="0" borderId="2" xfId="0" applyBorder="1"/>
    <xf numFmtId="0" fontId="4" fillId="0" borderId="0" xfId="0" applyFont="1" applyAlignment="1">
      <alignment horizontal="center" vertical="center"/>
    </xf>
    <xf numFmtId="10" fontId="4" fillId="0" borderId="0" xfId="1" applyNumberFormat="1" applyFont="1" applyAlignment="1">
      <alignment horizontal="center" vertical="center"/>
    </xf>
    <xf numFmtId="0" fontId="0" fillId="0" borderId="2" xfId="0" applyBorder="1" applyAlignment="1">
      <alignment horizontal="left"/>
    </xf>
    <xf numFmtId="164" fontId="0" fillId="0" borderId="2" xfId="0" applyNumberFormat="1" applyBorder="1" applyAlignment="1">
      <alignment horizontal="left"/>
    </xf>
    <xf numFmtId="164" fontId="0" fillId="0" borderId="0" xfId="0" applyNumberFormat="1" applyAlignment="1">
      <alignment horizontal="left"/>
    </xf>
    <xf numFmtId="0" fontId="0" fillId="0" borderId="0" xfId="0" applyAlignment="1">
      <alignment horizontal="left" vertical="top" wrapText="1"/>
    </xf>
    <xf numFmtId="164" fontId="0" fillId="0" borderId="2" xfId="0" applyNumberFormat="1" applyBorder="1" applyAlignment="1">
      <alignment horizontal="left" vertical="center"/>
    </xf>
    <xf numFmtId="0" fontId="0" fillId="0" borderId="2" xfId="0" applyBorder="1" applyAlignment="1">
      <alignment horizontal="left" vertical="center"/>
    </xf>
    <xf numFmtId="0" fontId="4" fillId="0" borderId="0" xfId="0" applyFont="1" applyAlignment="1">
      <alignment horizontal="left" vertical="center" wrapText="1" indent="1"/>
    </xf>
    <xf numFmtId="0" fontId="4" fillId="0" borderId="0" xfId="0" applyFont="1" applyAlignment="1">
      <alignment horizontal="center" vertical="center" wrapText="1"/>
    </xf>
    <xf numFmtId="0" fontId="0" fillId="0" borderId="0" xfId="0" applyAlignment="1">
      <alignment horizontal="left"/>
    </xf>
    <xf numFmtId="0" fontId="4" fillId="0" borderId="0" xfId="0" applyFont="1" applyAlignment="1">
      <alignment horizontal="left" vertical="center" wrapText="1"/>
    </xf>
    <xf numFmtId="165" fontId="0" fillId="0" borderId="0" xfId="0" applyNumberFormat="1"/>
    <xf numFmtId="10" fontId="0" fillId="0" borderId="0" xfId="1" applyNumberFormat="1" applyFont="1"/>
    <xf numFmtId="0" fontId="0" fillId="0" borderId="0" xfId="0" applyAlignment="1">
      <alignment vertical="top" wrapText="1"/>
    </xf>
    <xf numFmtId="0" fontId="7" fillId="0" borderId="0" xfId="0" applyFont="1"/>
    <xf numFmtId="0" fontId="4" fillId="0" borderId="0" xfId="0" applyFont="1"/>
    <xf numFmtId="0" fontId="9" fillId="0" borderId="0" xfId="0" applyFont="1" applyAlignment="1">
      <alignment vertical="center"/>
    </xf>
    <xf numFmtId="0" fontId="9" fillId="0" borderId="0" xfId="0" applyFont="1"/>
    <xf numFmtId="2" fontId="4" fillId="0" borderId="0" xfId="0" applyNumberFormat="1" applyFont="1" applyAlignment="1">
      <alignment horizontal="right" indent="1"/>
    </xf>
    <xf numFmtId="10" fontId="4" fillId="0" borderId="0" xfId="1" applyNumberFormat="1" applyFont="1" applyAlignment="1">
      <alignment horizontal="right" indent="1"/>
    </xf>
    <xf numFmtId="0" fontId="0" fillId="0" borderId="0" xfId="0" applyAlignment="1">
      <alignment horizontal="center" vertical="center"/>
    </xf>
    <xf numFmtId="0" fontId="0" fillId="0" borderId="0" xfId="0" applyAlignment="1">
      <alignment vertical="top"/>
    </xf>
    <xf numFmtId="0" fontId="2" fillId="0" borderId="1" xfId="2" applyAlignment="1">
      <alignment horizontal="center"/>
    </xf>
    <xf numFmtId="0" fontId="0" fillId="0" borderId="6" xfId="0" applyBorder="1"/>
    <xf numFmtId="0" fontId="13" fillId="0" borderId="6" xfId="0" applyFont="1" applyBorder="1" applyAlignment="1">
      <alignment vertical="center"/>
    </xf>
    <xf numFmtId="0" fontId="0" fillId="0" borderId="0" xfId="0" applyAlignment="1">
      <alignment horizontal="left" vertical="center"/>
    </xf>
    <xf numFmtId="0" fontId="4" fillId="0" borderId="8" xfId="0" applyFont="1" applyBorder="1" applyAlignment="1">
      <alignment horizontal="left" vertical="center" wrapText="1"/>
    </xf>
    <xf numFmtId="0" fontId="4" fillId="0" borderId="8" xfId="0" applyFont="1" applyBorder="1" applyAlignment="1">
      <alignment horizontal="center" vertical="center" wrapText="1"/>
    </xf>
    <xf numFmtId="0" fontId="4" fillId="0" borderId="8" xfId="0" applyFont="1" applyBorder="1" applyAlignment="1">
      <alignment horizontal="left" vertical="center" wrapText="1" indent="1"/>
    </xf>
    <xf numFmtId="0" fontId="4" fillId="0" borderId="9" xfId="0" applyFont="1" applyBorder="1" applyAlignment="1">
      <alignment horizontal="left" vertical="center" wrapText="1"/>
    </xf>
    <xf numFmtId="0" fontId="4" fillId="0" borderId="9" xfId="0" applyFont="1" applyBorder="1" applyAlignment="1">
      <alignment horizontal="center" vertical="center" wrapText="1"/>
    </xf>
    <xf numFmtId="0" fontId="4" fillId="0" borderId="9" xfId="0" applyFont="1" applyBorder="1" applyAlignment="1">
      <alignment horizontal="left" vertical="center" wrapText="1" indent="1"/>
    </xf>
    <xf numFmtId="0" fontId="4" fillId="0" borderId="10" xfId="0" applyFont="1" applyBorder="1" applyAlignment="1">
      <alignment horizontal="left" vertical="center" wrapText="1"/>
    </xf>
    <xf numFmtId="0" fontId="4" fillId="0" borderId="10" xfId="0" applyFont="1" applyBorder="1" applyAlignment="1">
      <alignment horizontal="center" vertical="center" wrapText="1"/>
    </xf>
    <xf numFmtId="0" fontId="4" fillId="0" borderId="10" xfId="0" applyFont="1" applyBorder="1" applyAlignment="1">
      <alignment horizontal="left" vertical="center" wrapText="1" indent="1"/>
    </xf>
    <xf numFmtId="0" fontId="15" fillId="4" borderId="0" xfId="3" applyFont="1" applyFill="1" applyAlignment="1">
      <alignment horizontal="center" vertical="center"/>
    </xf>
    <xf numFmtId="0" fontId="13" fillId="0" borderId="7" xfId="0" applyFont="1" applyBorder="1" applyAlignment="1">
      <alignment horizontal="left"/>
    </xf>
    <xf numFmtId="0" fontId="0" fillId="0" borderId="7" xfId="0" applyBorder="1"/>
    <xf numFmtId="0" fontId="13" fillId="0" borderId="7" xfId="0" applyFont="1" applyBorder="1" applyAlignment="1">
      <alignment horizontal="right"/>
    </xf>
    <xf numFmtId="0" fontId="16" fillId="0" borderId="0" xfId="0" applyFont="1"/>
    <xf numFmtId="14" fontId="0" fillId="0" borderId="11" xfId="0" applyNumberFormat="1" applyBorder="1"/>
    <xf numFmtId="0" fontId="0" fillId="0" borderId="11" xfId="0" applyBorder="1"/>
    <xf numFmtId="14" fontId="0" fillId="0" borderId="0" xfId="0" applyNumberFormat="1" applyAlignment="1">
      <alignment horizontal="left" vertical="center"/>
    </xf>
    <xf numFmtId="14" fontId="0" fillId="0" borderId="0" xfId="0" applyNumberFormat="1" applyAlignment="1">
      <alignment horizontal="left"/>
    </xf>
    <xf numFmtId="0" fontId="16" fillId="0" borderId="0" xfId="0" applyFont="1" applyAlignment="1">
      <alignment horizontal="left"/>
    </xf>
    <xf numFmtId="0" fontId="9" fillId="0" borderId="0" xfId="0" applyFont="1" applyAlignment="1">
      <alignment horizontal="right" indent="1"/>
    </xf>
    <xf numFmtId="0" fontId="7" fillId="0" borderId="0" xfId="0" applyFont="1" applyAlignment="1">
      <alignment horizontal="left"/>
    </xf>
    <xf numFmtId="14" fontId="2" fillId="0" borderId="1" xfId="2" applyNumberFormat="1" applyAlignment="1">
      <alignment horizontal="center"/>
    </xf>
    <xf numFmtId="14" fontId="5" fillId="3" borderId="0" xfId="4" applyNumberFormat="1" applyFont="1" applyAlignment="1">
      <alignment horizontal="center" vertical="center"/>
    </xf>
    <xf numFmtId="0" fontId="18" fillId="0" borderId="0" xfId="0" applyFont="1" applyAlignment="1">
      <alignment horizontal="left" vertical="center"/>
    </xf>
    <xf numFmtId="0" fontId="0" fillId="0" borderId="0" xfId="0" applyAlignment="1">
      <alignment horizontal="left" vertical="top" wrapText="1"/>
    </xf>
    <xf numFmtId="0" fontId="12" fillId="0" borderId="0" xfId="0" applyFont="1" applyAlignment="1">
      <alignment horizontal="center" vertical="top" wrapText="1"/>
    </xf>
    <xf numFmtId="0" fontId="16" fillId="0" borderId="0" xfId="0" applyFont="1" applyAlignment="1">
      <alignment horizontal="left"/>
    </xf>
    <xf numFmtId="0" fontId="13" fillId="0" borderId="6" xfId="0" applyFont="1" applyBorder="1" applyAlignment="1">
      <alignment horizontal="left"/>
    </xf>
    <xf numFmtId="0" fontId="15" fillId="4" borderId="0" xfId="0" applyFont="1" applyFill="1" applyAlignment="1">
      <alignment horizontal="left" vertical="center"/>
    </xf>
    <xf numFmtId="0" fontId="13" fillId="0" borderId="6" xfId="0" applyFont="1" applyBorder="1" applyAlignment="1">
      <alignment horizontal="right"/>
    </xf>
    <xf numFmtId="0" fontId="14" fillId="4" borderId="0" xfId="0" applyFont="1" applyFill="1" applyAlignment="1">
      <alignment horizontal="left" vertical="center" wrapText="1" indent="1"/>
    </xf>
    <xf numFmtId="0" fontId="4" fillId="4" borderId="0" xfId="0" applyFont="1" applyFill="1" applyAlignment="1">
      <alignment horizontal="left" vertical="center" wrapText="1" indent="1"/>
    </xf>
    <xf numFmtId="0" fontId="9" fillId="0" borderId="0" xfId="0" applyFont="1" applyAlignment="1">
      <alignment horizontal="right" indent="1"/>
    </xf>
    <xf numFmtId="0" fontId="7" fillId="0" borderId="0" xfId="0" applyFont="1" applyAlignment="1">
      <alignment horizontal="left"/>
    </xf>
    <xf numFmtId="0" fontId="2" fillId="0" borderId="1" xfId="2" applyAlignment="1">
      <alignment horizontal="center"/>
    </xf>
    <xf numFmtId="0" fontId="2" fillId="0" borderId="3" xfId="2" applyBorder="1" applyAlignment="1">
      <alignment horizontal="center"/>
    </xf>
    <xf numFmtId="14" fontId="2" fillId="0" borderId="1" xfId="2" applyNumberFormat="1" applyAlignment="1">
      <alignment horizontal="center"/>
    </xf>
    <xf numFmtId="14" fontId="5" fillId="3" borderId="0" xfId="4" applyNumberFormat="1" applyFont="1" applyAlignment="1">
      <alignment horizontal="center" vertical="center"/>
    </xf>
    <xf numFmtId="0" fontId="5" fillId="3" borderId="0" xfId="4" applyFont="1" applyAlignment="1">
      <alignment horizontal="center" vertical="center"/>
    </xf>
    <xf numFmtId="0" fontId="6" fillId="3" borderId="0" xfId="4" applyFont="1" applyAlignment="1">
      <alignment horizontal="center" vertical="center"/>
    </xf>
    <xf numFmtId="0" fontId="4" fillId="0" borderId="0" xfId="0" applyFont="1" applyAlignment="1">
      <alignment horizontal="left" vertical="center" wrapText="1"/>
    </xf>
    <xf numFmtId="0" fontId="16" fillId="0" borderId="0" xfId="0" applyFont="1" applyAlignment="1"/>
    <xf numFmtId="0" fontId="16" fillId="0" borderId="0" xfId="0" applyFont="1" applyAlignment="1">
      <alignment horizontal="center"/>
    </xf>
    <xf numFmtId="0" fontId="15" fillId="4" borderId="0" xfId="0" applyFont="1" applyFill="1" applyAlignment="1">
      <alignment vertical="center"/>
    </xf>
    <xf numFmtId="0" fontId="15" fillId="4" borderId="0" xfId="0" applyFont="1" applyFill="1" applyAlignment="1">
      <alignment horizontal="center" vertical="center"/>
    </xf>
    <xf numFmtId="0" fontId="13" fillId="0" borderId="7" xfId="0" applyFont="1" applyBorder="1" applyAlignment="1">
      <alignment horizontal="center"/>
    </xf>
    <xf numFmtId="0" fontId="13" fillId="0" borderId="7" xfId="0" applyFont="1" applyBorder="1" applyAlignment="1"/>
    <xf numFmtId="0" fontId="20" fillId="0" borderId="0" xfId="0" applyFont="1"/>
    <xf numFmtId="0" fontId="20" fillId="0" borderId="0" xfId="0" applyFont="1" applyAlignment="1">
      <alignment horizontal="left"/>
    </xf>
    <xf numFmtId="0" fontId="4" fillId="0" borderId="0" xfId="0" applyFont="1" applyBorder="1" applyAlignment="1">
      <alignment horizontal="left" vertical="center" wrapText="1"/>
    </xf>
    <xf numFmtId="0" fontId="4" fillId="0" borderId="0" xfId="0" applyFont="1" applyBorder="1" applyAlignment="1">
      <alignment horizontal="center" vertical="center" wrapText="1"/>
    </xf>
    <xf numFmtId="0" fontId="4" fillId="0" borderId="0" xfId="0" applyFont="1" applyBorder="1" applyAlignment="1">
      <alignment horizontal="left" vertical="center" wrapText="1" indent="1"/>
    </xf>
    <xf numFmtId="4" fontId="4" fillId="0" borderId="0" xfId="0" applyNumberFormat="1" applyFont="1" applyAlignment="1">
      <alignment horizontal="right" indent="1"/>
    </xf>
    <xf numFmtId="4" fontId="17" fillId="0" borderId="0" xfId="0" applyNumberFormat="1" applyFont="1" applyAlignment="1">
      <alignment horizontal="left" vertical="center"/>
    </xf>
    <xf numFmtId="4" fontId="17" fillId="0" borderId="0" xfId="5" applyNumberFormat="1" applyFont="1" applyAlignment="1">
      <alignment horizontal="left" vertical="center"/>
    </xf>
    <xf numFmtId="0" fontId="13" fillId="0" borderId="12" xfId="0" applyFont="1" applyBorder="1" applyAlignment="1">
      <alignment horizontal="left"/>
    </xf>
    <xf numFmtId="0" fontId="13" fillId="0" borderId="12" xfId="0" applyFont="1" applyBorder="1" applyAlignment="1">
      <alignment horizontal="right"/>
    </xf>
    <xf numFmtId="0" fontId="21" fillId="2" borderId="0" xfId="3" applyFont="1" applyAlignment="1">
      <alignment horizontal="center"/>
    </xf>
    <xf numFmtId="0" fontId="0" fillId="0" borderId="0" xfId="0" applyBorder="1"/>
    <xf numFmtId="0" fontId="4" fillId="0" borderId="13" xfId="7" applyFont="1" applyBorder="1" applyAlignment="1">
      <alignment horizontal="center" vertical="center" wrapText="1"/>
    </xf>
    <xf numFmtId="2" fontId="4" fillId="0" borderId="0" xfId="5" applyNumberFormat="1" applyFont="1" applyBorder="1" applyAlignment="1">
      <alignment horizontal="center" vertical="center"/>
    </xf>
    <xf numFmtId="10" fontId="4" fillId="0" borderId="0" xfId="1" applyNumberFormat="1" applyFont="1" applyBorder="1" applyAlignment="1">
      <alignment horizontal="center" vertical="center"/>
    </xf>
    <xf numFmtId="2" fontId="4" fillId="0" borderId="14" xfId="5" applyNumberFormat="1" applyFont="1" applyBorder="1" applyAlignment="1">
      <alignment horizontal="center" vertical="center"/>
    </xf>
    <xf numFmtId="10" fontId="4" fillId="0" borderId="14" xfId="1" applyNumberFormat="1" applyFont="1" applyBorder="1" applyAlignment="1">
      <alignment horizontal="center" vertical="center"/>
    </xf>
    <xf numFmtId="0" fontId="4" fillId="0" borderId="0" xfId="0" applyFont="1" applyBorder="1"/>
    <xf numFmtId="0" fontId="13" fillId="0" borderId="12" xfId="0" applyFont="1" applyBorder="1" applyAlignment="1"/>
    <xf numFmtId="0" fontId="4" fillId="0" borderId="0" xfId="6" applyFont="1" applyBorder="1" applyAlignment="1">
      <alignment vertical="center"/>
    </xf>
    <xf numFmtId="0" fontId="0" fillId="0" borderId="0" xfId="0" applyBorder="1" applyAlignment="1">
      <alignment vertical="center"/>
    </xf>
    <xf numFmtId="0" fontId="4" fillId="0" borderId="14" xfId="6" applyFont="1" applyBorder="1" applyAlignment="1">
      <alignment horizontal="center" vertical="center"/>
    </xf>
    <xf numFmtId="0" fontId="4" fillId="0" borderId="15" xfId="6" applyFont="1" applyBorder="1" applyAlignment="1">
      <alignment horizontal="center" vertical="center"/>
    </xf>
    <xf numFmtId="2" fontId="4" fillId="0" borderId="15" xfId="5" applyNumberFormat="1" applyFont="1" applyBorder="1" applyAlignment="1">
      <alignment horizontal="center" vertical="center"/>
    </xf>
    <xf numFmtId="10" fontId="4" fillId="0" borderId="15" xfId="1" applyNumberFormat="1" applyFont="1" applyBorder="1" applyAlignment="1">
      <alignment horizontal="center" vertical="center"/>
    </xf>
    <xf numFmtId="0" fontId="4" fillId="0" borderId="0" xfId="6" applyFont="1" applyBorder="1" applyAlignment="1">
      <alignment horizontal="center" vertical="center"/>
    </xf>
    <xf numFmtId="0" fontId="0" fillId="0" borderId="0" xfId="0" applyAlignment="1"/>
    <xf numFmtId="0" fontId="3" fillId="5" borderId="0" xfId="0" applyFont="1" applyFill="1"/>
    <xf numFmtId="0" fontId="21" fillId="5" borderId="0" xfId="0" applyFont="1" applyFill="1" applyAlignment="1">
      <alignment horizontal="left" vertical="center"/>
    </xf>
    <xf numFmtId="0" fontId="22" fillId="0" borderId="0" xfId="0" applyFont="1" applyAlignment="1">
      <alignment horizontal="left" vertical="top" wrapText="1"/>
    </xf>
    <xf numFmtId="0" fontId="19" fillId="0" borderId="0" xfId="0" applyFont="1"/>
    <xf numFmtId="0" fontId="23" fillId="0" borderId="0" xfId="0" applyFont="1"/>
    <xf numFmtId="0" fontId="0" fillId="0" borderId="0" xfId="0" applyFont="1"/>
    <xf numFmtId="0" fontId="0" fillId="0" borderId="0" xfId="0" applyAlignment="1">
      <alignment horizontal="left" vertical="top"/>
    </xf>
    <xf numFmtId="0" fontId="13" fillId="0" borderId="12" xfId="0" applyFont="1" applyBorder="1" applyAlignment="1">
      <alignment horizontal="right"/>
    </xf>
    <xf numFmtId="0" fontId="0" fillId="0" borderId="0" xfId="0" applyNumberFormat="1"/>
  </cellXfs>
  <cellStyles count="8">
    <cellStyle name="Accent1" xfId="4" builtinId="29"/>
    <cellStyle name="Accent5" xfId="3" builtinId="45"/>
    <cellStyle name="Comma" xfId="5" builtinId="3"/>
    <cellStyle name="Heading 1" xfId="2" builtinId="16"/>
    <cellStyle name="Heading 3" xfId="6" builtinId="18"/>
    <cellStyle name="Normal" xfId="0" builtinId="0"/>
    <cellStyle name="Percent" xfId="1" builtinId="5"/>
    <cellStyle name="Total" xfId="7" builtinId="25"/>
  </cellStyles>
  <dxfs count="33">
    <dxf>
      <numFmt numFmtId="27" formatCode="dd/mm/yyyy\ h:mm"/>
    </dxf>
    <dxf>
      <numFmt numFmtId="14" formatCode="0.00%"/>
    </dxf>
    <dxf>
      <numFmt numFmtId="14" formatCode="0.00%"/>
    </dxf>
    <dxf>
      <numFmt numFmtId="14" formatCode="0.00%"/>
    </dxf>
    <dxf>
      <numFmt numFmtId="14" formatCode="0.00%"/>
    </dxf>
    <dxf>
      <numFmt numFmtId="165" formatCode="dd\-mm"/>
    </dxf>
    <dxf>
      <numFmt numFmtId="27" formatCode="dd/mm/yyyy\ h:mm"/>
    </dxf>
    <dxf>
      <numFmt numFmtId="0" formatCode="General"/>
      <alignment horizontal="general" vertical="top" textRotation="0" wrapText="1" indent="0" justifyLastLine="0" shrinkToFit="0" readingOrder="0"/>
    </dxf>
    <dxf>
      <numFmt numFmtId="27" formatCode="dd/mm/yyyy\ h:mm"/>
    </dxf>
    <dxf>
      <numFmt numFmtId="0" formatCode="General"/>
    </dxf>
    <dxf>
      <numFmt numFmtId="0" formatCode="General"/>
    </dxf>
    <dxf>
      <font>
        <b/>
        <i val="0"/>
        <color rgb="FF00B050"/>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33F64"/>
      <color rgb="FFDEEBF6"/>
      <color rgb="FF5B9BD5"/>
      <color rgb="FF11588C"/>
      <color rgb="FFB41C49"/>
      <color rgb="FFE7E6E6"/>
      <color rgb="FFD4E5F4"/>
      <color rgb="FFC6DCF0"/>
      <color rgb="FF98C0E4"/>
      <color rgb="FFA4EC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20/07/relationships/rdRichValueWebImage" Target="richData/rdRichValueWebImag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28"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microsoft.com/office/2017/06/relationships/rdRichValueStructure" Target="richData/rdrichvaluestructure.xml"/><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1'!$A$3:$A$7</c:f>
              <c:numCache>
                <c:formatCode>m/d/yyyy</c:formatCode>
                <c:ptCount val="5"/>
                <c:pt idx="0">
                  <c:v>45860</c:v>
                </c:pt>
                <c:pt idx="1">
                  <c:v>45859</c:v>
                </c:pt>
                <c:pt idx="2">
                  <c:v>45856</c:v>
                </c:pt>
                <c:pt idx="3">
                  <c:v>45855</c:v>
                </c:pt>
                <c:pt idx="4">
                  <c:v>45854</c:v>
                </c:pt>
              </c:numCache>
            </c:numRef>
          </c:cat>
          <c:val>
            <c:numRef>
              <c:f>'data part 1'!$C$3:$C$7</c:f>
              <c:numCache>
                <c:formatCode>General</c:formatCode>
                <c:ptCount val="5"/>
                <c:pt idx="0">
                  <c:v>1.6491020119961952E-2</c:v>
                </c:pt>
                <c:pt idx="1">
                  <c:v>-8.1681316984459906E-3</c:v>
                </c:pt>
                <c:pt idx="2">
                  <c:v>4.8791749609746748E-3</c:v>
                </c:pt>
                <c:pt idx="3">
                  <c:v>9.8545137150918283E-3</c:v>
                </c:pt>
                <c:pt idx="4">
                  <c:v>1.0146130860475999E-2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1'!$A$3:$A$7</c:f>
              <c:numCache>
                <c:formatCode>m/d/yyyy</c:formatCode>
                <c:ptCount val="5"/>
                <c:pt idx="0">
                  <c:v>45860</c:v>
                </c:pt>
                <c:pt idx="1">
                  <c:v>45859</c:v>
                </c:pt>
                <c:pt idx="2">
                  <c:v>45856</c:v>
                </c:pt>
                <c:pt idx="3">
                  <c:v>45855</c:v>
                </c:pt>
                <c:pt idx="4">
                  <c:v>45854</c:v>
                </c:pt>
              </c:numCache>
            </c:numRef>
          </c:cat>
          <c:val>
            <c:numRef>
              <c:f>'data part 1'!$B$3:$B$7</c:f>
              <c:numCache>
                <c:formatCode>General</c:formatCode>
                <c:ptCount val="5"/>
                <c:pt idx="0">
                  <c:v>3.3202707958058464E-2</c:v>
                </c:pt>
                <c:pt idx="1">
                  <c:v>1.6711687838096512E-2</c:v>
                </c:pt>
                <c:pt idx="2">
                  <c:v>2.4879819536542502E-2</c:v>
                </c:pt>
                <c:pt idx="3">
                  <c:v>2.0000644575567827E-2</c:v>
                </c:pt>
                <c:pt idx="4">
                  <c:v>1.0146130860475999E-2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1'!$H$3:$H$7</c:f>
              <c:numCache>
                <c:formatCode>m/d/yyyy</c:formatCode>
                <c:ptCount val="5"/>
                <c:pt idx="0">
                  <c:v>45860</c:v>
                </c:pt>
                <c:pt idx="1">
                  <c:v>45859</c:v>
                </c:pt>
                <c:pt idx="2">
                  <c:v>45856</c:v>
                </c:pt>
                <c:pt idx="3">
                  <c:v>45855</c:v>
                </c:pt>
                <c:pt idx="4">
                  <c:v>45854</c:v>
                </c:pt>
              </c:numCache>
            </c:numRef>
          </c:cat>
          <c:val>
            <c:numRef>
              <c:f>'data part 1'!$J$3:$J$7</c:f>
              <c:numCache>
                <c:formatCode>General</c:formatCode>
                <c:ptCount val="5"/>
                <c:pt idx="0">
                  <c:v>8.3811907467878921E-3</c:v>
                </c:pt>
                <c:pt idx="1">
                  <c:v>-7.9913264405920836E-3</c:v>
                </c:pt>
                <c:pt idx="2">
                  <c:v>6.8268030377942601E-3</c:v>
                </c:pt>
                <c:pt idx="3">
                  <c:v>1.5432185435050094E-2</c:v>
                </c:pt>
                <c:pt idx="4">
                  <c:v>8.4051273543490623E-3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1'!$H$3:$H$7</c:f>
              <c:numCache>
                <c:formatCode>m/d/yyyy</c:formatCode>
                <c:ptCount val="5"/>
                <c:pt idx="0">
                  <c:v>45860</c:v>
                </c:pt>
                <c:pt idx="1">
                  <c:v>45859</c:v>
                </c:pt>
                <c:pt idx="2">
                  <c:v>45856</c:v>
                </c:pt>
                <c:pt idx="3">
                  <c:v>45855</c:v>
                </c:pt>
                <c:pt idx="4">
                  <c:v>45854</c:v>
                </c:pt>
              </c:numCache>
            </c:numRef>
          </c:cat>
          <c:val>
            <c:numRef>
              <c:f>'data part 1'!$I$3:$I$7</c:f>
              <c:numCache>
                <c:formatCode>General</c:formatCode>
                <c:ptCount val="5"/>
                <c:pt idx="0">
                  <c:v>3.1053980133389225E-2</c:v>
                </c:pt>
                <c:pt idx="1">
                  <c:v>2.2672789386601333E-2</c:v>
                </c:pt>
                <c:pt idx="2">
                  <c:v>3.0664115827193417E-2</c:v>
                </c:pt>
                <c:pt idx="3">
                  <c:v>2.3837312789399157E-2</c:v>
                </c:pt>
                <c:pt idx="4">
                  <c:v>8.4051273543490623E-3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1'!$O$3:$O$7</c:f>
              <c:numCache>
                <c:formatCode>m/d/yyyy</c:formatCode>
                <c:ptCount val="5"/>
                <c:pt idx="0">
                  <c:v>45860</c:v>
                </c:pt>
                <c:pt idx="1">
                  <c:v>45859</c:v>
                </c:pt>
                <c:pt idx="2">
                  <c:v>45856</c:v>
                </c:pt>
                <c:pt idx="3">
                  <c:v>45855</c:v>
                </c:pt>
                <c:pt idx="4">
                  <c:v>45854</c:v>
                </c:pt>
              </c:numCache>
            </c:numRef>
          </c:cat>
          <c:val>
            <c:numRef>
              <c:f>'data part 1'!$Q$3:$Q$7</c:f>
              <c:numCache>
                <c:formatCode>General</c:formatCode>
                <c:ptCount val="5"/>
                <c:pt idx="0">
                  <c:v>1.8775007694675327E-2</c:v>
                </c:pt>
                <c:pt idx="1">
                  <c:v>-8.2417582417582125E-3</c:v>
                </c:pt>
                <c:pt idx="2">
                  <c:v>0</c:v>
                </c:pt>
                <c:pt idx="3">
                  <c:v>1.2360939431396822E-2</c:v>
                </c:pt>
                <c:pt idx="4">
                  <c:v>1.5056461731492998E-2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1'!$O$3:$O$7</c:f>
              <c:numCache>
                <c:formatCode>m/d/yyyy</c:formatCode>
                <c:ptCount val="5"/>
                <c:pt idx="0">
                  <c:v>45860</c:v>
                </c:pt>
                <c:pt idx="1">
                  <c:v>45859</c:v>
                </c:pt>
                <c:pt idx="2">
                  <c:v>45856</c:v>
                </c:pt>
                <c:pt idx="3">
                  <c:v>45855</c:v>
                </c:pt>
                <c:pt idx="4">
                  <c:v>45854</c:v>
                </c:pt>
              </c:numCache>
            </c:numRef>
          </c:cat>
          <c:val>
            <c:numRef>
              <c:f>'data part 1'!$P$3:$P$7</c:f>
              <c:numCache>
                <c:formatCode>General</c:formatCode>
                <c:ptCount val="5"/>
                <c:pt idx="0">
                  <c:v>3.7950650615806936E-2</c:v>
                </c:pt>
                <c:pt idx="1">
                  <c:v>1.9175642921131608E-2</c:v>
                </c:pt>
                <c:pt idx="2">
                  <c:v>2.7417401162889821E-2</c:v>
                </c:pt>
                <c:pt idx="3">
                  <c:v>2.7417401162889821E-2</c:v>
                </c:pt>
                <c:pt idx="4">
                  <c:v>1.5056461731492998E-2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1'!$A$10:$A$14</c:f>
              <c:numCache>
                <c:formatCode>m/d/yyyy</c:formatCode>
                <c:ptCount val="5"/>
                <c:pt idx="0">
                  <c:v>45860</c:v>
                </c:pt>
                <c:pt idx="1">
                  <c:v>45859</c:v>
                </c:pt>
                <c:pt idx="2">
                  <c:v>45856</c:v>
                </c:pt>
                <c:pt idx="3">
                  <c:v>45855</c:v>
                </c:pt>
                <c:pt idx="4">
                  <c:v>45854</c:v>
                </c:pt>
              </c:numCache>
            </c:numRef>
          </c:cat>
          <c:val>
            <c:numRef>
              <c:f>'data part 1'!$C$10:$C$14</c:f>
              <c:numCache>
                <c:formatCode>General</c:formatCode>
                <c:ptCount val="5"/>
                <c:pt idx="0">
                  <c:v>1.714919651005764E-2</c:v>
                </c:pt>
                <c:pt idx="1">
                  <c:v>-9.641631997122424E-3</c:v>
                </c:pt>
                <c:pt idx="2">
                  <c:v>5.6341122425616064E-3</c:v>
                </c:pt>
                <c:pt idx="3">
                  <c:v>1.2561729088176099E-2</c:v>
                </c:pt>
                <c:pt idx="4">
                  <c:v>1.2912261310004114E-2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1'!$A$10:$A$14</c:f>
              <c:numCache>
                <c:formatCode>m/d/yyyy</c:formatCode>
                <c:ptCount val="5"/>
                <c:pt idx="0">
                  <c:v>45860</c:v>
                </c:pt>
                <c:pt idx="1">
                  <c:v>45859</c:v>
                </c:pt>
                <c:pt idx="2">
                  <c:v>45856</c:v>
                </c:pt>
                <c:pt idx="3">
                  <c:v>45855</c:v>
                </c:pt>
                <c:pt idx="4">
                  <c:v>45854</c:v>
                </c:pt>
              </c:numCache>
            </c:numRef>
          </c:cat>
          <c:val>
            <c:numRef>
              <c:f>'data part 1'!$B$10:$B$14</c:f>
              <c:numCache>
                <c:formatCode>General</c:formatCode>
                <c:ptCount val="5"/>
                <c:pt idx="0">
                  <c:v>3.8615667153677036E-2</c:v>
                </c:pt>
                <c:pt idx="1">
                  <c:v>2.1466470643619395E-2</c:v>
                </c:pt>
                <c:pt idx="2">
                  <c:v>3.1108102640741819E-2</c:v>
                </c:pt>
                <c:pt idx="3">
                  <c:v>2.5473990398180213E-2</c:v>
                </c:pt>
                <c:pt idx="4">
                  <c:v>1.2912261310004114E-2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1'!$H$10:$H$14</c:f>
              <c:numCache>
                <c:formatCode>m/d/yyyy</c:formatCode>
                <c:ptCount val="5"/>
                <c:pt idx="0">
                  <c:v>45860</c:v>
                </c:pt>
                <c:pt idx="1">
                  <c:v>45859</c:v>
                </c:pt>
                <c:pt idx="2">
                  <c:v>45856</c:v>
                </c:pt>
                <c:pt idx="3">
                  <c:v>45855</c:v>
                </c:pt>
                <c:pt idx="4">
                  <c:v>45854</c:v>
                </c:pt>
              </c:numCache>
            </c:numRef>
          </c:cat>
          <c:val>
            <c:numRef>
              <c:f>'data part 1'!$J$10:$J$14</c:f>
              <c:numCache>
                <c:formatCode>General</c:formatCode>
                <c:ptCount val="5"/>
                <c:pt idx="0">
                  <c:v>-2.3976216366036196E-3</c:v>
                </c:pt>
                <c:pt idx="1">
                  <c:v>-4.4873136365195521E-3</c:v>
                </c:pt>
                <c:pt idx="2">
                  <c:v>5.085872602947239E-3</c:v>
                </c:pt>
                <c:pt idx="3">
                  <c:v>1.0962332492678861E-2</c:v>
                </c:pt>
                <c:pt idx="4">
                  <c:v>4.8532517082655602E-4</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1'!$H$10:$H$14</c:f>
              <c:numCache>
                <c:formatCode>m/d/yyyy</c:formatCode>
                <c:ptCount val="5"/>
                <c:pt idx="0">
                  <c:v>45860</c:v>
                </c:pt>
                <c:pt idx="1">
                  <c:v>45859</c:v>
                </c:pt>
                <c:pt idx="2">
                  <c:v>45856</c:v>
                </c:pt>
                <c:pt idx="3">
                  <c:v>45855</c:v>
                </c:pt>
                <c:pt idx="4">
                  <c:v>45854</c:v>
                </c:pt>
              </c:numCache>
            </c:numRef>
          </c:cat>
          <c:val>
            <c:numRef>
              <c:f>'data part 1'!$I$10:$I$14</c:f>
              <c:numCache>
                <c:formatCode>General</c:formatCode>
                <c:ptCount val="5"/>
                <c:pt idx="0">
                  <c:v>9.6485949933294846E-3</c:v>
                </c:pt>
                <c:pt idx="1">
                  <c:v>1.2046216629933104E-2</c:v>
                </c:pt>
                <c:pt idx="2">
                  <c:v>1.6533530266452656E-2</c:v>
                </c:pt>
                <c:pt idx="3">
                  <c:v>1.1447657663505417E-2</c:v>
                </c:pt>
                <c:pt idx="4">
                  <c:v>4.8532517082655602E-4</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1'!$Q$9</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1'!$O$10:$O$14</c:f>
              <c:numCache>
                <c:formatCode>m/d/yyyy</c:formatCode>
                <c:ptCount val="5"/>
                <c:pt idx="0">
                  <c:v>45860</c:v>
                </c:pt>
                <c:pt idx="1">
                  <c:v>45859</c:v>
                </c:pt>
                <c:pt idx="2">
                  <c:v>45856</c:v>
                </c:pt>
                <c:pt idx="3">
                  <c:v>45855</c:v>
                </c:pt>
                <c:pt idx="4">
                  <c:v>45854</c:v>
                </c:pt>
              </c:numCache>
            </c:numRef>
          </c:cat>
          <c:val>
            <c:numRef>
              <c:f>'data part 1'!$Q$10:$Q$14</c:f>
              <c:numCache>
                <c:formatCode>General</c:formatCode>
                <c:ptCount val="5"/>
                <c:pt idx="0">
                  <c:v>1.6363075023155371E-2</c:v>
                </c:pt>
                <c:pt idx="1">
                  <c:v>-7.0508890251379519E-3</c:v>
                </c:pt>
                <c:pt idx="2">
                  <c:v>3.7540620926121981E-3</c:v>
                </c:pt>
                <c:pt idx="3">
                  <c:v>1.4611317148961911E-2</c:v>
                </c:pt>
                <c:pt idx="4">
                  <c:v>1.0984170621949785E-2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1'!$P$9</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1'!$O$10:$O$14</c:f>
              <c:numCache>
                <c:formatCode>m/d/yyyy</c:formatCode>
                <c:ptCount val="5"/>
                <c:pt idx="0">
                  <c:v>45860</c:v>
                </c:pt>
                <c:pt idx="1">
                  <c:v>45859</c:v>
                </c:pt>
                <c:pt idx="2">
                  <c:v>45856</c:v>
                </c:pt>
                <c:pt idx="3">
                  <c:v>45855</c:v>
                </c:pt>
                <c:pt idx="4">
                  <c:v>45854</c:v>
                </c:pt>
              </c:numCache>
            </c:numRef>
          </c:cat>
          <c:val>
            <c:numRef>
              <c:f>'data part 1'!$P$10:$P$14</c:f>
              <c:numCache>
                <c:formatCode>General</c:formatCode>
                <c:ptCount val="5"/>
                <c:pt idx="0">
                  <c:v>3.8661735861541313E-2</c:v>
                </c:pt>
                <c:pt idx="1">
                  <c:v>2.2298660838385942E-2</c:v>
                </c:pt>
                <c:pt idx="2">
                  <c:v>2.9349549863523894E-2</c:v>
                </c:pt>
                <c:pt idx="3">
                  <c:v>2.5595487770911696E-2</c:v>
                </c:pt>
                <c:pt idx="4">
                  <c:v>1.0984170621949785E-2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1'!$A$17:$A$21</c:f>
              <c:numCache>
                <c:formatCode>m/d/yyyy</c:formatCode>
                <c:ptCount val="5"/>
                <c:pt idx="0">
                  <c:v>45859</c:v>
                </c:pt>
                <c:pt idx="1">
                  <c:v>45856</c:v>
                </c:pt>
                <c:pt idx="2">
                  <c:v>45855</c:v>
                </c:pt>
                <c:pt idx="3">
                  <c:v>45854</c:v>
                </c:pt>
                <c:pt idx="4">
                  <c:v>45853</c:v>
                </c:pt>
              </c:numCache>
            </c:numRef>
          </c:cat>
          <c:val>
            <c:numRef>
              <c:f>'data part 1'!$C$17:$C$21</c:f>
              <c:numCache>
                <c:formatCode>General</c:formatCode>
                <c:ptCount val="5"/>
                <c:pt idx="0">
                  <c:v>-4.3121670678880619E-4</c:v>
                </c:pt>
                <c:pt idx="1">
                  <c:v>-3.19879761458286E-3</c:v>
                </c:pt>
                <c:pt idx="2">
                  <c:v>5.1905585060372239E-3</c:v>
                </c:pt>
                <c:pt idx="3">
                  <c:v>5.2584028233635394E-3</c:v>
                </c:pt>
                <c:pt idx="4">
                  <c:v>-9.8147284185888806E-3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1'!$A$17:$A$21</c:f>
              <c:numCache>
                <c:formatCode>m/d/yyyy</c:formatCode>
                <c:ptCount val="5"/>
                <c:pt idx="0">
                  <c:v>45859</c:v>
                </c:pt>
                <c:pt idx="1">
                  <c:v>45856</c:v>
                </c:pt>
                <c:pt idx="2">
                  <c:v>45855</c:v>
                </c:pt>
                <c:pt idx="3">
                  <c:v>45854</c:v>
                </c:pt>
                <c:pt idx="4">
                  <c:v>45853</c:v>
                </c:pt>
              </c:numCache>
            </c:numRef>
          </c:cat>
          <c:val>
            <c:numRef>
              <c:f>'data part 1'!$B$17:$B$21</c:f>
              <c:numCache>
                <c:formatCode>General</c:formatCode>
                <c:ptCount val="5"/>
                <c:pt idx="0">
                  <c:v>-2.9957814105597835E-3</c:v>
                </c:pt>
                <c:pt idx="1">
                  <c:v>-2.5645647037709773E-3</c:v>
                </c:pt>
                <c:pt idx="2">
                  <c:v>6.3423291081188271E-4</c:v>
                </c:pt>
                <c:pt idx="3">
                  <c:v>-4.5563255952253412E-3</c:v>
                </c:pt>
                <c:pt idx="4">
                  <c:v>-9.8147284185888806E-3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1'!$H$17:$H$21</c:f>
              <c:numCache>
                <c:formatCode>m/d/yyyy</c:formatCode>
                <c:ptCount val="5"/>
                <c:pt idx="0">
                  <c:v>45860</c:v>
                </c:pt>
                <c:pt idx="1">
                  <c:v>45859</c:v>
                </c:pt>
                <c:pt idx="2">
                  <c:v>45856</c:v>
                </c:pt>
                <c:pt idx="3">
                  <c:v>45855</c:v>
                </c:pt>
                <c:pt idx="4">
                  <c:v>45854</c:v>
                </c:pt>
              </c:numCache>
            </c:numRef>
          </c:cat>
          <c:val>
            <c:numRef>
              <c:f>'data part 1'!$J$17:$J$21</c:f>
              <c:numCache>
                <c:formatCode>General</c:formatCode>
                <c:ptCount val="5"/>
                <c:pt idx="0">
                  <c:v>-5.9917857276770015E-5</c:v>
                </c:pt>
                <c:pt idx="1">
                  <c:v>2.320933986147411E-3</c:v>
                </c:pt>
                <c:pt idx="2">
                  <c:v>2.1710967466961328E-3</c:v>
                </c:pt>
                <c:pt idx="3">
                  <c:v>5.1632315685727903E-3</c:v>
                </c:pt>
                <c:pt idx="4">
                  <c:v>-1.3168590295471461E-3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1'!$H$17:$H$21</c:f>
              <c:numCache>
                <c:formatCode>m/d/yyyy</c:formatCode>
                <c:ptCount val="5"/>
                <c:pt idx="0">
                  <c:v>45860</c:v>
                </c:pt>
                <c:pt idx="1">
                  <c:v>45859</c:v>
                </c:pt>
                <c:pt idx="2">
                  <c:v>45856</c:v>
                </c:pt>
                <c:pt idx="3">
                  <c:v>45855</c:v>
                </c:pt>
                <c:pt idx="4">
                  <c:v>45854</c:v>
                </c:pt>
              </c:numCache>
            </c:numRef>
          </c:cat>
          <c:val>
            <c:numRef>
              <c:f>'data part 1'!$I$17:$I$21</c:f>
              <c:numCache>
                <c:formatCode>General</c:formatCode>
                <c:ptCount val="5"/>
                <c:pt idx="0">
                  <c:v>8.278485414592418E-3</c:v>
                </c:pt>
                <c:pt idx="1">
                  <c:v>8.3384032718691881E-3</c:v>
                </c:pt>
                <c:pt idx="2">
                  <c:v>6.0174692857217771E-3</c:v>
                </c:pt>
                <c:pt idx="3">
                  <c:v>3.8463725390256442E-3</c:v>
                </c:pt>
                <c:pt idx="4">
                  <c:v>-1.3168590295471461E-3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1'!$Q$16</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1'!$O$17:$O$21</c:f>
              <c:numCache>
                <c:formatCode>m/d/yyyy</c:formatCode>
                <c:ptCount val="5"/>
                <c:pt idx="0">
                  <c:v>45860</c:v>
                </c:pt>
                <c:pt idx="1">
                  <c:v>45859</c:v>
                </c:pt>
                <c:pt idx="2">
                  <c:v>45856</c:v>
                </c:pt>
                <c:pt idx="3">
                  <c:v>45855</c:v>
                </c:pt>
                <c:pt idx="4">
                  <c:v>45854</c:v>
                </c:pt>
              </c:numCache>
            </c:numRef>
          </c:cat>
          <c:val>
            <c:numRef>
              <c:f>'data part 1'!$Q$17:$Q$21</c:f>
              <c:numCache>
                <c:formatCode>General</c:formatCode>
                <c:ptCount val="5"/>
                <c:pt idx="0">
                  <c:v>6.1997523473338312E-3</c:v>
                </c:pt>
                <c:pt idx="1">
                  <c:v>7.1604803705347386E-3</c:v>
                </c:pt>
                <c:pt idx="2">
                  <c:v>5.0207856109132365E-3</c:v>
                </c:pt>
                <c:pt idx="3">
                  <c:v>3.7241481186247594E-3</c:v>
                </c:pt>
                <c:pt idx="4">
                  <c:v>-3.4862318222261823E-4</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1'!$P$16</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1'!$O$17:$O$21</c:f>
              <c:numCache>
                <c:formatCode>m/d/yyyy</c:formatCode>
                <c:ptCount val="5"/>
                <c:pt idx="0">
                  <c:v>45860</c:v>
                </c:pt>
                <c:pt idx="1">
                  <c:v>45859</c:v>
                </c:pt>
                <c:pt idx="2">
                  <c:v>45856</c:v>
                </c:pt>
                <c:pt idx="3">
                  <c:v>45855</c:v>
                </c:pt>
                <c:pt idx="4">
                  <c:v>45854</c:v>
                </c:pt>
              </c:numCache>
            </c:numRef>
          </c:cat>
          <c:val>
            <c:numRef>
              <c:f>'data part 1'!$P$17:$P$21</c:f>
              <c:numCache>
                <c:formatCode>General</c:formatCode>
                <c:ptCount val="5"/>
                <c:pt idx="0">
                  <c:v>2.1756543265183947E-2</c:v>
                </c:pt>
                <c:pt idx="1">
                  <c:v>1.5556790917850116E-2</c:v>
                </c:pt>
                <c:pt idx="2">
                  <c:v>8.3963105473153776E-3</c:v>
                </c:pt>
                <c:pt idx="3">
                  <c:v>3.3755249364021411E-3</c:v>
                </c:pt>
                <c:pt idx="4">
                  <c:v>-3.4862318222261823E-4</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1'!$A$25:$A$29</c:f>
              <c:numCache>
                <c:formatCode>m/d/yyyy</c:formatCode>
                <c:ptCount val="5"/>
                <c:pt idx="0">
                  <c:v>45859</c:v>
                </c:pt>
                <c:pt idx="1">
                  <c:v>45856</c:v>
                </c:pt>
                <c:pt idx="2">
                  <c:v>45855</c:v>
                </c:pt>
                <c:pt idx="3">
                  <c:v>45854</c:v>
                </c:pt>
                <c:pt idx="4">
                  <c:v>45853</c:v>
                </c:pt>
              </c:numCache>
            </c:numRef>
          </c:cat>
          <c:val>
            <c:numRef>
              <c:f>'data part 1'!$C$25:$C$29</c:f>
              <c:numCache>
                <c:formatCode>General</c:formatCode>
                <c:ptCount val="5"/>
                <c:pt idx="0">
                  <c:v>1.3991348828683581E-3</c:v>
                </c:pt>
                <c:pt idx="1">
                  <c:v>-9.0486208684459335E-5</c:v>
                </c:pt>
                <c:pt idx="2">
                  <c:v>5.3737674089093801E-3</c:v>
                </c:pt>
                <c:pt idx="3">
                  <c:v>3.1936574173276888E-3</c:v>
                </c:pt>
                <c:pt idx="4">
                  <c:v>-3.956298214731202E-3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1'!$A$25:$A$29</c:f>
              <c:numCache>
                <c:formatCode>m/d/yyyy</c:formatCode>
                <c:ptCount val="5"/>
                <c:pt idx="0">
                  <c:v>45859</c:v>
                </c:pt>
                <c:pt idx="1">
                  <c:v>45856</c:v>
                </c:pt>
                <c:pt idx="2">
                  <c:v>45855</c:v>
                </c:pt>
                <c:pt idx="3">
                  <c:v>45854</c:v>
                </c:pt>
                <c:pt idx="4">
                  <c:v>45853</c:v>
                </c:pt>
              </c:numCache>
            </c:numRef>
          </c:cat>
          <c:val>
            <c:numRef>
              <c:f>'data part 1'!$B$25:$B$29</c:f>
              <c:numCache>
                <c:formatCode>General</c:formatCode>
                <c:ptCount val="5"/>
                <c:pt idx="0">
                  <c:v>5.9197752856897656E-3</c:v>
                </c:pt>
                <c:pt idx="1">
                  <c:v>4.5206404028214076E-3</c:v>
                </c:pt>
                <c:pt idx="2">
                  <c:v>4.6111266115058669E-3</c:v>
                </c:pt>
                <c:pt idx="3">
                  <c:v>-7.626407974035132E-4</c:v>
                </c:pt>
                <c:pt idx="4">
                  <c:v>-3.956298214731202E-3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1'!$H$25:$H$29</c:f>
              <c:numCache>
                <c:formatCode>m/d/yyyy</c:formatCode>
                <c:ptCount val="5"/>
                <c:pt idx="0">
                  <c:v>45860</c:v>
                </c:pt>
                <c:pt idx="1">
                  <c:v>45859</c:v>
                </c:pt>
                <c:pt idx="2">
                  <c:v>45856</c:v>
                </c:pt>
                <c:pt idx="3">
                  <c:v>45855</c:v>
                </c:pt>
                <c:pt idx="4">
                  <c:v>45854</c:v>
                </c:pt>
              </c:numCache>
            </c:numRef>
          </c:cat>
          <c:val>
            <c:numRef>
              <c:f>'data part 1'!$J$25:$J$29</c:f>
              <c:numCache>
                <c:formatCode>General</c:formatCode>
                <c:ptCount val="5"/>
                <c:pt idx="0">
                  <c:v>-5.6653814242055844E-3</c:v>
                </c:pt>
                <c:pt idx="1">
                  <c:v>-3.0321520179618089E-3</c:v>
                </c:pt>
                <c:pt idx="2">
                  <c:v>-3.3326059716485279E-3</c:v>
                </c:pt>
                <c:pt idx="3">
                  <c:v>1.4926205344351295E-2</c:v>
                </c:pt>
                <c:pt idx="4">
                  <c:v>-1.0477832880695037E-2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1'!$H$25:$H$29</c:f>
              <c:numCache>
                <c:formatCode>m/d/yyyy</c:formatCode>
                <c:ptCount val="5"/>
                <c:pt idx="0">
                  <c:v>45860</c:v>
                </c:pt>
                <c:pt idx="1">
                  <c:v>45859</c:v>
                </c:pt>
                <c:pt idx="2">
                  <c:v>45856</c:v>
                </c:pt>
                <c:pt idx="3">
                  <c:v>45855</c:v>
                </c:pt>
                <c:pt idx="4">
                  <c:v>45854</c:v>
                </c:pt>
              </c:numCache>
            </c:numRef>
          </c:cat>
          <c:val>
            <c:numRef>
              <c:f>'data part 1'!$I$25:$I$29</c:f>
              <c:numCache>
                <c:formatCode>General</c:formatCode>
                <c:ptCount val="5"/>
                <c:pt idx="0">
                  <c:v>-7.581766950159663E-3</c:v>
                </c:pt>
                <c:pt idx="1">
                  <c:v>-1.9163855259540785E-3</c:v>
                </c:pt>
                <c:pt idx="2">
                  <c:v>1.1157664920077304E-3</c:v>
                </c:pt>
                <c:pt idx="3">
                  <c:v>4.4483724636562583E-3</c:v>
                </c:pt>
                <c:pt idx="4">
                  <c:v>-1.0477832880695037E-2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1'!$Q$24</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1'!$O$25:$O$29</c:f>
              <c:numCache>
                <c:formatCode>m/d/yyyy</c:formatCode>
                <c:ptCount val="5"/>
                <c:pt idx="0">
                  <c:v>45860</c:v>
                </c:pt>
                <c:pt idx="1">
                  <c:v>45856</c:v>
                </c:pt>
                <c:pt idx="2">
                  <c:v>45855</c:v>
                </c:pt>
                <c:pt idx="3">
                  <c:v>45854</c:v>
                </c:pt>
                <c:pt idx="4">
                  <c:v>45853</c:v>
                </c:pt>
              </c:numCache>
            </c:numRef>
          </c:cat>
          <c:val>
            <c:numRef>
              <c:f>'data part 1'!$Q$25:$Q$29</c:f>
              <c:numCache>
                <c:formatCode>General</c:formatCode>
                <c:ptCount val="5"/>
                <c:pt idx="0">
                  <c:v>-1.1097058847765462E-3</c:v>
                </c:pt>
                <c:pt idx="1">
                  <c:v>-2.0571323400920827E-3</c:v>
                </c:pt>
                <c:pt idx="2">
                  <c:v>5.9952746894522679E-3</c:v>
                </c:pt>
                <c:pt idx="3">
                  <c:v>-3.6849353679269115E-4</c:v>
                </c:pt>
                <c:pt idx="4">
                  <c:v>5.534732251511354E-3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1'!$P$24</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1'!$O$25:$O$29</c:f>
              <c:numCache>
                <c:formatCode>m/d/yyyy</c:formatCode>
                <c:ptCount val="5"/>
                <c:pt idx="0">
                  <c:v>45860</c:v>
                </c:pt>
                <c:pt idx="1">
                  <c:v>45856</c:v>
                </c:pt>
                <c:pt idx="2">
                  <c:v>45855</c:v>
                </c:pt>
                <c:pt idx="3">
                  <c:v>45854</c:v>
                </c:pt>
                <c:pt idx="4">
                  <c:v>45853</c:v>
                </c:pt>
              </c:numCache>
            </c:numRef>
          </c:cat>
          <c:val>
            <c:numRef>
              <c:f>'data part 1'!$P$25:$P$29</c:f>
              <c:numCache>
                <c:formatCode>General</c:formatCode>
                <c:ptCount val="5"/>
                <c:pt idx="0">
                  <c:v>7.9946751793023019E-3</c:v>
                </c:pt>
                <c:pt idx="1">
                  <c:v>9.1043810640788481E-3</c:v>
                </c:pt>
                <c:pt idx="2">
                  <c:v>1.1161513404170931E-2</c:v>
                </c:pt>
                <c:pt idx="3">
                  <c:v>5.1662387147186628E-3</c:v>
                </c:pt>
                <c:pt idx="4">
                  <c:v>5.534732251511354E-3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1'!$A$32:$A$36</c:f>
              <c:numCache>
                <c:formatCode>m/d/yyyy</c:formatCode>
                <c:ptCount val="5"/>
                <c:pt idx="0">
                  <c:v>45860</c:v>
                </c:pt>
                <c:pt idx="1">
                  <c:v>45859</c:v>
                </c:pt>
                <c:pt idx="2">
                  <c:v>45858</c:v>
                </c:pt>
                <c:pt idx="3">
                  <c:v>45857</c:v>
                </c:pt>
                <c:pt idx="4">
                  <c:v>45856</c:v>
                </c:pt>
              </c:numCache>
            </c:numRef>
          </c:cat>
          <c:val>
            <c:numRef>
              <c:f>'data part 1'!$C$32:$C$36</c:f>
              <c:numCache>
                <c:formatCode>General</c:formatCode>
                <c:ptCount val="5"/>
                <c:pt idx="0">
                  <c:v>-2.0441089930430811E-3</c:v>
                </c:pt>
                <c:pt idx="1">
                  <c:v>1.3497264044440627E-2</c:v>
                </c:pt>
                <c:pt idx="2">
                  <c:v>-1.5034382564399484E-3</c:v>
                </c:pt>
                <c:pt idx="3">
                  <c:v>8.9568270873807698E-4</c:v>
                </c:pt>
                <c:pt idx="4">
                  <c:v>3.0263556994232221E-3</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1'!$A$32:$A$36</c:f>
              <c:numCache>
                <c:formatCode>m/d/yyyy</c:formatCode>
                <c:ptCount val="5"/>
                <c:pt idx="0">
                  <c:v>45860</c:v>
                </c:pt>
                <c:pt idx="1">
                  <c:v>45859</c:v>
                </c:pt>
                <c:pt idx="2">
                  <c:v>45858</c:v>
                </c:pt>
                <c:pt idx="3">
                  <c:v>45857</c:v>
                </c:pt>
                <c:pt idx="4">
                  <c:v>45856</c:v>
                </c:pt>
              </c:numCache>
            </c:numRef>
          </c:cat>
          <c:val>
            <c:numRef>
              <c:f>'data part 1'!$B$32:$B$36</c:f>
              <c:numCache>
                <c:formatCode>General</c:formatCode>
                <c:ptCount val="5"/>
                <c:pt idx="0">
                  <c:v>1.3871755203118896E-2</c:v>
                </c:pt>
                <c:pt idx="1">
                  <c:v>1.5915864196161977E-2</c:v>
                </c:pt>
                <c:pt idx="2">
                  <c:v>2.4186001517213507E-3</c:v>
                </c:pt>
                <c:pt idx="3">
                  <c:v>3.9220384081612991E-3</c:v>
                </c:pt>
                <c:pt idx="4">
                  <c:v>3.0263556994232221E-3</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1'!$H$32:$H$36</c:f>
              <c:numCache>
                <c:formatCode>m/d/yyyy</c:formatCode>
                <c:ptCount val="5"/>
                <c:pt idx="0">
                  <c:v>45860</c:v>
                </c:pt>
                <c:pt idx="1">
                  <c:v>45859</c:v>
                </c:pt>
                <c:pt idx="2">
                  <c:v>45858</c:v>
                </c:pt>
                <c:pt idx="3">
                  <c:v>45857</c:v>
                </c:pt>
                <c:pt idx="4">
                  <c:v>45856</c:v>
                </c:pt>
              </c:numCache>
            </c:numRef>
          </c:cat>
          <c:val>
            <c:numRef>
              <c:f>'data part 1'!$J$32:$J$36</c:f>
              <c:numCache>
                <c:formatCode>General</c:formatCode>
                <c:ptCount val="5"/>
                <c:pt idx="0">
                  <c:v>6.1105377619190548E-3</c:v>
                </c:pt>
                <c:pt idx="1">
                  <c:v>1.0232278857171817E-3</c:v>
                </c:pt>
                <c:pt idx="2">
                  <c:v>-5.3290105051957415E-3</c:v>
                </c:pt>
                <c:pt idx="3">
                  <c:v>-6.2336607218926865E-4</c:v>
                </c:pt>
                <c:pt idx="4">
                  <c:v>-1.0693809671578514E-2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1'!$H$32:$H$36</c:f>
              <c:numCache>
                <c:formatCode>m/d/yyyy</c:formatCode>
                <c:ptCount val="5"/>
                <c:pt idx="0">
                  <c:v>45860</c:v>
                </c:pt>
                <c:pt idx="1">
                  <c:v>45859</c:v>
                </c:pt>
                <c:pt idx="2">
                  <c:v>45858</c:v>
                </c:pt>
                <c:pt idx="3">
                  <c:v>45857</c:v>
                </c:pt>
                <c:pt idx="4">
                  <c:v>45856</c:v>
                </c:pt>
              </c:numCache>
            </c:numRef>
          </c:cat>
          <c:val>
            <c:numRef>
              <c:f>'data part 1'!$I$32:$I$36</c:f>
              <c:numCache>
                <c:formatCode>General</c:formatCode>
                <c:ptCount val="5"/>
                <c:pt idx="0">
                  <c:v>-9.5124206013272872E-3</c:v>
                </c:pt>
                <c:pt idx="1">
                  <c:v>-1.5622958363246342E-2</c:v>
                </c:pt>
                <c:pt idx="2">
                  <c:v>-1.6646186248963524E-2</c:v>
                </c:pt>
                <c:pt idx="3">
                  <c:v>-1.1317175743767782E-2</c:v>
                </c:pt>
                <c:pt idx="4">
                  <c:v>-1.0693809671578514E-2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1'!$Q$31</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1'!$O$32:$O$36</c:f>
              <c:numCache>
                <c:formatCode>m/d/yyyy</c:formatCode>
                <c:ptCount val="5"/>
                <c:pt idx="0">
                  <c:v>45860</c:v>
                </c:pt>
                <c:pt idx="1">
                  <c:v>45859</c:v>
                </c:pt>
                <c:pt idx="2">
                  <c:v>45858</c:v>
                </c:pt>
                <c:pt idx="3">
                  <c:v>45857</c:v>
                </c:pt>
                <c:pt idx="4">
                  <c:v>45856</c:v>
                </c:pt>
              </c:numCache>
            </c:numRef>
          </c:cat>
          <c:val>
            <c:numRef>
              <c:f>'data part 1'!$Q$32:$Q$36</c:f>
              <c:numCache>
                <c:formatCode>General</c:formatCode>
                <c:ptCount val="5"/>
                <c:pt idx="0">
                  <c:v>-1.6686622380235328E-4</c:v>
                </c:pt>
                <c:pt idx="1">
                  <c:v>-1.0251407191124162E-3</c:v>
                </c:pt>
                <c:pt idx="2">
                  <c:v>1.4116606975700385E-4</c:v>
                </c:pt>
                <c:pt idx="3">
                  <c:v>-5.5536045056360228E-3</c:v>
                </c:pt>
                <c:pt idx="4">
                  <c:v>-4.50456228673346E-5</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1'!$P$31</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1'!$O$32:$O$36</c:f>
              <c:numCache>
                <c:formatCode>m/d/yyyy</c:formatCode>
                <c:ptCount val="5"/>
                <c:pt idx="0">
                  <c:v>45860</c:v>
                </c:pt>
                <c:pt idx="1">
                  <c:v>45859</c:v>
                </c:pt>
                <c:pt idx="2">
                  <c:v>45858</c:v>
                </c:pt>
                <c:pt idx="3">
                  <c:v>45857</c:v>
                </c:pt>
                <c:pt idx="4">
                  <c:v>45856</c:v>
                </c:pt>
              </c:numCache>
            </c:numRef>
          </c:cat>
          <c:val>
            <c:numRef>
              <c:f>'data part 1'!$P$32:$P$36</c:f>
              <c:numCache>
                <c:formatCode>General</c:formatCode>
                <c:ptCount val="5"/>
                <c:pt idx="0">
                  <c:v>-6.6494910016611231E-3</c:v>
                </c:pt>
                <c:pt idx="1">
                  <c:v>-6.4826247778587698E-3</c:v>
                </c:pt>
                <c:pt idx="2">
                  <c:v>-5.4574840587463536E-3</c:v>
                </c:pt>
                <c:pt idx="3">
                  <c:v>-5.5986501285033574E-3</c:v>
                </c:pt>
                <c:pt idx="4">
                  <c:v>-4.50456228673346E-5</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1'!$C$38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1'!$A$39:$A$43</c:f>
              <c:numCache>
                <c:formatCode>m/d/yyyy</c:formatCode>
                <c:ptCount val="5"/>
                <c:pt idx="0">
                  <c:v>45828</c:v>
                </c:pt>
                <c:pt idx="1">
                  <c:v>45827</c:v>
                </c:pt>
                <c:pt idx="2">
                  <c:v>45826</c:v>
                </c:pt>
                <c:pt idx="3">
                  <c:v>45825</c:v>
                </c:pt>
                <c:pt idx="4">
                  <c:v>45824</c:v>
                </c:pt>
              </c:numCache>
            </c:numRef>
          </c:cat>
          <c:val>
            <c:numRef>
              <c:f>'data part 1'!$C$39:$C$43</c:f>
              <c:numCache>
                <c:formatCode>General</c:formatCode>
                <c:ptCount val="5"/>
                <c:pt idx="0">
                  <c:v>-8.8542115125922471E-3</c:v>
                </c:pt>
                <c:pt idx="1">
                  <c:v>7.589876250405414E-3</c:v>
                </c:pt>
                <c:pt idx="2">
                  <c:v>-1.9933757591881207E-3</c:v>
                </c:pt>
                <c:pt idx="3">
                  <c:v>4.4123772979621112E-2</c:v>
                </c:pt>
                <c:pt idx="4">
                  <c:v>-2.2514628869242603E-2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1'!$B$38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1'!$A$39:$A$43</c:f>
              <c:numCache>
                <c:formatCode>m/d/yyyy</c:formatCode>
                <c:ptCount val="5"/>
                <c:pt idx="0">
                  <c:v>45828</c:v>
                </c:pt>
                <c:pt idx="1">
                  <c:v>45827</c:v>
                </c:pt>
                <c:pt idx="2">
                  <c:v>45826</c:v>
                </c:pt>
                <c:pt idx="3">
                  <c:v>45825</c:v>
                </c:pt>
                <c:pt idx="4">
                  <c:v>45824</c:v>
                </c:pt>
              </c:numCache>
            </c:numRef>
          </c:cat>
          <c:val>
            <c:numRef>
              <c:f>'data part 1'!$B$39:$B$43</c:f>
              <c:numCache>
                <c:formatCode>General</c:formatCode>
                <c:ptCount val="5"/>
                <c:pt idx="0">
                  <c:v>1.8351433089003555E-2</c:v>
                </c:pt>
                <c:pt idx="1">
                  <c:v>2.7205644601595802E-2</c:v>
                </c:pt>
                <c:pt idx="2">
                  <c:v>1.9615768351190388E-2</c:v>
                </c:pt>
                <c:pt idx="3">
                  <c:v>2.1609144110378509E-2</c:v>
                </c:pt>
                <c:pt idx="4">
                  <c:v>-2.2514628869242603E-2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1'!$J$38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1'!$H$39:$H$43</c:f>
              <c:numCache>
                <c:formatCode>m/d/yyyy</c:formatCode>
                <c:ptCount val="5"/>
                <c:pt idx="0">
                  <c:v>45860</c:v>
                </c:pt>
                <c:pt idx="1">
                  <c:v>45859</c:v>
                </c:pt>
                <c:pt idx="2">
                  <c:v>45858</c:v>
                </c:pt>
                <c:pt idx="3">
                  <c:v>45857</c:v>
                </c:pt>
                <c:pt idx="4">
                  <c:v>45856</c:v>
                </c:pt>
              </c:numCache>
            </c:numRef>
          </c:cat>
          <c:val>
            <c:numRef>
              <c:f>'data part 1'!$J$39:$J$43</c:f>
              <c:numCache>
                <c:formatCode>General</c:formatCode>
                <c:ptCount val="5"/>
                <c:pt idx="0">
                  <c:v>-3.4352629135654733E-2</c:v>
                </c:pt>
                <c:pt idx="1">
                  <c:v>1.0538732113756222E-3</c:v>
                </c:pt>
                <c:pt idx="2">
                  <c:v>4.5687741784751879E-2</c:v>
                </c:pt>
                <c:pt idx="3">
                  <c:v>1.3600876205660528E-2</c:v>
                </c:pt>
                <c:pt idx="4">
                  <c:v>1.9652478065349532E-2</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1'!$I$38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1'!$H$39:$H$43</c:f>
              <c:numCache>
                <c:formatCode>m/d/yyyy</c:formatCode>
                <c:ptCount val="5"/>
                <c:pt idx="0">
                  <c:v>45860</c:v>
                </c:pt>
                <c:pt idx="1">
                  <c:v>45859</c:v>
                </c:pt>
                <c:pt idx="2">
                  <c:v>45858</c:v>
                </c:pt>
                <c:pt idx="3">
                  <c:v>45857</c:v>
                </c:pt>
                <c:pt idx="4">
                  <c:v>45856</c:v>
                </c:pt>
              </c:numCache>
            </c:numRef>
          </c:cat>
          <c:val>
            <c:numRef>
              <c:f>'data part 1'!$I$39:$I$43</c:f>
              <c:numCache>
                <c:formatCode>General</c:formatCode>
                <c:ptCount val="5"/>
                <c:pt idx="0">
                  <c:v>4.5642340131482828E-2</c:v>
                </c:pt>
                <c:pt idx="1">
                  <c:v>7.9994969267137561E-2</c:v>
                </c:pt>
                <c:pt idx="2">
                  <c:v>7.8941096055761939E-2</c:v>
                </c:pt>
                <c:pt idx="3">
                  <c:v>3.325335427101006E-2</c:v>
                </c:pt>
                <c:pt idx="4">
                  <c:v>1.9652478065349532E-2</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1"/>
          <c:h val="1"/>
        </c:manualLayout>
      </c:layout>
      <c:barChart>
        <c:barDir val="col"/>
        <c:grouping val="clustered"/>
        <c:varyColors val="0"/>
        <c:ser>
          <c:idx val="1"/>
          <c:order val="1"/>
          <c:tx>
            <c:strRef>
              <c:f>'data part 1'!$Q$38</c:f>
              <c:strCache>
                <c:ptCount val="1"/>
                <c:pt idx="0">
                  <c:v>1d_change</c:v>
                </c:pt>
              </c:strCache>
            </c:strRef>
          </c:tx>
          <c:spPr>
            <a:solidFill>
              <a:srgbClr val="00B050"/>
            </a:solidFill>
            <a:ln w="19050">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3175" cmpd="dbl">
                      <a:noFill/>
                    </a:ln>
                    <a:solidFill>
                      <a:schemeClr val="tx1">
                        <a:lumMod val="75000"/>
                        <a:lumOff val="25000"/>
                      </a:schemeClr>
                    </a:solidFill>
                    <a:effectLst/>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'data part 1'!$O$39:$O$43</c:f>
              <c:numCache>
                <c:formatCode>m/d/yyyy</c:formatCode>
                <c:ptCount val="5"/>
                <c:pt idx="0">
                  <c:v>45859</c:v>
                </c:pt>
                <c:pt idx="1">
                  <c:v>45856</c:v>
                </c:pt>
                <c:pt idx="2">
                  <c:v>45855</c:v>
                </c:pt>
                <c:pt idx="3">
                  <c:v>45854</c:v>
                </c:pt>
                <c:pt idx="4">
                  <c:v>45853</c:v>
                </c:pt>
              </c:numCache>
            </c:numRef>
          </c:cat>
          <c:val>
            <c:numRef>
              <c:f>'data part 1'!$Q$39:$Q$43</c:f>
              <c:numCache>
                <c:formatCode>General</c:formatCode>
                <c:ptCount val="5"/>
                <c:pt idx="0">
                  <c:v>-3.8255547054322214E-4</c:v>
                </c:pt>
                <c:pt idx="1">
                  <c:v>1.9131432944319293E-4</c:v>
                </c:pt>
                <c:pt idx="2">
                  <c:v>-1.9127773527161107E-4</c:v>
                </c:pt>
                <c:pt idx="3">
                  <c:v>7.6569678407345521E-4</c:v>
                </c:pt>
                <c:pt idx="4">
                  <c:v>7.6628352490426543E-4</c:v>
                </c:pt>
              </c:numCache>
            </c:numRef>
          </c:val>
          <c:extLst>
            <c:ext xmlns:c14="http://schemas.microsoft.com/office/drawing/2007/8/2/chart" uri="{6F2FDCE9-48DA-4B69-8628-5D25D57E5C99}">
              <c14:invertSolidFillFmt>
                <c14:spPr xmlns:c14="http://schemas.microsoft.com/office/drawing/2007/8/2/chart">
                  <a:solidFill>
                    <a:srgbClr val="FF0000"/>
                  </a:solidFill>
                  <a:ln w="19050">
                    <a:noFill/>
                  </a:ln>
                  <a:effectLst/>
                </c14:spPr>
              </c14:invertSolidFillFmt>
            </c:ext>
            <c:ext xmlns:c16="http://schemas.microsoft.com/office/drawing/2014/chart" uri="{C3380CC4-5D6E-409C-BE32-E72D297353CC}">
              <c16:uniqueId val="{00000000-53A4-4636-98FC-732C789CB16D}"/>
            </c:ext>
          </c:extLst>
        </c:ser>
        <c:dLbls>
          <c:showLegendKey val="0"/>
          <c:showVal val="0"/>
          <c:showCatName val="0"/>
          <c:showSerName val="0"/>
          <c:showPercent val="0"/>
          <c:showBubbleSize val="0"/>
        </c:dLbls>
        <c:gapWidth val="150"/>
        <c:axId val="855971327"/>
        <c:axId val="855981407"/>
      </c:barChart>
      <c:lineChart>
        <c:grouping val="standard"/>
        <c:varyColors val="0"/>
        <c:ser>
          <c:idx val="0"/>
          <c:order val="0"/>
          <c:tx>
            <c:strRef>
              <c:f>'data part 1'!$P$38</c:f>
              <c:strCache>
                <c:ptCount val="1"/>
                <c:pt idx="0">
                  <c:v>cum_change</c:v>
                </c:pt>
              </c:strCache>
            </c:strRef>
          </c:tx>
          <c:spPr>
            <a:ln w="19050" cap="rnd">
              <a:solidFill>
                <a:srgbClr val="033F64">
                  <a:alpha val="50000"/>
                </a:srgbClr>
              </a:solidFill>
              <a:round/>
            </a:ln>
            <a:effectLst/>
          </c:spPr>
          <c:marker>
            <c:symbol val="none"/>
          </c:marker>
          <c:dLbls>
            <c:delete val="1"/>
          </c:dLbls>
          <c:cat>
            <c:numRef>
              <c:f>'data part 1'!$O$39:$O$43</c:f>
              <c:numCache>
                <c:formatCode>m/d/yyyy</c:formatCode>
                <c:ptCount val="5"/>
                <c:pt idx="0">
                  <c:v>45859</c:v>
                </c:pt>
                <c:pt idx="1">
                  <c:v>45856</c:v>
                </c:pt>
                <c:pt idx="2">
                  <c:v>45855</c:v>
                </c:pt>
                <c:pt idx="3">
                  <c:v>45854</c:v>
                </c:pt>
                <c:pt idx="4">
                  <c:v>45853</c:v>
                </c:pt>
              </c:numCache>
            </c:numRef>
          </c:cat>
          <c:val>
            <c:numRef>
              <c:f>'data part 1'!$P$39:$P$43</c:f>
              <c:numCache>
                <c:formatCode>General</c:formatCode>
                <c:ptCount val="5"/>
                <c:pt idx="0">
                  <c:v>1.1494614326060804E-3</c:v>
                </c:pt>
                <c:pt idx="1">
                  <c:v>1.5320169031493025E-3</c:v>
                </c:pt>
                <c:pt idx="2">
                  <c:v>1.3407025737061096E-3</c:v>
                </c:pt>
                <c:pt idx="3">
                  <c:v>1.5319803089777206E-3</c:v>
                </c:pt>
                <c:pt idx="4">
                  <c:v>7.6628352490426543E-4</c:v>
                </c:pt>
              </c:numCache>
            </c:numRef>
          </c:val>
          <c:smooth val="1"/>
          <c:extLst>
            <c:ext xmlns:c16="http://schemas.microsoft.com/office/drawing/2014/chart" uri="{C3380CC4-5D6E-409C-BE32-E72D297353CC}">
              <c16:uniqueId val="{00000001-53A4-4636-98FC-732C789CB16D}"/>
            </c:ext>
          </c:extLst>
        </c:ser>
        <c:dLbls>
          <c:showLegendKey val="0"/>
          <c:showVal val="1"/>
          <c:showCatName val="0"/>
          <c:showSerName val="0"/>
          <c:showPercent val="0"/>
          <c:showBubbleSize val="0"/>
        </c:dLbls>
        <c:marker val="1"/>
        <c:smooth val="0"/>
        <c:axId val="855971327"/>
        <c:axId val="855981407"/>
      </c:lineChart>
      <c:catAx>
        <c:axId val="855971327"/>
        <c:scaling>
          <c:orientation val="maxMin"/>
        </c:scaling>
        <c:delete val="0"/>
        <c:axPos val="b"/>
        <c:numFmt formatCode="m/d/yyyy" sourceLinked="1"/>
        <c:majorTickMark val="out"/>
        <c:minorTickMark val="none"/>
        <c:tickLblPos val="none"/>
        <c:spPr>
          <a:noFill/>
          <a:ln w="12700" cap="flat" cmpd="sng" algn="ctr">
            <a:solidFill>
              <a:srgbClr val="033F64"/>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81407"/>
        <c:crosses val="autoZero"/>
        <c:auto val="0"/>
        <c:lblAlgn val="ctr"/>
        <c:lblOffset val="100"/>
        <c:noMultiLvlLbl val="0"/>
      </c:catAx>
      <c:valAx>
        <c:axId val="855981407"/>
        <c:scaling>
          <c:orientation val="minMax"/>
        </c:scaling>
        <c:delete val="0"/>
        <c:axPos val="r"/>
        <c:numFmt formatCode="0%"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855971327"/>
        <c:crosses val="autoZero"/>
        <c:crossBetween val="between"/>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607915094295738E-2"/>
          <c:y val="0.10425284895560472"/>
          <c:w val="0.92021026557064789"/>
          <c:h val="0.73088128461276014"/>
        </c:manualLayout>
      </c:layout>
      <c:lineChart>
        <c:grouping val="standard"/>
        <c:varyColors val="0"/>
        <c:ser>
          <c:idx val="1"/>
          <c:order val="1"/>
          <c:tx>
            <c:v>Xu hướng tuần</c:v>
          </c:tx>
          <c:spPr>
            <a:ln w="19050" cap="rnd">
              <a:solidFill>
                <a:srgbClr val="C71585"/>
              </a:solidFill>
              <a:round/>
            </a:ln>
            <a:effectLst/>
          </c:spPr>
          <c:marker>
            <c:symbol val="circle"/>
            <c:size val="3"/>
            <c:spPr>
              <a:solidFill>
                <a:srgbClr val="C71585"/>
              </a:solidFill>
              <a:ln w="9525">
                <a:noFill/>
              </a:ln>
              <a:effectLst/>
            </c:spPr>
          </c:marker>
          <c:cat>
            <c:numRef>
              <c:f>weekly_ms_index!$A$2:$A$61</c:f>
              <c:numCache>
                <c:formatCode>dd\-mm</c:formatCode>
                <c:ptCount val="60"/>
                <c:pt idx="0">
                  <c:v>45860</c:v>
                </c:pt>
                <c:pt idx="1">
                  <c:v>45859</c:v>
                </c:pt>
                <c:pt idx="2">
                  <c:v>45856</c:v>
                </c:pt>
                <c:pt idx="3">
                  <c:v>45855</c:v>
                </c:pt>
                <c:pt idx="4">
                  <c:v>45854</c:v>
                </c:pt>
                <c:pt idx="5">
                  <c:v>45853</c:v>
                </c:pt>
                <c:pt idx="6">
                  <c:v>45852</c:v>
                </c:pt>
                <c:pt idx="7">
                  <c:v>45849</c:v>
                </c:pt>
                <c:pt idx="8">
                  <c:v>45848</c:v>
                </c:pt>
                <c:pt idx="9">
                  <c:v>45847</c:v>
                </c:pt>
                <c:pt idx="10">
                  <c:v>45846</c:v>
                </c:pt>
                <c:pt idx="11">
                  <c:v>45845</c:v>
                </c:pt>
                <c:pt idx="12">
                  <c:v>45842</c:v>
                </c:pt>
                <c:pt idx="13">
                  <c:v>45841</c:v>
                </c:pt>
                <c:pt idx="14">
                  <c:v>45840</c:v>
                </c:pt>
                <c:pt idx="15">
                  <c:v>45839</c:v>
                </c:pt>
                <c:pt idx="16">
                  <c:v>45838</c:v>
                </c:pt>
                <c:pt idx="17">
                  <c:v>45835</c:v>
                </c:pt>
                <c:pt idx="18">
                  <c:v>45834</c:v>
                </c:pt>
                <c:pt idx="19">
                  <c:v>45833</c:v>
                </c:pt>
                <c:pt idx="20">
                  <c:v>45832</c:v>
                </c:pt>
                <c:pt idx="21">
                  <c:v>45831</c:v>
                </c:pt>
                <c:pt idx="22">
                  <c:v>45828</c:v>
                </c:pt>
                <c:pt idx="23">
                  <c:v>45827</c:v>
                </c:pt>
                <c:pt idx="24">
                  <c:v>45826</c:v>
                </c:pt>
                <c:pt idx="25">
                  <c:v>45825</c:v>
                </c:pt>
                <c:pt idx="26">
                  <c:v>45824</c:v>
                </c:pt>
                <c:pt idx="27">
                  <c:v>45821</c:v>
                </c:pt>
                <c:pt idx="28">
                  <c:v>45820</c:v>
                </c:pt>
                <c:pt idx="29">
                  <c:v>45819</c:v>
                </c:pt>
                <c:pt idx="30">
                  <c:v>45818</c:v>
                </c:pt>
                <c:pt idx="31">
                  <c:v>45817</c:v>
                </c:pt>
                <c:pt idx="32">
                  <c:v>45814</c:v>
                </c:pt>
                <c:pt idx="33">
                  <c:v>45813</c:v>
                </c:pt>
                <c:pt idx="34">
                  <c:v>45812</c:v>
                </c:pt>
                <c:pt idx="35">
                  <c:v>45811</c:v>
                </c:pt>
                <c:pt idx="36">
                  <c:v>45810</c:v>
                </c:pt>
                <c:pt idx="37">
                  <c:v>45807</c:v>
                </c:pt>
                <c:pt idx="38">
                  <c:v>45806</c:v>
                </c:pt>
                <c:pt idx="39">
                  <c:v>45805</c:v>
                </c:pt>
                <c:pt idx="40">
                  <c:v>45804</c:v>
                </c:pt>
                <c:pt idx="41">
                  <c:v>45803</c:v>
                </c:pt>
                <c:pt idx="42">
                  <c:v>45800</c:v>
                </c:pt>
                <c:pt idx="43">
                  <c:v>45799</c:v>
                </c:pt>
                <c:pt idx="44">
                  <c:v>45798</c:v>
                </c:pt>
                <c:pt idx="45">
                  <c:v>45797</c:v>
                </c:pt>
                <c:pt idx="46">
                  <c:v>45796</c:v>
                </c:pt>
                <c:pt idx="47">
                  <c:v>45793</c:v>
                </c:pt>
                <c:pt idx="48">
                  <c:v>45792</c:v>
                </c:pt>
                <c:pt idx="49">
                  <c:v>45791</c:v>
                </c:pt>
                <c:pt idx="50">
                  <c:v>45790</c:v>
                </c:pt>
                <c:pt idx="51">
                  <c:v>45789</c:v>
                </c:pt>
                <c:pt idx="52">
                  <c:v>45786</c:v>
                </c:pt>
                <c:pt idx="53">
                  <c:v>45785</c:v>
                </c:pt>
                <c:pt idx="54">
                  <c:v>45784</c:v>
                </c:pt>
                <c:pt idx="55">
                  <c:v>45783</c:v>
                </c:pt>
                <c:pt idx="56">
                  <c:v>45782</c:v>
                </c:pt>
                <c:pt idx="57">
                  <c:v>45776</c:v>
                </c:pt>
                <c:pt idx="58">
                  <c:v>45775</c:v>
                </c:pt>
                <c:pt idx="59">
                  <c:v>45772</c:v>
                </c:pt>
              </c:numCache>
            </c:numRef>
          </c:cat>
          <c:val>
            <c:numRef>
              <c:f>weekly_ms_index!$C$2:$C$61</c:f>
              <c:numCache>
                <c:formatCode>0.00%</c:formatCode>
                <c:ptCount val="60"/>
                <c:pt idx="0">
                  <c:v>0.49604221635883905</c:v>
                </c:pt>
                <c:pt idx="1">
                  <c:v>0.51978891820580475</c:v>
                </c:pt>
                <c:pt idx="2">
                  <c:v>0.71767810026385226</c:v>
                </c:pt>
                <c:pt idx="3">
                  <c:v>0.68073878627968343</c:v>
                </c:pt>
                <c:pt idx="4">
                  <c:v>0.62005277044854878</c:v>
                </c:pt>
                <c:pt idx="5">
                  <c:v>0.58575197889182062</c:v>
                </c:pt>
                <c:pt idx="6">
                  <c:v>0.67810026385224276</c:v>
                </c:pt>
                <c:pt idx="7">
                  <c:v>0.62005277044854878</c:v>
                </c:pt>
                <c:pt idx="8">
                  <c:v>0.73614775725593673</c:v>
                </c:pt>
                <c:pt idx="9">
                  <c:v>0.73614775725593673</c:v>
                </c:pt>
                <c:pt idx="10">
                  <c:v>0.75461741424802109</c:v>
                </c:pt>
                <c:pt idx="11">
                  <c:v>0.66754617414248019</c:v>
                </c:pt>
                <c:pt idx="12">
                  <c:v>0.63588390501319259</c:v>
                </c:pt>
                <c:pt idx="13">
                  <c:v>0.56992084432717682</c:v>
                </c:pt>
                <c:pt idx="14">
                  <c:v>0.62532981530343013</c:v>
                </c:pt>
                <c:pt idx="15">
                  <c:v>0.45910290237467016</c:v>
                </c:pt>
                <c:pt idx="16">
                  <c:v>0.61455525606469008</c:v>
                </c:pt>
                <c:pt idx="17">
                  <c:v>0.52560646900269536</c:v>
                </c:pt>
                <c:pt idx="18">
                  <c:v>0.46361185983827491</c:v>
                </c:pt>
                <c:pt idx="19">
                  <c:v>0.48787061994609165</c:v>
                </c:pt>
                <c:pt idx="20">
                  <c:v>0.47978436657681939</c:v>
                </c:pt>
                <c:pt idx="21">
                  <c:v>0.40161725067385445</c:v>
                </c:pt>
                <c:pt idx="22">
                  <c:v>0.55256064690026951</c:v>
                </c:pt>
                <c:pt idx="23">
                  <c:v>0.54716981132075471</c:v>
                </c:pt>
                <c:pt idx="24">
                  <c:v>0.60916442048517516</c:v>
                </c:pt>
                <c:pt idx="25">
                  <c:v>0.68733153638814015</c:v>
                </c:pt>
                <c:pt idx="26">
                  <c:v>0.5768194070080862</c:v>
                </c:pt>
                <c:pt idx="27">
                  <c:v>0.29380053908355797</c:v>
                </c:pt>
                <c:pt idx="28">
                  <c:v>0.38274932614555257</c:v>
                </c:pt>
                <c:pt idx="29">
                  <c:v>0.26415094339622641</c:v>
                </c:pt>
                <c:pt idx="30">
                  <c:v>0.18867924528301888</c:v>
                </c:pt>
                <c:pt idx="31">
                  <c:v>0.22102425876010781</c:v>
                </c:pt>
                <c:pt idx="32">
                  <c:v>0.32884097035040433</c:v>
                </c:pt>
                <c:pt idx="33">
                  <c:v>0.53638814016172509</c:v>
                </c:pt>
                <c:pt idx="34">
                  <c:v>0.55256064690026951</c:v>
                </c:pt>
                <c:pt idx="35">
                  <c:v>0.58490566037735847</c:v>
                </c:pt>
                <c:pt idx="36">
                  <c:v>0.59568733153638809</c:v>
                </c:pt>
                <c:pt idx="37">
                  <c:v>0.52830188679245282</c:v>
                </c:pt>
                <c:pt idx="38">
                  <c:v>0.7439353099730458</c:v>
                </c:pt>
                <c:pt idx="39">
                  <c:v>0.78975741239892183</c:v>
                </c:pt>
                <c:pt idx="40">
                  <c:v>0.80592991913746626</c:v>
                </c:pt>
                <c:pt idx="41">
                  <c:v>0.6253369272237197</c:v>
                </c:pt>
                <c:pt idx="42">
                  <c:v>0.33692722371967654</c:v>
                </c:pt>
                <c:pt idx="43">
                  <c:v>0.30727762803234504</c:v>
                </c:pt>
                <c:pt idx="44">
                  <c:v>0.38274932614555257</c:v>
                </c:pt>
                <c:pt idx="45">
                  <c:v>0.38814016172506738</c:v>
                </c:pt>
                <c:pt idx="46">
                  <c:v>0.34770889487870621</c:v>
                </c:pt>
                <c:pt idx="47">
                  <c:v>0.57412398921832886</c:v>
                </c:pt>
                <c:pt idx="48">
                  <c:v>0.71159029649595684</c:v>
                </c:pt>
                <c:pt idx="49">
                  <c:v>0.77358490566037741</c:v>
                </c:pt>
                <c:pt idx="50">
                  <c:v>0.80053908355795145</c:v>
                </c:pt>
                <c:pt idx="51">
                  <c:v>0.71967654986522911</c:v>
                </c:pt>
                <c:pt idx="52">
                  <c:v>0.69541778975741242</c:v>
                </c:pt>
                <c:pt idx="53">
                  <c:v>0.73854447439353099</c:v>
                </c:pt>
                <c:pt idx="54">
                  <c:v>0.63881401617250677</c:v>
                </c:pt>
                <c:pt idx="55">
                  <c:v>0.70080862533692723</c:v>
                </c:pt>
                <c:pt idx="56">
                  <c:v>0.73315363881401618</c:v>
                </c:pt>
                <c:pt idx="57">
                  <c:v>0.8328840970350404</c:v>
                </c:pt>
                <c:pt idx="58">
                  <c:v>0.80053908355795145</c:v>
                </c:pt>
                <c:pt idx="59">
                  <c:v>0.7978436657681941</c:v>
                </c:pt>
              </c:numCache>
            </c:numRef>
          </c:val>
          <c:smooth val="1"/>
          <c:extLst>
            <c:ext xmlns:c16="http://schemas.microsoft.com/office/drawing/2014/chart" uri="{C3380CC4-5D6E-409C-BE32-E72D297353CC}">
              <c16:uniqueId val="{00000000-936D-49BA-9C15-B41DF4F6A330}"/>
            </c:ext>
          </c:extLst>
        </c:ser>
        <c:ser>
          <c:idx val="2"/>
          <c:order val="2"/>
          <c:tx>
            <c:v>Xu hướng tháng</c:v>
          </c:tx>
          <c:spPr>
            <a:ln w="19050" cap="rnd">
              <a:solidFill>
                <a:srgbClr val="00B050"/>
              </a:solidFill>
              <a:round/>
            </a:ln>
            <a:effectLst/>
          </c:spPr>
          <c:marker>
            <c:symbol val="circle"/>
            <c:size val="3"/>
            <c:spPr>
              <a:solidFill>
                <a:srgbClr val="00B050"/>
              </a:solidFill>
              <a:ln w="9525">
                <a:solidFill>
                  <a:schemeClr val="accent3"/>
                </a:solidFill>
              </a:ln>
              <a:effectLst/>
            </c:spPr>
          </c:marker>
          <c:cat>
            <c:numRef>
              <c:f>weekly_ms_index!$A$2:$A$61</c:f>
              <c:numCache>
                <c:formatCode>dd\-mm</c:formatCode>
                <c:ptCount val="60"/>
                <c:pt idx="0">
                  <c:v>45860</c:v>
                </c:pt>
                <c:pt idx="1">
                  <c:v>45859</c:v>
                </c:pt>
                <c:pt idx="2">
                  <c:v>45856</c:v>
                </c:pt>
                <c:pt idx="3">
                  <c:v>45855</c:v>
                </c:pt>
                <c:pt idx="4">
                  <c:v>45854</c:v>
                </c:pt>
                <c:pt idx="5">
                  <c:v>45853</c:v>
                </c:pt>
                <c:pt idx="6">
                  <c:v>45852</c:v>
                </c:pt>
                <c:pt idx="7">
                  <c:v>45849</c:v>
                </c:pt>
                <c:pt idx="8">
                  <c:v>45848</c:v>
                </c:pt>
                <c:pt idx="9">
                  <c:v>45847</c:v>
                </c:pt>
                <c:pt idx="10">
                  <c:v>45846</c:v>
                </c:pt>
                <c:pt idx="11">
                  <c:v>45845</c:v>
                </c:pt>
                <c:pt idx="12">
                  <c:v>45842</c:v>
                </c:pt>
                <c:pt idx="13">
                  <c:v>45841</c:v>
                </c:pt>
                <c:pt idx="14">
                  <c:v>45840</c:v>
                </c:pt>
                <c:pt idx="15">
                  <c:v>45839</c:v>
                </c:pt>
                <c:pt idx="16">
                  <c:v>45838</c:v>
                </c:pt>
                <c:pt idx="17">
                  <c:v>45835</c:v>
                </c:pt>
                <c:pt idx="18">
                  <c:v>45834</c:v>
                </c:pt>
                <c:pt idx="19">
                  <c:v>45833</c:v>
                </c:pt>
                <c:pt idx="20">
                  <c:v>45832</c:v>
                </c:pt>
                <c:pt idx="21">
                  <c:v>45831</c:v>
                </c:pt>
                <c:pt idx="22">
                  <c:v>45828</c:v>
                </c:pt>
                <c:pt idx="23">
                  <c:v>45827</c:v>
                </c:pt>
                <c:pt idx="24">
                  <c:v>45826</c:v>
                </c:pt>
                <c:pt idx="25">
                  <c:v>45825</c:v>
                </c:pt>
                <c:pt idx="26">
                  <c:v>45824</c:v>
                </c:pt>
                <c:pt idx="27">
                  <c:v>45821</c:v>
                </c:pt>
                <c:pt idx="28">
                  <c:v>45820</c:v>
                </c:pt>
                <c:pt idx="29">
                  <c:v>45819</c:v>
                </c:pt>
                <c:pt idx="30">
                  <c:v>45818</c:v>
                </c:pt>
                <c:pt idx="31">
                  <c:v>45817</c:v>
                </c:pt>
                <c:pt idx="32">
                  <c:v>45814</c:v>
                </c:pt>
                <c:pt idx="33">
                  <c:v>45813</c:v>
                </c:pt>
                <c:pt idx="34">
                  <c:v>45812</c:v>
                </c:pt>
                <c:pt idx="35">
                  <c:v>45811</c:v>
                </c:pt>
                <c:pt idx="36">
                  <c:v>45810</c:v>
                </c:pt>
                <c:pt idx="37">
                  <c:v>45807</c:v>
                </c:pt>
                <c:pt idx="38">
                  <c:v>45806</c:v>
                </c:pt>
                <c:pt idx="39">
                  <c:v>45805</c:v>
                </c:pt>
                <c:pt idx="40">
                  <c:v>45804</c:v>
                </c:pt>
                <c:pt idx="41">
                  <c:v>45803</c:v>
                </c:pt>
                <c:pt idx="42">
                  <c:v>45800</c:v>
                </c:pt>
                <c:pt idx="43">
                  <c:v>45799</c:v>
                </c:pt>
                <c:pt idx="44">
                  <c:v>45798</c:v>
                </c:pt>
                <c:pt idx="45">
                  <c:v>45797</c:v>
                </c:pt>
                <c:pt idx="46">
                  <c:v>45796</c:v>
                </c:pt>
                <c:pt idx="47">
                  <c:v>45793</c:v>
                </c:pt>
                <c:pt idx="48">
                  <c:v>45792</c:v>
                </c:pt>
                <c:pt idx="49">
                  <c:v>45791</c:v>
                </c:pt>
                <c:pt idx="50">
                  <c:v>45790</c:v>
                </c:pt>
                <c:pt idx="51">
                  <c:v>45789</c:v>
                </c:pt>
                <c:pt idx="52">
                  <c:v>45786</c:v>
                </c:pt>
                <c:pt idx="53">
                  <c:v>45785</c:v>
                </c:pt>
                <c:pt idx="54">
                  <c:v>45784</c:v>
                </c:pt>
                <c:pt idx="55">
                  <c:v>45783</c:v>
                </c:pt>
                <c:pt idx="56">
                  <c:v>45782</c:v>
                </c:pt>
                <c:pt idx="57">
                  <c:v>45776</c:v>
                </c:pt>
                <c:pt idx="58">
                  <c:v>45775</c:v>
                </c:pt>
                <c:pt idx="59">
                  <c:v>45772</c:v>
                </c:pt>
              </c:numCache>
            </c:numRef>
          </c:cat>
          <c:val>
            <c:numRef>
              <c:f>weekly_ms_index!$D$2:$D$61</c:f>
              <c:numCache>
                <c:formatCode>0.00%</c:formatCode>
                <c:ptCount val="60"/>
                <c:pt idx="0">
                  <c:v>0.78100263852242746</c:v>
                </c:pt>
                <c:pt idx="1">
                  <c:v>0.76781002638522422</c:v>
                </c:pt>
                <c:pt idx="2">
                  <c:v>0.81266490765171506</c:v>
                </c:pt>
                <c:pt idx="3">
                  <c:v>0.82585751978891819</c:v>
                </c:pt>
                <c:pt idx="4">
                  <c:v>0.77572559366754612</c:v>
                </c:pt>
                <c:pt idx="5">
                  <c:v>0.74934036939313986</c:v>
                </c:pt>
                <c:pt idx="6">
                  <c:v>0.77572559366754612</c:v>
                </c:pt>
                <c:pt idx="7">
                  <c:v>0.76781002638522422</c:v>
                </c:pt>
                <c:pt idx="8">
                  <c:v>0.80211081794195249</c:v>
                </c:pt>
                <c:pt idx="9">
                  <c:v>0.79947229551451182</c:v>
                </c:pt>
                <c:pt idx="10">
                  <c:v>0.75989445910290232</c:v>
                </c:pt>
                <c:pt idx="11">
                  <c:v>0.71503957783641159</c:v>
                </c:pt>
                <c:pt idx="12">
                  <c:v>0.63060686015831136</c:v>
                </c:pt>
                <c:pt idx="13">
                  <c:v>0.56464379947229548</c:v>
                </c:pt>
                <c:pt idx="14">
                  <c:v>0.55145118733509235</c:v>
                </c:pt>
                <c:pt idx="15">
                  <c:v>0.46174142480211083</c:v>
                </c:pt>
                <c:pt idx="16">
                  <c:v>0.50404312668463613</c:v>
                </c:pt>
                <c:pt idx="17">
                  <c:v>0.46091644204851751</c:v>
                </c:pt>
                <c:pt idx="18">
                  <c:v>0.43396226415094341</c:v>
                </c:pt>
                <c:pt idx="19">
                  <c:v>0.42048517520215634</c:v>
                </c:pt>
                <c:pt idx="20">
                  <c:v>0.44743935309973049</c:v>
                </c:pt>
                <c:pt idx="21">
                  <c:v>0.44743935309973049</c:v>
                </c:pt>
                <c:pt idx="22">
                  <c:v>0.49595687331536387</c:v>
                </c:pt>
                <c:pt idx="23">
                  <c:v>0.47708894878706198</c:v>
                </c:pt>
                <c:pt idx="24">
                  <c:v>0.48517520215633425</c:v>
                </c:pt>
                <c:pt idx="25">
                  <c:v>0.52021563342318056</c:v>
                </c:pt>
                <c:pt idx="26">
                  <c:v>0.49865229110512127</c:v>
                </c:pt>
                <c:pt idx="27">
                  <c:v>0.35309973045822102</c:v>
                </c:pt>
                <c:pt idx="28">
                  <c:v>0.49865229110512127</c:v>
                </c:pt>
                <c:pt idx="29">
                  <c:v>0.42587601078167114</c:v>
                </c:pt>
                <c:pt idx="30">
                  <c:v>0.42587601078167114</c:v>
                </c:pt>
                <c:pt idx="31">
                  <c:v>0.40700808625336926</c:v>
                </c:pt>
                <c:pt idx="32">
                  <c:v>0.59029649595687328</c:v>
                </c:pt>
                <c:pt idx="33">
                  <c:v>0.75741239892183287</c:v>
                </c:pt>
                <c:pt idx="34">
                  <c:v>0.76819407008086249</c:v>
                </c:pt>
                <c:pt idx="35">
                  <c:v>0.75471698113207553</c:v>
                </c:pt>
                <c:pt idx="36">
                  <c:v>0.68194070080862534</c:v>
                </c:pt>
                <c:pt idx="37">
                  <c:v>0.65768194070080865</c:v>
                </c:pt>
                <c:pt idx="38">
                  <c:v>0.80323450134770891</c:v>
                </c:pt>
                <c:pt idx="39">
                  <c:v>0.81671159029649598</c:v>
                </c:pt>
                <c:pt idx="40">
                  <c:v>0.81401617250673852</c:v>
                </c:pt>
                <c:pt idx="41">
                  <c:v>0.76010781671159033</c:v>
                </c:pt>
                <c:pt idx="42">
                  <c:v>0.81671159029649598</c:v>
                </c:pt>
                <c:pt idx="43">
                  <c:v>0.82210242587601079</c:v>
                </c:pt>
                <c:pt idx="44">
                  <c:v>0.85444743935309975</c:v>
                </c:pt>
                <c:pt idx="45">
                  <c:v>0.87601078167115898</c:v>
                </c:pt>
                <c:pt idx="46">
                  <c:v>0.83827493261455521</c:v>
                </c:pt>
                <c:pt idx="47">
                  <c:v>0.8571428571428571</c:v>
                </c:pt>
                <c:pt idx="48">
                  <c:v>0.87601078167115898</c:v>
                </c:pt>
                <c:pt idx="49">
                  <c:v>0.86522911051212936</c:v>
                </c:pt>
                <c:pt idx="50">
                  <c:v>0.85444743935309975</c:v>
                </c:pt>
                <c:pt idx="51">
                  <c:v>0.89218328840970351</c:v>
                </c:pt>
                <c:pt idx="52">
                  <c:v>0.87601078167115898</c:v>
                </c:pt>
                <c:pt idx="53">
                  <c:v>0.84366576819407013</c:v>
                </c:pt>
                <c:pt idx="54">
                  <c:v>0.64690026954177893</c:v>
                </c:pt>
                <c:pt idx="55">
                  <c:v>0.53908355795148244</c:v>
                </c:pt>
                <c:pt idx="56">
                  <c:v>0.50943396226415094</c:v>
                </c:pt>
                <c:pt idx="57">
                  <c:v>0.46630727762803237</c:v>
                </c:pt>
                <c:pt idx="58">
                  <c:v>0.45013477088948789</c:v>
                </c:pt>
                <c:pt idx="59">
                  <c:v>0.43126684636118601</c:v>
                </c:pt>
              </c:numCache>
            </c:numRef>
          </c:val>
          <c:smooth val="1"/>
          <c:extLst>
            <c:ext xmlns:c16="http://schemas.microsoft.com/office/drawing/2014/chart" uri="{C3380CC4-5D6E-409C-BE32-E72D297353CC}">
              <c16:uniqueId val="{00000001-936D-49BA-9C15-B41DF4F6A330}"/>
            </c:ext>
          </c:extLst>
        </c:ser>
        <c:ser>
          <c:idx val="3"/>
          <c:order val="3"/>
          <c:tx>
            <c:v>Xu hướng quý</c:v>
          </c:tx>
          <c:spPr>
            <a:ln w="19050" cap="rnd">
              <a:solidFill>
                <a:srgbClr val="3776C9"/>
              </a:solidFill>
              <a:round/>
            </a:ln>
            <a:effectLst/>
          </c:spPr>
          <c:marker>
            <c:symbol val="circle"/>
            <c:size val="3"/>
            <c:spPr>
              <a:solidFill>
                <a:srgbClr val="3776C9"/>
              </a:solidFill>
              <a:ln w="9525">
                <a:noFill/>
              </a:ln>
              <a:effectLst/>
            </c:spPr>
          </c:marker>
          <c:cat>
            <c:numRef>
              <c:f>weekly_ms_index!$A$2:$A$61</c:f>
              <c:numCache>
                <c:formatCode>dd\-mm</c:formatCode>
                <c:ptCount val="60"/>
                <c:pt idx="0">
                  <c:v>45860</c:v>
                </c:pt>
                <c:pt idx="1">
                  <c:v>45859</c:v>
                </c:pt>
                <c:pt idx="2">
                  <c:v>45856</c:v>
                </c:pt>
                <c:pt idx="3">
                  <c:v>45855</c:v>
                </c:pt>
                <c:pt idx="4">
                  <c:v>45854</c:v>
                </c:pt>
                <c:pt idx="5">
                  <c:v>45853</c:v>
                </c:pt>
                <c:pt idx="6">
                  <c:v>45852</c:v>
                </c:pt>
                <c:pt idx="7">
                  <c:v>45849</c:v>
                </c:pt>
                <c:pt idx="8">
                  <c:v>45848</c:v>
                </c:pt>
                <c:pt idx="9">
                  <c:v>45847</c:v>
                </c:pt>
                <c:pt idx="10">
                  <c:v>45846</c:v>
                </c:pt>
                <c:pt idx="11">
                  <c:v>45845</c:v>
                </c:pt>
                <c:pt idx="12">
                  <c:v>45842</c:v>
                </c:pt>
                <c:pt idx="13">
                  <c:v>45841</c:v>
                </c:pt>
                <c:pt idx="14">
                  <c:v>45840</c:v>
                </c:pt>
                <c:pt idx="15">
                  <c:v>45839</c:v>
                </c:pt>
                <c:pt idx="16">
                  <c:v>45838</c:v>
                </c:pt>
                <c:pt idx="17">
                  <c:v>45835</c:v>
                </c:pt>
                <c:pt idx="18">
                  <c:v>45834</c:v>
                </c:pt>
                <c:pt idx="19">
                  <c:v>45833</c:v>
                </c:pt>
                <c:pt idx="20">
                  <c:v>45832</c:v>
                </c:pt>
                <c:pt idx="21">
                  <c:v>45831</c:v>
                </c:pt>
                <c:pt idx="22">
                  <c:v>45828</c:v>
                </c:pt>
                <c:pt idx="23">
                  <c:v>45827</c:v>
                </c:pt>
                <c:pt idx="24">
                  <c:v>45826</c:v>
                </c:pt>
                <c:pt idx="25">
                  <c:v>45825</c:v>
                </c:pt>
                <c:pt idx="26">
                  <c:v>45824</c:v>
                </c:pt>
                <c:pt idx="27">
                  <c:v>45821</c:v>
                </c:pt>
                <c:pt idx="28">
                  <c:v>45820</c:v>
                </c:pt>
                <c:pt idx="29">
                  <c:v>45819</c:v>
                </c:pt>
                <c:pt idx="30">
                  <c:v>45818</c:v>
                </c:pt>
                <c:pt idx="31">
                  <c:v>45817</c:v>
                </c:pt>
                <c:pt idx="32">
                  <c:v>45814</c:v>
                </c:pt>
                <c:pt idx="33">
                  <c:v>45813</c:v>
                </c:pt>
                <c:pt idx="34">
                  <c:v>45812</c:v>
                </c:pt>
                <c:pt idx="35">
                  <c:v>45811</c:v>
                </c:pt>
                <c:pt idx="36">
                  <c:v>45810</c:v>
                </c:pt>
                <c:pt idx="37">
                  <c:v>45807</c:v>
                </c:pt>
                <c:pt idx="38">
                  <c:v>45806</c:v>
                </c:pt>
                <c:pt idx="39">
                  <c:v>45805</c:v>
                </c:pt>
                <c:pt idx="40">
                  <c:v>45804</c:v>
                </c:pt>
                <c:pt idx="41">
                  <c:v>45803</c:v>
                </c:pt>
                <c:pt idx="42">
                  <c:v>45800</c:v>
                </c:pt>
                <c:pt idx="43">
                  <c:v>45799</c:v>
                </c:pt>
                <c:pt idx="44">
                  <c:v>45798</c:v>
                </c:pt>
                <c:pt idx="45">
                  <c:v>45797</c:v>
                </c:pt>
                <c:pt idx="46">
                  <c:v>45796</c:v>
                </c:pt>
                <c:pt idx="47">
                  <c:v>45793</c:v>
                </c:pt>
                <c:pt idx="48">
                  <c:v>45792</c:v>
                </c:pt>
                <c:pt idx="49">
                  <c:v>45791</c:v>
                </c:pt>
                <c:pt idx="50">
                  <c:v>45790</c:v>
                </c:pt>
                <c:pt idx="51">
                  <c:v>45789</c:v>
                </c:pt>
                <c:pt idx="52">
                  <c:v>45786</c:v>
                </c:pt>
                <c:pt idx="53">
                  <c:v>45785</c:v>
                </c:pt>
                <c:pt idx="54">
                  <c:v>45784</c:v>
                </c:pt>
                <c:pt idx="55">
                  <c:v>45783</c:v>
                </c:pt>
                <c:pt idx="56">
                  <c:v>45782</c:v>
                </c:pt>
                <c:pt idx="57">
                  <c:v>45776</c:v>
                </c:pt>
                <c:pt idx="58">
                  <c:v>45775</c:v>
                </c:pt>
                <c:pt idx="59">
                  <c:v>45772</c:v>
                </c:pt>
              </c:numCache>
            </c:numRef>
          </c:cat>
          <c:val>
            <c:numRef>
              <c:f>weekly_ms_index!$E$2:$E$61</c:f>
              <c:numCache>
                <c:formatCode>0.00%</c:formatCode>
                <c:ptCount val="60"/>
                <c:pt idx="0">
                  <c:v>0.8812664907651715</c:v>
                </c:pt>
                <c:pt idx="1">
                  <c:v>0.87598944591029027</c:v>
                </c:pt>
                <c:pt idx="2">
                  <c:v>0.89973614775725597</c:v>
                </c:pt>
                <c:pt idx="3">
                  <c:v>0.89445910290237463</c:v>
                </c:pt>
                <c:pt idx="4">
                  <c:v>0.87862796833773082</c:v>
                </c:pt>
                <c:pt idx="5">
                  <c:v>0.87598944591029027</c:v>
                </c:pt>
                <c:pt idx="6">
                  <c:v>0.86807387862796836</c:v>
                </c:pt>
                <c:pt idx="7">
                  <c:v>0.86543535620052769</c:v>
                </c:pt>
                <c:pt idx="8">
                  <c:v>0.85488126649076512</c:v>
                </c:pt>
                <c:pt idx="9">
                  <c:v>0.86015831134564646</c:v>
                </c:pt>
                <c:pt idx="10">
                  <c:v>0.84696569920844322</c:v>
                </c:pt>
                <c:pt idx="11">
                  <c:v>0.87598944591029027</c:v>
                </c:pt>
                <c:pt idx="12">
                  <c:v>0.86807387862796836</c:v>
                </c:pt>
                <c:pt idx="13">
                  <c:v>0.85488126649076512</c:v>
                </c:pt>
                <c:pt idx="14">
                  <c:v>0.81002638522427439</c:v>
                </c:pt>
                <c:pt idx="15">
                  <c:v>0.76517150395778366</c:v>
                </c:pt>
                <c:pt idx="16">
                  <c:v>0.74123989218328845</c:v>
                </c:pt>
                <c:pt idx="17">
                  <c:v>0.73045822102425872</c:v>
                </c:pt>
                <c:pt idx="18">
                  <c:v>0.7142857142857143</c:v>
                </c:pt>
                <c:pt idx="19">
                  <c:v>0.71159029649595684</c:v>
                </c:pt>
                <c:pt idx="20">
                  <c:v>0.70080862533692723</c:v>
                </c:pt>
                <c:pt idx="21">
                  <c:v>0.69002695417789761</c:v>
                </c:pt>
                <c:pt idx="22">
                  <c:v>0.68194070080862534</c:v>
                </c:pt>
                <c:pt idx="23">
                  <c:v>0.67654986522911054</c:v>
                </c:pt>
                <c:pt idx="24">
                  <c:v>0.67115902964959573</c:v>
                </c:pt>
                <c:pt idx="25">
                  <c:v>0.67924528301886788</c:v>
                </c:pt>
                <c:pt idx="26">
                  <c:v>0.64690026954177893</c:v>
                </c:pt>
                <c:pt idx="27">
                  <c:v>0.61725067385444743</c:v>
                </c:pt>
                <c:pt idx="28">
                  <c:v>0.65498652291105119</c:v>
                </c:pt>
                <c:pt idx="29">
                  <c:v>0.59838274932614555</c:v>
                </c:pt>
                <c:pt idx="30">
                  <c:v>0.56603773584905659</c:v>
                </c:pt>
                <c:pt idx="31">
                  <c:v>0.56334231805929924</c:v>
                </c:pt>
                <c:pt idx="32">
                  <c:v>0.60916442048517516</c:v>
                </c:pt>
                <c:pt idx="33">
                  <c:v>0.64959568733153639</c:v>
                </c:pt>
                <c:pt idx="34">
                  <c:v>0.64420485175202158</c:v>
                </c:pt>
                <c:pt idx="35">
                  <c:v>0.64420485175202158</c:v>
                </c:pt>
                <c:pt idx="36">
                  <c:v>0.59838274932614555</c:v>
                </c:pt>
                <c:pt idx="37">
                  <c:v>0.56064690026954178</c:v>
                </c:pt>
                <c:pt idx="38">
                  <c:v>0.59838274932614555</c:v>
                </c:pt>
                <c:pt idx="39">
                  <c:v>0.56334231805929924</c:v>
                </c:pt>
                <c:pt idx="40">
                  <c:v>0.53369272237196763</c:v>
                </c:pt>
                <c:pt idx="41">
                  <c:v>0.48517520215633425</c:v>
                </c:pt>
                <c:pt idx="42">
                  <c:v>0.40970350404312667</c:v>
                </c:pt>
                <c:pt idx="43">
                  <c:v>0.40161725067385445</c:v>
                </c:pt>
                <c:pt idx="44">
                  <c:v>0.40970350404312667</c:v>
                </c:pt>
                <c:pt idx="45">
                  <c:v>0.42318059299191374</c:v>
                </c:pt>
                <c:pt idx="46">
                  <c:v>0.40161725067385445</c:v>
                </c:pt>
                <c:pt idx="47">
                  <c:v>0.44474393530997303</c:v>
                </c:pt>
                <c:pt idx="48">
                  <c:v>0.47439353099730458</c:v>
                </c:pt>
                <c:pt idx="49">
                  <c:v>0.46091644204851751</c:v>
                </c:pt>
                <c:pt idx="50">
                  <c:v>0.43126684636118601</c:v>
                </c:pt>
                <c:pt idx="51">
                  <c:v>0.3719676549865229</c:v>
                </c:pt>
                <c:pt idx="52">
                  <c:v>0.33692722371967654</c:v>
                </c:pt>
                <c:pt idx="53">
                  <c:v>0.33423180592991913</c:v>
                </c:pt>
                <c:pt idx="54">
                  <c:v>0.30997304582210244</c:v>
                </c:pt>
                <c:pt idx="55">
                  <c:v>0.29649595687331537</c:v>
                </c:pt>
                <c:pt idx="56">
                  <c:v>0.31266846361185985</c:v>
                </c:pt>
                <c:pt idx="57">
                  <c:v>0.27223719676549868</c:v>
                </c:pt>
                <c:pt idx="58">
                  <c:v>0.27223719676549868</c:v>
                </c:pt>
                <c:pt idx="59">
                  <c:v>0.27223719676549868</c:v>
                </c:pt>
              </c:numCache>
            </c:numRef>
          </c:val>
          <c:smooth val="1"/>
          <c:extLst>
            <c:ext xmlns:c16="http://schemas.microsoft.com/office/drawing/2014/chart" uri="{C3380CC4-5D6E-409C-BE32-E72D297353CC}">
              <c16:uniqueId val="{00000002-936D-49BA-9C15-B41DF4F6A330}"/>
            </c:ext>
          </c:extLst>
        </c:ser>
        <c:ser>
          <c:idx val="4"/>
          <c:order val="4"/>
          <c:tx>
            <c:v>Xu hướng năm</c:v>
          </c:tx>
          <c:spPr>
            <a:ln w="19050" cap="rnd">
              <a:solidFill>
                <a:srgbClr val="FF0000"/>
              </a:solidFill>
              <a:round/>
            </a:ln>
            <a:effectLst/>
          </c:spPr>
          <c:marker>
            <c:symbol val="circle"/>
            <c:size val="3"/>
            <c:spPr>
              <a:solidFill>
                <a:srgbClr val="FF0000"/>
              </a:solidFill>
              <a:ln w="9525">
                <a:noFill/>
              </a:ln>
              <a:effectLst/>
            </c:spPr>
          </c:marker>
          <c:cat>
            <c:numRef>
              <c:f>weekly_ms_index!$A$2:$A$61</c:f>
              <c:numCache>
                <c:formatCode>dd\-mm</c:formatCode>
                <c:ptCount val="60"/>
                <c:pt idx="0">
                  <c:v>45860</c:v>
                </c:pt>
                <c:pt idx="1">
                  <c:v>45859</c:v>
                </c:pt>
                <c:pt idx="2">
                  <c:v>45856</c:v>
                </c:pt>
                <c:pt idx="3">
                  <c:v>45855</c:v>
                </c:pt>
                <c:pt idx="4">
                  <c:v>45854</c:v>
                </c:pt>
                <c:pt idx="5">
                  <c:v>45853</c:v>
                </c:pt>
                <c:pt idx="6">
                  <c:v>45852</c:v>
                </c:pt>
                <c:pt idx="7">
                  <c:v>45849</c:v>
                </c:pt>
                <c:pt idx="8">
                  <c:v>45848</c:v>
                </c:pt>
                <c:pt idx="9">
                  <c:v>45847</c:v>
                </c:pt>
                <c:pt idx="10">
                  <c:v>45846</c:v>
                </c:pt>
                <c:pt idx="11">
                  <c:v>45845</c:v>
                </c:pt>
                <c:pt idx="12">
                  <c:v>45842</c:v>
                </c:pt>
                <c:pt idx="13">
                  <c:v>45841</c:v>
                </c:pt>
                <c:pt idx="14">
                  <c:v>45840</c:v>
                </c:pt>
                <c:pt idx="15">
                  <c:v>45839</c:v>
                </c:pt>
                <c:pt idx="16">
                  <c:v>45838</c:v>
                </c:pt>
                <c:pt idx="17">
                  <c:v>45835</c:v>
                </c:pt>
                <c:pt idx="18">
                  <c:v>45834</c:v>
                </c:pt>
                <c:pt idx="19">
                  <c:v>45833</c:v>
                </c:pt>
                <c:pt idx="20">
                  <c:v>45832</c:v>
                </c:pt>
                <c:pt idx="21">
                  <c:v>45831</c:v>
                </c:pt>
                <c:pt idx="22">
                  <c:v>45828</c:v>
                </c:pt>
                <c:pt idx="23">
                  <c:v>45827</c:v>
                </c:pt>
                <c:pt idx="24">
                  <c:v>45826</c:v>
                </c:pt>
                <c:pt idx="25">
                  <c:v>45825</c:v>
                </c:pt>
                <c:pt idx="26">
                  <c:v>45824</c:v>
                </c:pt>
                <c:pt idx="27">
                  <c:v>45821</c:v>
                </c:pt>
                <c:pt idx="28">
                  <c:v>45820</c:v>
                </c:pt>
                <c:pt idx="29">
                  <c:v>45819</c:v>
                </c:pt>
                <c:pt idx="30">
                  <c:v>45818</c:v>
                </c:pt>
                <c:pt idx="31">
                  <c:v>45817</c:v>
                </c:pt>
                <c:pt idx="32">
                  <c:v>45814</c:v>
                </c:pt>
                <c:pt idx="33">
                  <c:v>45813</c:v>
                </c:pt>
                <c:pt idx="34">
                  <c:v>45812</c:v>
                </c:pt>
                <c:pt idx="35">
                  <c:v>45811</c:v>
                </c:pt>
                <c:pt idx="36">
                  <c:v>45810</c:v>
                </c:pt>
                <c:pt idx="37">
                  <c:v>45807</c:v>
                </c:pt>
                <c:pt idx="38">
                  <c:v>45806</c:v>
                </c:pt>
                <c:pt idx="39">
                  <c:v>45805</c:v>
                </c:pt>
                <c:pt idx="40">
                  <c:v>45804</c:v>
                </c:pt>
                <c:pt idx="41">
                  <c:v>45803</c:v>
                </c:pt>
                <c:pt idx="42">
                  <c:v>45800</c:v>
                </c:pt>
                <c:pt idx="43">
                  <c:v>45799</c:v>
                </c:pt>
                <c:pt idx="44">
                  <c:v>45798</c:v>
                </c:pt>
                <c:pt idx="45">
                  <c:v>45797</c:v>
                </c:pt>
                <c:pt idx="46">
                  <c:v>45796</c:v>
                </c:pt>
                <c:pt idx="47">
                  <c:v>45793</c:v>
                </c:pt>
                <c:pt idx="48">
                  <c:v>45792</c:v>
                </c:pt>
                <c:pt idx="49">
                  <c:v>45791</c:v>
                </c:pt>
                <c:pt idx="50">
                  <c:v>45790</c:v>
                </c:pt>
                <c:pt idx="51">
                  <c:v>45789</c:v>
                </c:pt>
                <c:pt idx="52">
                  <c:v>45786</c:v>
                </c:pt>
                <c:pt idx="53">
                  <c:v>45785</c:v>
                </c:pt>
                <c:pt idx="54">
                  <c:v>45784</c:v>
                </c:pt>
                <c:pt idx="55">
                  <c:v>45783</c:v>
                </c:pt>
                <c:pt idx="56">
                  <c:v>45782</c:v>
                </c:pt>
                <c:pt idx="57">
                  <c:v>45776</c:v>
                </c:pt>
                <c:pt idx="58">
                  <c:v>45775</c:v>
                </c:pt>
                <c:pt idx="59">
                  <c:v>45772</c:v>
                </c:pt>
              </c:numCache>
            </c:numRef>
          </c:cat>
          <c:val>
            <c:numRef>
              <c:f>weekly_ms_index!$F$2:$F$61</c:f>
              <c:numCache>
                <c:formatCode>0.00%</c:formatCode>
                <c:ptCount val="60"/>
                <c:pt idx="0">
                  <c:v>0.70448548812664913</c:v>
                </c:pt>
                <c:pt idx="1">
                  <c:v>0.69129287598944589</c:v>
                </c:pt>
                <c:pt idx="2">
                  <c:v>0.70712401055408969</c:v>
                </c:pt>
                <c:pt idx="3">
                  <c:v>0.68865435356200533</c:v>
                </c:pt>
                <c:pt idx="4">
                  <c:v>0.67810026385224276</c:v>
                </c:pt>
                <c:pt idx="5">
                  <c:v>0.67018469656992086</c:v>
                </c:pt>
                <c:pt idx="6">
                  <c:v>0.64643799472295516</c:v>
                </c:pt>
                <c:pt idx="7">
                  <c:v>0.60422163588390498</c:v>
                </c:pt>
                <c:pt idx="8">
                  <c:v>0.60949868073878632</c:v>
                </c:pt>
                <c:pt idx="9">
                  <c:v>0.60422163588390498</c:v>
                </c:pt>
                <c:pt idx="10">
                  <c:v>0.57255936675461738</c:v>
                </c:pt>
                <c:pt idx="11">
                  <c:v>0.54353562005277045</c:v>
                </c:pt>
                <c:pt idx="12">
                  <c:v>0.52506596306068598</c:v>
                </c:pt>
                <c:pt idx="13">
                  <c:v>0.50659630606860162</c:v>
                </c:pt>
                <c:pt idx="14">
                  <c:v>0.51978891820580475</c:v>
                </c:pt>
                <c:pt idx="15">
                  <c:v>0.48284960422163586</c:v>
                </c:pt>
                <c:pt idx="16">
                  <c:v>0.44743935309973049</c:v>
                </c:pt>
                <c:pt idx="17">
                  <c:v>0.43126684636118601</c:v>
                </c:pt>
                <c:pt idx="18">
                  <c:v>0.43396226415094341</c:v>
                </c:pt>
                <c:pt idx="19">
                  <c:v>0.42857142857142855</c:v>
                </c:pt>
                <c:pt idx="20">
                  <c:v>0.42857142857142855</c:v>
                </c:pt>
                <c:pt idx="21">
                  <c:v>0.41509433962264153</c:v>
                </c:pt>
                <c:pt idx="22">
                  <c:v>0.42048517520215634</c:v>
                </c:pt>
                <c:pt idx="23">
                  <c:v>0.40700808625336926</c:v>
                </c:pt>
                <c:pt idx="24">
                  <c:v>0.41239892183288412</c:v>
                </c:pt>
                <c:pt idx="25">
                  <c:v>0.43126684636118601</c:v>
                </c:pt>
                <c:pt idx="26">
                  <c:v>0.42318059299191374</c:v>
                </c:pt>
                <c:pt idx="27">
                  <c:v>0.36388140161725069</c:v>
                </c:pt>
                <c:pt idx="28">
                  <c:v>0.40970350404312667</c:v>
                </c:pt>
                <c:pt idx="29">
                  <c:v>0.38005390835579517</c:v>
                </c:pt>
                <c:pt idx="30">
                  <c:v>0.36388140161725069</c:v>
                </c:pt>
                <c:pt idx="31">
                  <c:v>0.36657681940700809</c:v>
                </c:pt>
                <c:pt idx="32">
                  <c:v>0.39622641509433965</c:v>
                </c:pt>
                <c:pt idx="33">
                  <c:v>0.43396226415094341</c:v>
                </c:pt>
                <c:pt idx="34">
                  <c:v>0.43126684636118601</c:v>
                </c:pt>
                <c:pt idx="35">
                  <c:v>0.41239892183288412</c:v>
                </c:pt>
                <c:pt idx="36">
                  <c:v>0.40970350404312667</c:v>
                </c:pt>
                <c:pt idx="37">
                  <c:v>0.3746630727762803</c:v>
                </c:pt>
                <c:pt idx="38">
                  <c:v>0.37735849056603776</c:v>
                </c:pt>
                <c:pt idx="39">
                  <c:v>0.38005390835579517</c:v>
                </c:pt>
                <c:pt idx="40">
                  <c:v>0.3746630727762803</c:v>
                </c:pt>
                <c:pt idx="41">
                  <c:v>0.36388140161725069</c:v>
                </c:pt>
                <c:pt idx="42">
                  <c:v>0.32614555256064692</c:v>
                </c:pt>
                <c:pt idx="43">
                  <c:v>0.31266846361185985</c:v>
                </c:pt>
                <c:pt idx="44">
                  <c:v>0.32075471698113206</c:v>
                </c:pt>
                <c:pt idx="45">
                  <c:v>0.33153638814016173</c:v>
                </c:pt>
                <c:pt idx="46">
                  <c:v>0.29919137466307277</c:v>
                </c:pt>
                <c:pt idx="47">
                  <c:v>0.32075471698113206</c:v>
                </c:pt>
                <c:pt idx="48">
                  <c:v>0.32345013477088946</c:v>
                </c:pt>
                <c:pt idx="49">
                  <c:v>0.32345013477088946</c:v>
                </c:pt>
                <c:pt idx="50">
                  <c:v>0.29380053908355797</c:v>
                </c:pt>
                <c:pt idx="51">
                  <c:v>0.2857142857142857</c:v>
                </c:pt>
                <c:pt idx="52">
                  <c:v>0.28301886792452829</c:v>
                </c:pt>
                <c:pt idx="53">
                  <c:v>0.28032345013477089</c:v>
                </c:pt>
                <c:pt idx="54">
                  <c:v>0.26145552560646901</c:v>
                </c:pt>
                <c:pt idx="55">
                  <c:v>0.26684636118598382</c:v>
                </c:pt>
                <c:pt idx="56">
                  <c:v>0.27223719676549868</c:v>
                </c:pt>
                <c:pt idx="57">
                  <c:v>0.26145552560646901</c:v>
                </c:pt>
                <c:pt idx="58">
                  <c:v>0.2560646900269542</c:v>
                </c:pt>
                <c:pt idx="59">
                  <c:v>0.24797843665768193</c:v>
                </c:pt>
              </c:numCache>
            </c:numRef>
          </c:val>
          <c:smooth val="1"/>
          <c:extLst>
            <c:ext xmlns:c16="http://schemas.microsoft.com/office/drawing/2014/chart" uri="{C3380CC4-5D6E-409C-BE32-E72D297353CC}">
              <c16:uniqueId val="{00000003-936D-49BA-9C15-B41DF4F6A330}"/>
            </c:ext>
          </c:extLst>
        </c:ser>
        <c:dLbls>
          <c:showLegendKey val="0"/>
          <c:showVal val="0"/>
          <c:showCatName val="0"/>
          <c:showSerName val="0"/>
          <c:showPercent val="0"/>
          <c:showBubbleSize val="0"/>
        </c:dLbls>
        <c:marker val="1"/>
        <c:smooth val="0"/>
        <c:axId val="114031295"/>
        <c:axId val="422556575"/>
        <c:extLst>
          <c:ext xmlns:c15="http://schemas.microsoft.com/office/drawing/2012/chart" uri="{02D57815-91ED-43cb-92C2-25804820EDAC}">
            <c15:filteredLineSeries>
              <c15:ser>
                <c:idx val="0"/>
                <c:order val="0"/>
                <c:tx>
                  <c:strRef>
                    <c:extLst>
                      <c:ext uri="{02D57815-91ED-43cb-92C2-25804820EDAC}">
                        <c15:formulaRef>
                          <c15:sqref>weekly_ms_index!$B$1</c15:sqref>
                        </c15:formulaRef>
                      </c:ext>
                    </c:extLst>
                    <c:strCache>
                      <c:ptCount val="1"/>
                      <c:pt idx="0">
                        <c:v>close</c:v>
                      </c:pt>
                    </c:strCache>
                  </c:strRef>
                </c:tx>
                <c:spPr>
                  <a:ln w="28575" cap="rnd">
                    <a:solidFill>
                      <a:schemeClr val="accent1"/>
                    </a:solidFill>
                    <a:round/>
                  </a:ln>
                  <a:effectLst/>
                </c:spPr>
                <c:marker>
                  <c:symbol val="none"/>
                </c:marker>
                <c:cat>
                  <c:numRef>
                    <c:extLst>
                      <c:ext uri="{02D57815-91ED-43cb-92C2-25804820EDAC}">
                        <c15:formulaRef>
                          <c15:sqref>weekly_ms_index!$A$2:$A$61</c15:sqref>
                        </c15:formulaRef>
                      </c:ext>
                    </c:extLst>
                    <c:numCache>
                      <c:formatCode>dd\-mm</c:formatCode>
                      <c:ptCount val="60"/>
                      <c:pt idx="0">
                        <c:v>45860</c:v>
                      </c:pt>
                      <c:pt idx="1">
                        <c:v>45859</c:v>
                      </c:pt>
                      <c:pt idx="2">
                        <c:v>45856</c:v>
                      </c:pt>
                      <c:pt idx="3">
                        <c:v>45855</c:v>
                      </c:pt>
                      <c:pt idx="4">
                        <c:v>45854</c:v>
                      </c:pt>
                      <c:pt idx="5">
                        <c:v>45853</c:v>
                      </c:pt>
                      <c:pt idx="6">
                        <c:v>45852</c:v>
                      </c:pt>
                      <c:pt idx="7">
                        <c:v>45849</c:v>
                      </c:pt>
                      <c:pt idx="8">
                        <c:v>45848</c:v>
                      </c:pt>
                      <c:pt idx="9">
                        <c:v>45847</c:v>
                      </c:pt>
                      <c:pt idx="10">
                        <c:v>45846</c:v>
                      </c:pt>
                      <c:pt idx="11">
                        <c:v>45845</c:v>
                      </c:pt>
                      <c:pt idx="12">
                        <c:v>45842</c:v>
                      </c:pt>
                      <c:pt idx="13">
                        <c:v>45841</c:v>
                      </c:pt>
                      <c:pt idx="14">
                        <c:v>45840</c:v>
                      </c:pt>
                      <c:pt idx="15">
                        <c:v>45839</c:v>
                      </c:pt>
                      <c:pt idx="16">
                        <c:v>45838</c:v>
                      </c:pt>
                      <c:pt idx="17">
                        <c:v>45835</c:v>
                      </c:pt>
                      <c:pt idx="18">
                        <c:v>45834</c:v>
                      </c:pt>
                      <c:pt idx="19">
                        <c:v>45833</c:v>
                      </c:pt>
                      <c:pt idx="20">
                        <c:v>45832</c:v>
                      </c:pt>
                      <c:pt idx="21">
                        <c:v>45831</c:v>
                      </c:pt>
                      <c:pt idx="22">
                        <c:v>45828</c:v>
                      </c:pt>
                      <c:pt idx="23">
                        <c:v>45827</c:v>
                      </c:pt>
                      <c:pt idx="24">
                        <c:v>45826</c:v>
                      </c:pt>
                      <c:pt idx="25">
                        <c:v>45825</c:v>
                      </c:pt>
                      <c:pt idx="26">
                        <c:v>45824</c:v>
                      </c:pt>
                      <c:pt idx="27">
                        <c:v>45821</c:v>
                      </c:pt>
                      <c:pt idx="28">
                        <c:v>45820</c:v>
                      </c:pt>
                      <c:pt idx="29">
                        <c:v>45819</c:v>
                      </c:pt>
                      <c:pt idx="30">
                        <c:v>45818</c:v>
                      </c:pt>
                      <c:pt idx="31">
                        <c:v>45817</c:v>
                      </c:pt>
                      <c:pt idx="32">
                        <c:v>45814</c:v>
                      </c:pt>
                      <c:pt idx="33">
                        <c:v>45813</c:v>
                      </c:pt>
                      <c:pt idx="34">
                        <c:v>45812</c:v>
                      </c:pt>
                      <c:pt idx="35">
                        <c:v>45811</c:v>
                      </c:pt>
                      <c:pt idx="36">
                        <c:v>45810</c:v>
                      </c:pt>
                      <c:pt idx="37">
                        <c:v>45807</c:v>
                      </c:pt>
                      <c:pt idx="38">
                        <c:v>45806</c:v>
                      </c:pt>
                      <c:pt idx="39">
                        <c:v>45805</c:v>
                      </c:pt>
                      <c:pt idx="40">
                        <c:v>45804</c:v>
                      </c:pt>
                      <c:pt idx="41">
                        <c:v>45803</c:v>
                      </c:pt>
                      <c:pt idx="42">
                        <c:v>45800</c:v>
                      </c:pt>
                      <c:pt idx="43">
                        <c:v>45799</c:v>
                      </c:pt>
                      <c:pt idx="44">
                        <c:v>45798</c:v>
                      </c:pt>
                      <c:pt idx="45">
                        <c:v>45797</c:v>
                      </c:pt>
                      <c:pt idx="46">
                        <c:v>45796</c:v>
                      </c:pt>
                      <c:pt idx="47">
                        <c:v>45793</c:v>
                      </c:pt>
                      <c:pt idx="48">
                        <c:v>45792</c:v>
                      </c:pt>
                      <c:pt idx="49">
                        <c:v>45791</c:v>
                      </c:pt>
                      <c:pt idx="50">
                        <c:v>45790</c:v>
                      </c:pt>
                      <c:pt idx="51">
                        <c:v>45789</c:v>
                      </c:pt>
                      <c:pt idx="52">
                        <c:v>45786</c:v>
                      </c:pt>
                      <c:pt idx="53">
                        <c:v>45785</c:v>
                      </c:pt>
                      <c:pt idx="54">
                        <c:v>45784</c:v>
                      </c:pt>
                      <c:pt idx="55">
                        <c:v>45783</c:v>
                      </c:pt>
                      <c:pt idx="56">
                        <c:v>45782</c:v>
                      </c:pt>
                      <c:pt idx="57">
                        <c:v>45776</c:v>
                      </c:pt>
                      <c:pt idx="58">
                        <c:v>45775</c:v>
                      </c:pt>
                      <c:pt idx="59">
                        <c:v>45772</c:v>
                      </c:pt>
                    </c:numCache>
                  </c:numRef>
                </c:cat>
                <c:val>
                  <c:numRef>
                    <c:extLst>
                      <c:ext uri="{02D57815-91ED-43cb-92C2-25804820EDAC}">
                        <c15:formulaRef>
                          <c15:sqref>weekly_ms_index!$B$2:$B$61</c15:sqref>
                        </c15:formulaRef>
                      </c:ext>
                    </c:extLst>
                    <c:numCache>
                      <c:formatCode>General</c:formatCode>
                      <c:ptCount val="60"/>
                      <c:pt idx="0">
                        <c:v>1509.5400390625</c:v>
                      </c:pt>
                      <c:pt idx="1">
                        <c:v>1485.050048828125</c:v>
                      </c:pt>
                      <c:pt idx="2">
                        <c:v>1497.280029296875</c:v>
                      </c:pt>
                      <c:pt idx="3">
                        <c:v>1490.010009765625</c:v>
                      </c:pt>
                      <c:pt idx="4">
                        <c:v>1475.469970703125</c:v>
                      </c:pt>
                      <c:pt idx="5">
                        <c:v>1460.6500244140625</c:v>
                      </c:pt>
                      <c:pt idx="6">
                        <c:v>1470.4200439453125</c:v>
                      </c:pt>
                      <c:pt idx="7">
                        <c:v>1457.760009765625</c:v>
                      </c:pt>
                      <c:pt idx="8">
                        <c:v>1445.6400146484375</c:v>
                      </c:pt>
                      <c:pt idx="9">
                        <c:v>1431.3199462890625</c:v>
                      </c:pt>
                      <c:pt idx="10">
                        <c:v>1415.4599609375</c:v>
                      </c:pt>
                      <c:pt idx="11">
                        <c:v>1402.06005859375</c:v>
                      </c:pt>
                      <c:pt idx="12">
                        <c:v>1386.969970703125</c:v>
                      </c:pt>
                      <c:pt idx="13">
                        <c:v>1381.9599609375</c:v>
                      </c:pt>
                      <c:pt idx="14">
                        <c:v>1384.5899658203125</c:v>
                      </c:pt>
                      <c:pt idx="15">
                        <c:v>1377.8399658203125</c:v>
                      </c:pt>
                      <c:pt idx="16">
                        <c:v>1376.0699462890625</c:v>
                      </c:pt>
                      <c:pt idx="17">
                        <c:v>1371.43994140625</c:v>
                      </c:pt>
                      <c:pt idx="18">
                        <c:v>1365.6700439453125</c:v>
                      </c:pt>
                      <c:pt idx="19">
                        <c:v>1366.75</c:v>
                      </c:pt>
                      <c:pt idx="20">
                        <c:v>1366.77001953125</c:v>
                      </c:pt>
                      <c:pt idx="21">
                        <c:v>1358.1800537109375</c:v>
                      </c:pt>
                      <c:pt idx="22">
                        <c:v>1349.3499755859375</c:v>
                      </c:pt>
                      <c:pt idx="23">
                        <c:v>1352.0400390625</c:v>
                      </c:pt>
                      <c:pt idx="24">
                        <c:v>1346.8299560546875</c:v>
                      </c:pt>
                      <c:pt idx="25">
                        <c:v>1347.68994140625</c:v>
                      </c:pt>
                      <c:pt idx="26">
                        <c:v>1338.1099853515625</c:v>
                      </c:pt>
                      <c:pt idx="27">
                        <c:v>1315.489990234375</c:v>
                      </c:pt>
                      <c:pt idx="28">
                        <c:v>1322.989990234375</c:v>
                      </c:pt>
                      <c:pt idx="29">
                        <c:v>1315.199951171875</c:v>
                      </c:pt>
                      <c:pt idx="30">
                        <c:v>1316.22998046875</c:v>
                      </c:pt>
                      <c:pt idx="31">
                        <c:v>1310.5699462890625</c:v>
                      </c:pt>
                      <c:pt idx="32">
                        <c:v>1329.8900146484375</c:v>
                      </c:pt>
                      <c:pt idx="33">
                        <c:v>1342.0899658203125</c:v>
                      </c:pt>
                      <c:pt idx="34">
                        <c:v>1345.739990234375</c:v>
                      </c:pt>
                      <c:pt idx="35">
                        <c:v>1347.25</c:v>
                      </c:pt>
                      <c:pt idx="36">
                        <c:v>1336.300048828125</c:v>
                      </c:pt>
                      <c:pt idx="37">
                        <c:v>1332.5999755859375</c:v>
                      </c:pt>
                      <c:pt idx="38">
                        <c:v>1341.8599853515625</c:v>
                      </c:pt>
                      <c:pt idx="39">
                        <c:v>1341.8699951171875</c:v>
                      </c:pt>
                      <c:pt idx="40">
                        <c:v>1339.81005859375</c:v>
                      </c:pt>
                      <c:pt idx="41">
                        <c:v>1332.510009765625</c:v>
                      </c:pt>
                      <c:pt idx="42">
                        <c:v>1314.4599609375</c:v>
                      </c:pt>
                      <c:pt idx="43">
                        <c:v>1313.8399658203125</c:v>
                      </c:pt>
                      <c:pt idx="44">
                        <c:v>1323.050048828125</c:v>
                      </c:pt>
                      <c:pt idx="45">
                        <c:v>1315.1500244140625</c:v>
                      </c:pt>
                      <c:pt idx="46">
                        <c:v>1296.2900390625</c:v>
                      </c:pt>
                      <c:pt idx="47">
                        <c:v>1301.3900146484375</c:v>
                      </c:pt>
                      <c:pt idx="48">
                        <c:v>1313.199951171875</c:v>
                      </c:pt>
                      <c:pt idx="49">
                        <c:v>1309.72998046875</c:v>
                      </c:pt>
                      <c:pt idx="50">
                        <c:v>1293.4300537109375</c:v>
                      </c:pt>
                      <c:pt idx="51">
                        <c:v>1283.260009765625</c:v>
                      </c:pt>
                      <c:pt idx="52">
                        <c:v>1267.300048828125</c:v>
                      </c:pt>
                      <c:pt idx="53">
                        <c:v>1269.800048828125</c:v>
                      </c:pt>
                      <c:pt idx="54">
                        <c:v>1250.3699951171875</c:v>
                      </c:pt>
                      <c:pt idx="55">
                        <c:v>1241.949951171875</c:v>
                      </c:pt>
                      <c:pt idx="56">
                        <c:v>1240.050048828125</c:v>
                      </c:pt>
                      <c:pt idx="57">
                        <c:v>1226.300048828125</c:v>
                      </c:pt>
                      <c:pt idx="58">
                        <c:v>1226.800048828125</c:v>
                      </c:pt>
                      <c:pt idx="59">
                        <c:v>1229.22998046875</c:v>
                      </c:pt>
                    </c:numCache>
                  </c:numRef>
                </c:val>
                <c:smooth val="0"/>
                <c:extLst>
                  <c:ext xmlns:c16="http://schemas.microsoft.com/office/drawing/2014/chart" uri="{C3380CC4-5D6E-409C-BE32-E72D297353CC}">
                    <c16:uniqueId val="{00000004-936D-49BA-9C15-B41DF4F6A330}"/>
                  </c:ext>
                </c:extLst>
              </c15:ser>
            </c15:filteredLineSeries>
          </c:ext>
        </c:extLst>
      </c:lineChart>
      <c:catAx>
        <c:axId val="114031295"/>
        <c:scaling>
          <c:orientation val="maxMin"/>
        </c:scaling>
        <c:delete val="0"/>
        <c:axPos val="b"/>
        <c:numFmt formatCode="dd\-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mn-cs"/>
              </a:defRPr>
            </a:pPr>
            <a:endParaRPr lang="en-001"/>
          </a:p>
        </c:txPr>
        <c:crossAx val="422556575"/>
        <c:crosses val="autoZero"/>
        <c:auto val="0"/>
        <c:lblAlgn val="ctr"/>
        <c:lblOffset val="100"/>
        <c:noMultiLvlLbl val="0"/>
      </c:catAx>
      <c:valAx>
        <c:axId val="422556575"/>
        <c:scaling>
          <c:orientation val="minMax"/>
        </c:scaling>
        <c:delete val="0"/>
        <c:axPos val="r"/>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crossAx val="114031295"/>
        <c:crosses val="autoZero"/>
        <c:crossBetween val="between"/>
        <c:majorUnit val="0.2"/>
      </c:valAx>
      <c:spPr>
        <a:noFill/>
        <a:ln>
          <a:noFill/>
        </a:ln>
        <a:effectLst/>
      </c:spPr>
    </c:plotArea>
    <c:legend>
      <c:legendPos val="t"/>
      <c:layout>
        <c:manualLayout>
          <c:xMode val="edge"/>
          <c:yMode val="edge"/>
          <c:x val="0.17998004645470078"/>
          <c:y val="1.0088665067043945E-2"/>
          <c:w val="0.64003976585655764"/>
          <c:h val="7.903118628799484E-2"/>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mn-cs"/>
            </a:defRPr>
          </a:pPr>
          <a:endParaRPr lang="en-001"/>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001"/>
    </a:p>
  </c:txPr>
  <c:printSettings>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0274515717885603"/>
          <c:y val="2.1433870855072205E-2"/>
          <c:w val="0.67872028876932511"/>
          <c:h val="0.9571322582898556"/>
        </c:manualLayout>
      </c:layout>
      <c:barChart>
        <c:barDir val="bar"/>
        <c:grouping val="clustered"/>
        <c:varyColors val="0"/>
        <c:ser>
          <c:idx val="0"/>
          <c:order val="0"/>
          <c:tx>
            <c:strRef>
              <c:f>'data part 2'!$S$6</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2'!$K$7:$K$28</c:f>
              <c:strCache>
                <c:ptCount val="22"/>
                <c:pt idx="0">
                  <c:v>Ngân hàng</c:v>
                </c:pt>
                <c:pt idx="1">
                  <c:v>Bất động sản</c:v>
                </c:pt>
                <c:pt idx="2">
                  <c:v>Du lịch và DV</c:v>
                </c:pt>
                <c:pt idx="3">
                  <c:v>Công nghệ</c:v>
                </c:pt>
                <c:pt idx="4">
                  <c:v>Chứng khoán</c:v>
                </c:pt>
                <c:pt idx="5">
                  <c:v>Khoáng sản</c:v>
                </c:pt>
                <c:pt idx="6">
                  <c:v>Công nghiệp</c:v>
                </c:pt>
                <c:pt idx="7">
                  <c:v>Bán lẻ</c:v>
                </c:pt>
                <c:pt idx="8">
                  <c:v>Hoá chất</c:v>
                </c:pt>
                <c:pt idx="9">
                  <c:v>Thép</c:v>
                </c:pt>
                <c:pt idx="10">
                  <c:v>BĐS KCN</c:v>
                </c:pt>
                <c:pt idx="11">
                  <c:v>DV hạ tầng</c:v>
                </c:pt>
                <c:pt idx="12">
                  <c:v>Xây dựng</c:v>
                </c:pt>
                <c:pt idx="13">
                  <c:v>Thực phẩm</c:v>
                </c:pt>
                <c:pt idx="14">
                  <c:v>Vận tải</c:v>
                </c:pt>
                <c:pt idx="15">
                  <c:v>Thuỷ sản</c:v>
                </c:pt>
                <c:pt idx="16">
                  <c:v>Công ty tài chính</c:v>
                </c:pt>
                <c:pt idx="17">
                  <c:v>Y tế</c:v>
                </c:pt>
                <c:pt idx="18">
                  <c:v>Dầu khí</c:v>
                </c:pt>
                <c:pt idx="19">
                  <c:v>Dệt may</c:v>
                </c:pt>
                <c:pt idx="20">
                  <c:v>Hàng tiêu dùng</c:v>
                </c:pt>
                <c:pt idx="21">
                  <c:v>Bảo hiểm</c:v>
                </c:pt>
              </c:strCache>
            </c:strRef>
          </c:cat>
          <c:val>
            <c:numRef>
              <c:f>'data part 2'!$S$7:$S$28</c:f>
              <c:numCache>
                <c:formatCode>General</c:formatCode>
                <c:ptCount val="22"/>
                <c:pt idx="0">
                  <c:v>0.21852649237858934</c:v>
                </c:pt>
                <c:pt idx="1">
                  <c:v>0.18852041690193558</c:v>
                </c:pt>
                <c:pt idx="2">
                  <c:v>0.14767140800809539</c:v>
                </c:pt>
                <c:pt idx="3">
                  <c:v>0.10920662026649962</c:v>
                </c:pt>
                <c:pt idx="4">
                  <c:v>3.6138815578613481E-2</c:v>
                </c:pt>
                <c:pt idx="5">
                  <c:v>3.2130663488204592E-2</c:v>
                </c:pt>
                <c:pt idx="6">
                  <c:v>2.6518479307888587E-2</c:v>
                </c:pt>
                <c:pt idx="7">
                  <c:v>2.3222874456192304E-2</c:v>
                </c:pt>
                <c:pt idx="8">
                  <c:v>1.7064060755006483E-2</c:v>
                </c:pt>
                <c:pt idx="9">
                  <c:v>1.0965411139403053E-2</c:v>
                </c:pt>
                <c:pt idx="10">
                  <c:v>9.3112611690602358E-3</c:v>
                </c:pt>
                <c:pt idx="11">
                  <c:v>7.6928054376333771E-3</c:v>
                </c:pt>
                <c:pt idx="12">
                  <c:v>7.4261639850748363E-3</c:v>
                </c:pt>
                <c:pt idx="13">
                  <c:v>7.2333136755191249E-3</c:v>
                </c:pt>
                <c:pt idx="14">
                  <c:v>6.5134529162461374E-3</c:v>
                </c:pt>
                <c:pt idx="15">
                  <c:v>2.5753537119043556E-3</c:v>
                </c:pt>
                <c:pt idx="16">
                  <c:v>2.3118851009346119E-3</c:v>
                </c:pt>
                <c:pt idx="17">
                  <c:v>2.2476738660388491E-3</c:v>
                </c:pt>
                <c:pt idx="18">
                  <c:v>1.8350673068736826E-3</c:v>
                </c:pt>
                <c:pt idx="19">
                  <c:v>1.0683310565518639E-3</c:v>
                </c:pt>
                <c:pt idx="20">
                  <c:v>1.0587637971059545E-3</c:v>
                </c:pt>
                <c:pt idx="21">
                  <c:v>-1.8020832080083576E-3</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35-4463-9A05-E76C8CC0B353}"/>
            </c:ext>
          </c:extLst>
        </c:ser>
        <c:dLbls>
          <c:dLblPos val="outEnd"/>
          <c:showLegendKey val="0"/>
          <c:showVal val="1"/>
          <c:showCatName val="0"/>
          <c:showSerName val="0"/>
          <c:showPercent val="0"/>
          <c:showBubbleSize val="0"/>
        </c:dLbls>
        <c:gapWidth val="5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352920764619969"/>
          <c:y val="6.2719315573785211E-2"/>
          <c:w val="0.73647079235380031"/>
          <c:h val="0.88956709108046172"/>
        </c:manualLayout>
      </c:layout>
      <c:barChart>
        <c:barDir val="bar"/>
        <c:grouping val="clustered"/>
        <c:varyColors val="0"/>
        <c:ser>
          <c:idx val="0"/>
          <c:order val="0"/>
          <c:tx>
            <c:strRef>
              <c:f>'data part 2'!$S$30</c:f>
              <c:strCache>
                <c:ptCount val="1"/>
                <c:pt idx="0">
                  <c:v>impact_ratio</c:v>
                </c:pt>
              </c:strCache>
            </c:strRef>
          </c:tx>
          <c:spPr>
            <a:solidFill>
              <a:srgbClr val="00B050"/>
            </a:solidFill>
            <a:ln>
              <a:noFill/>
            </a:ln>
            <a:effectLst/>
          </c:spPr>
          <c:invertIfNegative val="1"/>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Calibri" panose="020F0502020204030204" pitchFamily="34" charset="0"/>
                    <a:cs typeface="+mn-cs"/>
                  </a:defRPr>
                </a:pPr>
                <a:endParaRPr lang="en-001"/>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part 2'!$K$31:$K$40</c:f>
              <c:strCache>
                <c:ptCount val="10"/>
                <c:pt idx="0">
                  <c:v>HVN</c:v>
                </c:pt>
                <c:pt idx="1">
                  <c:v>VHM</c:v>
                </c:pt>
                <c:pt idx="2">
                  <c:v>FPT</c:v>
                </c:pt>
                <c:pt idx="3">
                  <c:v>VPB</c:v>
                </c:pt>
                <c:pt idx="4">
                  <c:v>VIB</c:v>
                </c:pt>
                <c:pt idx="5">
                  <c:v>PNJ</c:v>
                </c:pt>
                <c:pt idx="6">
                  <c:v>BVH</c:v>
                </c:pt>
                <c:pt idx="7">
                  <c:v>OCB</c:v>
                </c:pt>
                <c:pt idx="8">
                  <c:v>VGI</c:v>
                </c:pt>
                <c:pt idx="9">
                  <c:v>MCH</c:v>
                </c:pt>
              </c:strCache>
            </c:strRef>
          </c:cat>
          <c:val>
            <c:numRef>
              <c:f>'data part 2'!$S$31:$S$40</c:f>
              <c:numCache>
                <c:formatCode>General</c:formatCode>
                <c:ptCount val="10"/>
                <c:pt idx="0">
                  <c:v>0.13443963007559312</c:v>
                </c:pt>
                <c:pt idx="1">
                  <c:v>0.11104576880974666</c:v>
                </c:pt>
                <c:pt idx="2">
                  <c:v>0.101930773122875</c:v>
                </c:pt>
                <c:pt idx="3">
                  <c:v>4.7189389485787145E-2</c:v>
                </c:pt>
                <c:pt idx="4">
                  <c:v>3.1209258706590984E-2</c:v>
                </c:pt>
                <c:pt idx="5">
                  <c:v>-2.5579164949956035E-3</c:v>
                </c:pt>
                <c:pt idx="6">
                  <c:v>-5.0841599960486884E-3</c:v>
                </c:pt>
                <c:pt idx="7">
                  <c:v>-6.2219476474607571E-3</c:v>
                </c:pt>
                <c:pt idx="8">
                  <c:v>-7.6805283526815912E-3</c:v>
                </c:pt>
                <c:pt idx="9">
                  <c:v>-2.122505269462514E-2</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16D-4367-9008-F32E7C10FDBD}"/>
            </c:ext>
          </c:extLst>
        </c:ser>
        <c:dLbls>
          <c:dLblPos val="outEnd"/>
          <c:showLegendKey val="0"/>
          <c:showVal val="1"/>
          <c:showCatName val="0"/>
          <c:showSerName val="0"/>
          <c:showPercent val="0"/>
          <c:showBubbleSize val="0"/>
        </c:dLbls>
        <c:gapWidth val="90"/>
        <c:axId val="2100993072"/>
        <c:axId val="2101002192"/>
      </c:barChart>
      <c:catAx>
        <c:axId val="2100993072"/>
        <c:scaling>
          <c:orientation val="maxMin"/>
        </c:scaling>
        <c:delete val="0"/>
        <c:axPos val="l"/>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1002192"/>
        <c:crosses val="autoZero"/>
        <c:auto val="1"/>
        <c:lblAlgn val="ctr"/>
        <c:lblOffset val="1000"/>
        <c:noMultiLvlLbl val="0"/>
      </c:catAx>
      <c:valAx>
        <c:axId val="210100219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001"/>
          </a:p>
        </c:txPr>
        <c:crossAx val="210099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001"/>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2'!$G$3</c:f>
              <c:strCache>
                <c:ptCount val="1"/>
                <c:pt idx="0">
                  <c:v>net_value</c:v>
                </c:pt>
              </c:strCache>
            </c:strRef>
          </c:tx>
          <c:spPr>
            <a:solidFill>
              <a:srgbClr val="00B050"/>
            </a:solidFill>
            <a:ln>
              <a:noFill/>
            </a:ln>
            <a:effectLst/>
          </c:spPr>
          <c:invertIfNegative val="1"/>
          <c:dLbls>
            <c:numFmt formatCode="#,##0.00\ &quot;T&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2'!$A$4:$A$8</c:f>
              <c:numCache>
                <c:formatCode>m/d/yyyy</c:formatCode>
                <c:ptCount val="5"/>
                <c:pt idx="0">
                  <c:v>45860</c:v>
                </c:pt>
                <c:pt idx="1">
                  <c:v>45859</c:v>
                </c:pt>
                <c:pt idx="2">
                  <c:v>45856</c:v>
                </c:pt>
                <c:pt idx="3">
                  <c:v>45855</c:v>
                </c:pt>
                <c:pt idx="4">
                  <c:v>45854</c:v>
                </c:pt>
              </c:numCache>
            </c:numRef>
          </c:cat>
          <c:val>
            <c:numRef>
              <c:f>'data part 2'!$G$4:$G$8</c:f>
              <c:numCache>
                <c:formatCode>General</c:formatCode>
                <c:ptCount val="5"/>
                <c:pt idx="0">
                  <c:v>-1880.3081052160003</c:v>
                </c:pt>
                <c:pt idx="1">
                  <c:v>137.96551065600039</c:v>
                </c:pt>
                <c:pt idx="2">
                  <c:v>-69.935638527999814</c:v>
                </c:pt>
                <c:pt idx="3">
                  <c:v>-119.75248895999988</c:v>
                </c:pt>
                <c:pt idx="4">
                  <c:v>311.33773209599985</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D684-4B12-9667-EB85F9146C6A}"/>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2'!$H$3</c:f>
              <c:strCache>
                <c:ptCount val="1"/>
                <c:pt idx="0">
                  <c:v>cum_net</c:v>
                </c:pt>
              </c:strCache>
            </c:strRef>
          </c:tx>
          <c:spPr>
            <a:ln w="19050" cap="rnd">
              <a:solidFill>
                <a:srgbClr val="033F64">
                  <a:alpha val="50000"/>
                </a:srgbClr>
              </a:solidFill>
              <a:round/>
            </a:ln>
            <a:effectLst/>
          </c:spPr>
          <c:marker>
            <c:symbol val="none"/>
          </c:marker>
          <c:dLbls>
            <c:delete val="1"/>
          </c:dLbls>
          <c:cat>
            <c:numRef>
              <c:f>'data part 2'!$A$4:$A$8</c:f>
              <c:numCache>
                <c:formatCode>m/d/yyyy</c:formatCode>
                <c:ptCount val="5"/>
                <c:pt idx="0">
                  <c:v>45860</c:v>
                </c:pt>
                <c:pt idx="1">
                  <c:v>45859</c:v>
                </c:pt>
                <c:pt idx="2">
                  <c:v>45856</c:v>
                </c:pt>
                <c:pt idx="3">
                  <c:v>45855</c:v>
                </c:pt>
                <c:pt idx="4">
                  <c:v>45854</c:v>
                </c:pt>
              </c:numCache>
            </c:numRef>
          </c:cat>
          <c:val>
            <c:numRef>
              <c:f>'data part 2'!$H$4:$H$8</c:f>
              <c:numCache>
                <c:formatCode>General</c:formatCode>
                <c:ptCount val="5"/>
                <c:pt idx="0">
                  <c:v>-1620.6929899519998</c:v>
                </c:pt>
                <c:pt idx="1">
                  <c:v>259.61511526400056</c:v>
                </c:pt>
                <c:pt idx="2">
                  <c:v>121.64960460800017</c:v>
                </c:pt>
                <c:pt idx="3">
                  <c:v>191.58524313599997</c:v>
                </c:pt>
                <c:pt idx="4">
                  <c:v>311.33773209599985</c:v>
                </c:pt>
              </c:numCache>
            </c:numRef>
          </c:val>
          <c:smooth val="1"/>
          <c:extLst>
            <c:ext xmlns:c16="http://schemas.microsoft.com/office/drawing/2014/chart" uri="{C3380CC4-5D6E-409C-BE32-E72D297353CC}">
              <c16:uniqueId val="{00000002-D684-4B12-9667-EB85F9146C6A}"/>
            </c:ext>
          </c:extLst>
        </c:ser>
        <c:dLbls>
          <c:showLegendKey val="0"/>
          <c:showVal val="1"/>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quot;T&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23016580579954"/>
          <c:y val="7.3746442490548E-2"/>
          <c:w val="0.88876989317949773"/>
          <c:h val="0.76757102196169213"/>
        </c:manualLayout>
      </c:layout>
      <c:barChart>
        <c:barDir val="col"/>
        <c:grouping val="clustered"/>
        <c:varyColors val="0"/>
        <c:ser>
          <c:idx val="0"/>
          <c:order val="0"/>
          <c:tx>
            <c:strRef>
              <c:f>'data part 2'!$G$10</c:f>
              <c:strCache>
                <c:ptCount val="1"/>
                <c:pt idx="0">
                  <c:v>net_value</c:v>
                </c:pt>
              </c:strCache>
            </c:strRef>
          </c:tx>
          <c:spPr>
            <a:solidFill>
              <a:srgbClr val="00B050"/>
            </a:solidFill>
            <a:ln>
              <a:noFill/>
            </a:ln>
            <a:effectLst/>
          </c:spPr>
          <c:invertIfNegative val="1"/>
          <c:dLbls>
            <c:numFmt formatCode="#,##0.00\ &quot;T&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001"/>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'data part 2'!$A$11:$A$15</c:f>
              <c:numCache>
                <c:formatCode>m/d/yyyy</c:formatCode>
                <c:ptCount val="5"/>
                <c:pt idx="0">
                  <c:v>45860</c:v>
                </c:pt>
                <c:pt idx="1">
                  <c:v>45859</c:v>
                </c:pt>
                <c:pt idx="2">
                  <c:v>45856</c:v>
                </c:pt>
                <c:pt idx="3">
                  <c:v>45855</c:v>
                </c:pt>
                <c:pt idx="4">
                  <c:v>45854</c:v>
                </c:pt>
              </c:numCache>
            </c:numRef>
          </c:cat>
          <c:val>
            <c:numRef>
              <c:f>'data part 2'!$G$11:$G$15</c:f>
              <c:numCache>
                <c:formatCode>General</c:formatCode>
                <c:ptCount val="5"/>
                <c:pt idx="0">
                  <c:v>0</c:v>
                </c:pt>
                <c:pt idx="1">
                  <c:v>-38.515034623999952</c:v>
                </c:pt>
                <c:pt idx="2">
                  <c:v>134.95697510399992</c:v>
                </c:pt>
                <c:pt idx="3">
                  <c:v>867.73776339199992</c:v>
                </c:pt>
                <c:pt idx="4">
                  <c:v>187.47651416000008</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1AC7-42B7-8433-75EF9DBD3AE4}"/>
            </c:ext>
          </c:extLst>
        </c:ser>
        <c:dLbls>
          <c:showLegendKey val="0"/>
          <c:showVal val="1"/>
          <c:showCatName val="0"/>
          <c:showSerName val="0"/>
          <c:showPercent val="0"/>
          <c:showBubbleSize val="0"/>
        </c:dLbls>
        <c:gapWidth val="200"/>
        <c:axId val="577264336"/>
        <c:axId val="577265296"/>
      </c:barChart>
      <c:lineChart>
        <c:grouping val="standard"/>
        <c:varyColors val="0"/>
        <c:ser>
          <c:idx val="1"/>
          <c:order val="1"/>
          <c:tx>
            <c:strRef>
              <c:f>'data part 2'!$H$10</c:f>
              <c:strCache>
                <c:ptCount val="1"/>
                <c:pt idx="0">
                  <c:v>cum_net</c:v>
                </c:pt>
              </c:strCache>
            </c:strRef>
          </c:tx>
          <c:spPr>
            <a:ln w="19050" cap="rnd">
              <a:solidFill>
                <a:srgbClr val="033F64">
                  <a:alpha val="50000"/>
                </a:srgbClr>
              </a:solidFill>
              <a:round/>
            </a:ln>
            <a:effectLst/>
          </c:spPr>
          <c:marker>
            <c:symbol val="none"/>
          </c:marker>
          <c:cat>
            <c:numRef>
              <c:f>'data part 2'!$A$11:$A$15</c:f>
              <c:numCache>
                <c:formatCode>m/d/yyyy</c:formatCode>
                <c:ptCount val="5"/>
                <c:pt idx="0">
                  <c:v>45860</c:v>
                </c:pt>
                <c:pt idx="1">
                  <c:v>45859</c:v>
                </c:pt>
                <c:pt idx="2">
                  <c:v>45856</c:v>
                </c:pt>
                <c:pt idx="3">
                  <c:v>45855</c:v>
                </c:pt>
                <c:pt idx="4">
                  <c:v>45854</c:v>
                </c:pt>
              </c:numCache>
            </c:numRef>
          </c:cat>
          <c:val>
            <c:numRef>
              <c:f>'data part 2'!$H$11:$H$15</c:f>
              <c:numCache>
                <c:formatCode>General</c:formatCode>
                <c:ptCount val="5"/>
                <c:pt idx="0">
                  <c:v>1151.656218032</c:v>
                </c:pt>
                <c:pt idx="1">
                  <c:v>1151.656218032</c:v>
                </c:pt>
                <c:pt idx="2">
                  <c:v>1190.171252656</c:v>
                </c:pt>
                <c:pt idx="3">
                  <c:v>1055.2142775520001</c:v>
                </c:pt>
                <c:pt idx="4">
                  <c:v>187.47651416000008</c:v>
                </c:pt>
              </c:numCache>
            </c:numRef>
          </c:val>
          <c:smooth val="1"/>
          <c:extLst>
            <c:ext xmlns:c16="http://schemas.microsoft.com/office/drawing/2014/chart" uri="{C3380CC4-5D6E-409C-BE32-E72D297353CC}">
              <c16:uniqueId val="{00000002-1AC7-42B7-8433-75EF9DBD3AE4}"/>
            </c:ext>
          </c:extLst>
        </c:ser>
        <c:dLbls>
          <c:showLegendKey val="0"/>
          <c:showVal val="0"/>
          <c:showCatName val="0"/>
          <c:showSerName val="0"/>
          <c:showPercent val="0"/>
          <c:showBubbleSize val="0"/>
        </c:dLbls>
        <c:marker val="1"/>
        <c:smooth val="0"/>
        <c:axId val="577264336"/>
        <c:axId val="577265296"/>
      </c:lineChart>
      <c:catAx>
        <c:axId val="577264336"/>
        <c:scaling>
          <c:orientation val="maxMin"/>
        </c:scaling>
        <c:delete val="0"/>
        <c:axPos val="b"/>
        <c:numFmt formatCode="dd\-mm" sourceLinked="0"/>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Calibri" panose="020F0502020204030204" pitchFamily="34" charset="0"/>
                <a:cs typeface="+mn-cs"/>
              </a:defRPr>
            </a:pPr>
            <a:endParaRPr lang="en-001"/>
          </a:p>
        </c:txPr>
        <c:crossAx val="577265296"/>
        <c:crosses val="autoZero"/>
        <c:auto val="0"/>
        <c:lblAlgn val="ctr"/>
        <c:lblOffset val="300"/>
        <c:noMultiLvlLbl val="1"/>
      </c:catAx>
      <c:valAx>
        <c:axId val="577265296"/>
        <c:scaling>
          <c:orientation val="minMax"/>
        </c:scaling>
        <c:delete val="0"/>
        <c:axPos val="r"/>
        <c:majorGridlines>
          <c:spPr>
            <a:ln w="6350" cap="flat" cmpd="sng" algn="ctr">
              <a:solidFill>
                <a:schemeClr val="tx1">
                  <a:lumMod val="15000"/>
                  <a:lumOff val="85000"/>
                </a:schemeClr>
              </a:solidFill>
              <a:round/>
            </a:ln>
            <a:effectLst/>
          </c:spPr>
        </c:majorGridlines>
        <c:numFmt formatCode="#,##0\ &quot;T&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001"/>
          </a:p>
        </c:txPr>
        <c:crossAx val="57726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800" baseline="0"/>
      </a:pPr>
      <a:endParaRPr lang="en-001"/>
    </a:p>
  </c:txPr>
  <c:printSettings>
    <c:headerFooter/>
    <c:pageMargins b="0.75" l="0.7" r="0.7" t="0.75" header="0.3" footer="0.3"/>
    <c:pageSetup orientation="portrait"/>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_xlchart.v1.4</cx:f>
      </cx:numDim>
    </cx:data>
  </cx:chartData>
  <cx:chart>
    <cx:plotArea>
      <cx:plotAreaRegion>
        <cx:series layoutId="treemap" uniqueId="{3DD73F84-987D-420A-8FF7-99767CD15701}" formatIdx="0">
          <cx:tx>
            <cx:txData>
              <cx:f>_xlchart.v1.3</cx:f>
              <cx:v>weekly_value</cx:v>
            </cx:txData>
          </cx:tx>
          <cx:spPr>
            <a:solidFill>
              <a:srgbClr val="00B05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size">
        <cx:f>_xlchart.v1.6</cx:f>
      </cx:numDim>
    </cx:data>
  </cx:chartData>
  <cx:chart>
    <cx:plotArea>
      <cx:plotAreaRegion>
        <cx:series layoutId="treemap" uniqueId="{0CE368CC-19B4-414D-B00E-7A78E5039AC1}">
          <cx:spPr>
            <a:solidFill>
              <a:srgbClr val="FF000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 idx="4">
              <cx:numFmt formatCode="#,##0.0 &quot;T&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SHB
159.2 T</a:t>
                  </a:r>
                </a:p>
              </cx:txPr>
              <cx:visibility seriesName="0" categoryName="1" value="1"/>
              <cx:separator>
</cx:separator>
            </cx:dataLabel>
            <cx:dataLabel idx="9">
              <cx:numFmt formatCode="#,##0.0 &quot;T&quot;" sourceLinked="0"/>
              <cx:txPr>
                <a:bodyPr spcFirstLastPara="1" vertOverflow="ellipsis" horzOverflow="overflow" wrap="square" lIns="0" tIns="0" rIns="0" bIns="0" anchor="ctr" anchorCtr="1"/>
                <a:lstStyle/>
                <a:p>
                  <a:pPr algn="ctr" rtl="0">
                    <a:defRPr/>
                  </a:pPr>
                  <a:r>
                    <a:rPr lang="en-US" sz="800" b="1" i="0" u="none" strike="noStrike" baseline="0">
                      <a:solidFill>
                        <a:sysClr val="window" lastClr="FFFFFF"/>
                      </a:solidFill>
                      <a:latin typeface="Calibri" panose="020F0502020204030204"/>
                    </a:rPr>
                    <a:t>VJC
1,961.2 T</a:t>
                  </a:r>
                </a:p>
              </cx:txPr>
              <cx:visibility seriesName="0" categoryName="1" value="1"/>
              <cx:separator>
</cx:separator>
            </cx:dataLabel>
          </cx:dataLabels>
          <cx:dataId val="0"/>
          <cx:layoutPr/>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plotArea>
      <cx:plotAreaRegion>
        <cx:series layoutId="treemap" uniqueId="{1A2EC633-C5F3-48D7-ADD0-CE82B6A49F05}">
          <cx:tx>
            <cx:txData>
              <cx:f>_xlchart.v1.10</cx:f>
              <cx:v>weekly_value</cx:v>
            </cx:txData>
          </cx:tx>
          <cx:spPr>
            <a:solidFill>
              <a:srgbClr val="00B05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size">
        <cx:f>_xlchart.v1.13</cx:f>
      </cx:numDim>
    </cx:data>
  </cx:chartData>
  <cx:chart>
    <cx:plotArea>
      <cx:plotAreaRegion>
        <cx:series layoutId="treemap" uniqueId="{D69E5B4C-6A80-4578-8FE6-612FD5057E50}">
          <cx:spPr>
            <a:solidFill>
              <a:srgbClr val="FF0000"/>
            </a:solidFill>
          </cx:spPr>
          <cx:dataLabels>
            <cx:numFmt formatCode="#,##0.0 &quot;T&quot;" sourceLinked="0"/>
            <cx:txPr>
              <a:bodyPr spcFirstLastPara="1" vertOverflow="ellipsis" horzOverflow="overflow" wrap="square" lIns="0" tIns="0" rIns="0" bIns="0" anchor="ctr" anchorCtr="1"/>
              <a:lstStyle/>
              <a:p>
                <a:pPr algn="ctr" rtl="0">
                  <a:defRPr sz="800" b="1" i="0" baseline="0"/>
                </a:pPr>
                <a:endParaRPr lang="en-US" sz="800" b="1" i="0" u="none" strike="noStrike" baseline="0">
                  <a:solidFill>
                    <a:sysClr val="window" lastClr="FFFFFF"/>
                  </a:solidFill>
                  <a:latin typeface="Calibri" panose="020F0502020204030204"/>
                </a:endParaRPr>
              </a:p>
            </cx:txPr>
            <cx:visibility seriesName="0" categoryName="1" value="1"/>
            <cx:separator>
</cx:separator>
          </cx:dataLabels>
          <cx:dataId val="0"/>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chart" Target="../charts/chart17.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 Type="http://schemas.openxmlformats.org/officeDocument/2006/relationships/chart" Target="../charts/chart1.xml"/><Relationship Id="rId16" Type="http://schemas.openxmlformats.org/officeDocument/2006/relationships/chart" Target="../charts/chart15.xml"/><Relationship Id="rId1" Type="http://schemas.openxmlformats.org/officeDocument/2006/relationships/image" Target="../media/image7.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5" Type="http://schemas.openxmlformats.org/officeDocument/2006/relationships/chart" Target="../charts/chart14.xml"/><Relationship Id="rId10" Type="http://schemas.openxmlformats.org/officeDocument/2006/relationships/chart" Target="../charts/chart9.xml"/><Relationship Id="rId19" Type="http://schemas.openxmlformats.org/officeDocument/2006/relationships/chart" Target="../charts/chart18.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8" Type="http://schemas.openxmlformats.org/officeDocument/2006/relationships/image" Target="../media/image7.png"/><Relationship Id="rId3" Type="http://schemas.microsoft.com/office/2014/relationships/chartEx" Target="../charts/chartEx2.xml"/><Relationship Id="rId7" Type="http://schemas.openxmlformats.org/officeDocument/2006/relationships/chart" Target="../charts/chart21.xml"/><Relationship Id="rId2" Type="http://schemas.microsoft.com/office/2014/relationships/chartEx" Target="../charts/chartEx1.xml"/><Relationship Id="rId1" Type="http://schemas.openxmlformats.org/officeDocument/2006/relationships/chart" Target="../charts/chart19.xml"/><Relationship Id="rId6" Type="http://schemas.openxmlformats.org/officeDocument/2006/relationships/chart" Target="../charts/chart20.xml"/><Relationship Id="rId5" Type="http://schemas.microsoft.com/office/2014/relationships/chartEx" Target="../charts/chartEx4.xml"/><Relationship Id="rId10" Type="http://schemas.openxmlformats.org/officeDocument/2006/relationships/chart" Target="../charts/chart23.xml"/><Relationship Id="rId4" Type="http://schemas.microsoft.com/office/2014/relationships/chartEx" Target="../charts/chartEx3.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1400945</xdr:rowOff>
    </xdr:from>
    <xdr:to>
      <xdr:col>1</xdr:col>
      <xdr:colOff>14199</xdr:colOff>
      <xdr:row>0</xdr:row>
      <xdr:rowOff>3611218</xdr:rowOff>
    </xdr:to>
    <xdr:sp macro="" textlink="">
      <xdr:nvSpPr>
        <xdr:cNvPr id="18" name="Rectangle 17">
          <a:extLst>
            <a:ext uri="{FF2B5EF4-FFF2-40B4-BE49-F238E27FC236}">
              <a16:creationId xmlns:a16="http://schemas.microsoft.com/office/drawing/2014/main" id="{D6B8A3E3-27AA-B904-6D49-CABA81B9A86D}"/>
            </a:ext>
          </a:extLst>
        </xdr:cNvPr>
        <xdr:cNvSpPr/>
      </xdr:nvSpPr>
      <xdr:spPr>
        <a:xfrm>
          <a:off x="0" y="1400945"/>
          <a:ext cx="7492211" cy="2210273"/>
        </a:xfrm>
        <a:prstGeom prst="rect">
          <a:avLst/>
        </a:prstGeom>
        <a:solidFill>
          <a:srgbClr val="E7E6E6">
            <a:alpha val="30196"/>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0</xdr:col>
      <xdr:colOff>0</xdr:colOff>
      <xdr:row>1</xdr:row>
      <xdr:rowOff>11206</xdr:rowOff>
    </xdr:from>
    <xdr:to>
      <xdr:col>0</xdr:col>
      <xdr:colOff>19610</xdr:colOff>
      <xdr:row>1</xdr:row>
      <xdr:rowOff>4426324</xdr:rowOff>
    </xdr:to>
    <xdr:sp macro="" textlink="">
      <xdr:nvSpPr>
        <xdr:cNvPr id="30" name="Rectangle 29">
          <a:extLst>
            <a:ext uri="{FF2B5EF4-FFF2-40B4-BE49-F238E27FC236}">
              <a16:creationId xmlns:a16="http://schemas.microsoft.com/office/drawing/2014/main" id="{52BB6064-E278-41A5-8EFC-2398E3B75A19}"/>
            </a:ext>
          </a:extLst>
        </xdr:cNvPr>
        <xdr:cNvSpPr/>
      </xdr:nvSpPr>
      <xdr:spPr>
        <a:xfrm>
          <a:off x="3650316" y="4874559"/>
          <a:ext cx="4314265" cy="4415118"/>
        </a:xfrm>
        <a:prstGeom prst="rect">
          <a:avLst/>
        </a:prstGeom>
        <a:solidFill>
          <a:schemeClr val="bg1">
            <a:lumMod val="75000"/>
            <a:alpha val="2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0</xdr:col>
      <xdr:colOff>5758746</xdr:colOff>
      <xdr:row>1</xdr:row>
      <xdr:rowOff>108929</xdr:rowOff>
    </xdr:from>
    <xdr:ext cx="1518675" cy="633291"/>
    <xdr:pic>
      <xdr:nvPicPr>
        <xdr:cNvPr id="31" name="Picture 30">
          <a:extLst>
            <a:ext uri="{FF2B5EF4-FFF2-40B4-BE49-F238E27FC236}">
              <a16:creationId xmlns:a16="http://schemas.microsoft.com/office/drawing/2014/main" id="{D3640E4C-B78F-42CB-88F2-22448C1388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58746" y="5305674"/>
          <a:ext cx="1518675" cy="633291"/>
        </a:xfrm>
        <a:prstGeom prst="rect">
          <a:avLst/>
        </a:prstGeom>
      </xdr:spPr>
    </xdr:pic>
    <xdr:clientData/>
  </xdr:oneCellAnchor>
  <xdr:twoCellAnchor editAs="oneCell">
    <xdr:from>
      <xdr:col>0</xdr:col>
      <xdr:colOff>4845844</xdr:colOff>
      <xdr:row>1</xdr:row>
      <xdr:rowOff>1912378</xdr:rowOff>
    </xdr:from>
    <xdr:to>
      <xdr:col>0</xdr:col>
      <xdr:colOff>6250581</xdr:colOff>
      <xdr:row>1</xdr:row>
      <xdr:rowOff>3317116</xdr:rowOff>
    </xdr:to>
    <xdr:pic>
      <xdr:nvPicPr>
        <xdr:cNvPr id="36" name="Picture 35">
          <a:extLst>
            <a:ext uri="{FF2B5EF4-FFF2-40B4-BE49-F238E27FC236}">
              <a16:creationId xmlns:a16="http://schemas.microsoft.com/office/drawing/2014/main" id="{B0D5EA2D-3345-325F-06EA-CBB7EAF40EE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45844" y="7109123"/>
          <a:ext cx="1404737" cy="1404738"/>
        </a:xfrm>
        <a:prstGeom prst="rect">
          <a:avLst/>
        </a:prstGeom>
      </xdr:spPr>
    </xdr:pic>
    <xdr:clientData/>
  </xdr:twoCellAnchor>
  <xdr:oneCellAnchor>
    <xdr:from>
      <xdr:col>0</xdr:col>
      <xdr:colOff>921208</xdr:colOff>
      <xdr:row>0</xdr:row>
      <xdr:rowOff>1939978</xdr:rowOff>
    </xdr:from>
    <xdr:ext cx="1200149" cy="1200149"/>
    <xdr:pic>
      <xdr:nvPicPr>
        <xdr:cNvPr id="44" name="Picture 43">
          <a:extLst>
            <a:ext uri="{FF2B5EF4-FFF2-40B4-BE49-F238E27FC236}">
              <a16:creationId xmlns:a16="http://schemas.microsoft.com/office/drawing/2014/main" id="{8DFD7582-8C08-4A09-80C8-352097FCE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21208" y="1939978"/>
          <a:ext cx="1200149" cy="1200149"/>
        </a:xfrm>
        <a:prstGeom prst="rect">
          <a:avLst/>
        </a:prstGeom>
      </xdr:spPr>
    </xdr:pic>
    <xdr:clientData/>
  </xdr:oneCellAnchor>
  <xdr:twoCellAnchor>
    <xdr:from>
      <xdr:col>0</xdr:col>
      <xdr:colOff>2193474</xdr:colOff>
      <xdr:row>0</xdr:row>
      <xdr:rowOff>1936935</xdr:rowOff>
    </xdr:from>
    <xdr:to>
      <xdr:col>0</xdr:col>
      <xdr:colOff>6917875</xdr:colOff>
      <xdr:row>0</xdr:row>
      <xdr:rowOff>2422710</xdr:rowOff>
    </xdr:to>
    <xdr:sp macro="" textlink="">
      <xdr:nvSpPr>
        <xdr:cNvPr id="47" name="TextBox 46">
          <a:extLst>
            <a:ext uri="{FF2B5EF4-FFF2-40B4-BE49-F238E27FC236}">
              <a16:creationId xmlns:a16="http://schemas.microsoft.com/office/drawing/2014/main" id="{084F3BDD-D991-4773-8611-EEA31FD7B950}"/>
            </a:ext>
          </a:extLst>
        </xdr:cNvPr>
        <xdr:cNvSpPr txBox="1"/>
      </xdr:nvSpPr>
      <xdr:spPr>
        <a:xfrm>
          <a:off x="2193474" y="1936935"/>
          <a:ext cx="4724401"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BÁO</a:t>
          </a:r>
          <a:r>
            <a:rPr lang="en-US" sz="2000" b="1" baseline="0">
              <a:solidFill>
                <a:schemeClr val="bg1"/>
              </a:solidFill>
              <a:latin typeface="+mn-lt"/>
            </a:rPr>
            <a:t> CÁO CHIẾN LƯỢC ĐẦU TƯ TUẦN</a:t>
          </a:r>
          <a:endParaRPr lang="en-001" sz="2000" b="1">
            <a:solidFill>
              <a:schemeClr val="bg1"/>
            </a:solidFill>
            <a:latin typeface="+mn-lt"/>
          </a:endParaRPr>
        </a:p>
      </xdr:txBody>
    </xdr:sp>
    <xdr:clientData/>
  </xdr:twoCellAnchor>
  <xdr:twoCellAnchor>
    <xdr:from>
      <xdr:col>0</xdr:col>
      <xdr:colOff>2203719</xdr:colOff>
      <xdr:row>0</xdr:row>
      <xdr:rowOff>2303608</xdr:rowOff>
    </xdr:from>
    <xdr:to>
      <xdr:col>0</xdr:col>
      <xdr:colOff>5470795</xdr:colOff>
      <xdr:row>0</xdr:row>
      <xdr:rowOff>2789383</xdr:rowOff>
    </xdr:to>
    <xdr:sp macro="" textlink="">
      <xdr:nvSpPr>
        <xdr:cNvPr id="48" name="TextBox 47">
          <a:extLst>
            <a:ext uri="{FF2B5EF4-FFF2-40B4-BE49-F238E27FC236}">
              <a16:creationId xmlns:a16="http://schemas.microsoft.com/office/drawing/2014/main" id="{4C9DF131-5F1B-41DC-B384-C667848FAAD0}"/>
            </a:ext>
          </a:extLst>
        </xdr:cNvPr>
        <xdr:cNvSpPr txBox="1"/>
      </xdr:nvSpPr>
      <xdr:spPr>
        <a:xfrm>
          <a:off x="2203719" y="2303608"/>
          <a:ext cx="3267076"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Ngày</a:t>
          </a:r>
          <a:r>
            <a:rPr lang="en-US" sz="1600" b="1" baseline="0">
              <a:solidFill>
                <a:schemeClr val="bg1"/>
              </a:solidFill>
              <a:latin typeface="+mn-lt"/>
            </a:rPr>
            <a:t> </a:t>
          </a:r>
          <a:r>
            <a:rPr lang="en-US" sz="1600" b="1">
              <a:solidFill>
                <a:schemeClr val="bg1"/>
              </a:solidFill>
              <a:latin typeface="+mn-lt"/>
            </a:rPr>
            <a:t>14/07/2025 - 18/07/2025</a:t>
          </a:r>
          <a:endParaRPr lang="en-001" sz="1600" b="1">
            <a:solidFill>
              <a:schemeClr val="bg1"/>
            </a:solidFill>
            <a:latin typeface="+mn-lt"/>
          </a:endParaRPr>
        </a:p>
      </xdr:txBody>
    </xdr:sp>
    <xdr:clientData/>
  </xdr:twoCellAnchor>
  <xdr:twoCellAnchor>
    <xdr:from>
      <xdr:col>0</xdr:col>
      <xdr:colOff>2206120</xdr:colOff>
      <xdr:row>0</xdr:row>
      <xdr:rowOff>2680126</xdr:rowOff>
    </xdr:from>
    <xdr:to>
      <xdr:col>0</xdr:col>
      <xdr:colOff>7001278</xdr:colOff>
      <xdr:row>0</xdr:row>
      <xdr:rowOff>3165901</xdr:rowOff>
    </xdr:to>
    <xdr:sp macro="" textlink="">
      <xdr:nvSpPr>
        <xdr:cNvPr id="49" name="TextBox 48">
          <a:extLst>
            <a:ext uri="{FF2B5EF4-FFF2-40B4-BE49-F238E27FC236}">
              <a16:creationId xmlns:a16="http://schemas.microsoft.com/office/drawing/2014/main" id="{63F99FFE-1D39-41D3-91C2-7F67A0F7EE8E}"/>
            </a:ext>
          </a:extLst>
        </xdr:cNvPr>
        <xdr:cNvSpPr txBox="1"/>
      </xdr:nvSpPr>
      <xdr:spPr>
        <a:xfrm>
          <a:off x="2206120" y="2680126"/>
          <a:ext cx="479515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Phòng</a:t>
          </a:r>
          <a:r>
            <a:rPr lang="en-US" sz="1600" b="1" baseline="0">
              <a:solidFill>
                <a:schemeClr val="bg1"/>
              </a:solidFill>
              <a:latin typeface="+mn-lt"/>
            </a:rPr>
            <a:t> Môi Giới &amp; Tư Vấn Đầu Tư</a:t>
          </a:r>
          <a:endParaRPr lang="en-001" sz="1600" b="1">
            <a:solidFill>
              <a:schemeClr val="bg1"/>
            </a:solidFill>
            <a:latin typeface="+mn-lt"/>
          </a:endParaRPr>
        </a:p>
      </xdr:txBody>
    </xdr:sp>
    <xdr:clientData/>
  </xdr:twoCellAnchor>
  <xdr:twoCellAnchor>
    <xdr:from>
      <xdr:col>0</xdr:col>
      <xdr:colOff>499464</xdr:colOff>
      <xdr:row>1</xdr:row>
      <xdr:rowOff>590629</xdr:rowOff>
    </xdr:from>
    <xdr:to>
      <xdr:col>0</xdr:col>
      <xdr:colOff>3446612</xdr:colOff>
      <xdr:row>1</xdr:row>
      <xdr:rowOff>1076404</xdr:rowOff>
    </xdr:to>
    <xdr:sp macro="" textlink="">
      <xdr:nvSpPr>
        <xdr:cNvPr id="52" name="TextBox 51">
          <a:extLst>
            <a:ext uri="{FF2B5EF4-FFF2-40B4-BE49-F238E27FC236}">
              <a16:creationId xmlns:a16="http://schemas.microsoft.com/office/drawing/2014/main" id="{2F661E7F-A40A-4854-BF56-98E45008398B}"/>
            </a:ext>
          </a:extLst>
        </xdr:cNvPr>
        <xdr:cNvSpPr txBox="1"/>
      </xdr:nvSpPr>
      <xdr:spPr>
        <a:xfrm>
          <a:off x="499464" y="5787374"/>
          <a:ext cx="294714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2000" b="1">
              <a:solidFill>
                <a:schemeClr val="bg1"/>
              </a:solidFill>
              <a:latin typeface="+mn-lt"/>
            </a:rPr>
            <a:t>MỤC</a:t>
          </a:r>
          <a:r>
            <a:rPr lang="en-US" sz="2000" b="1" baseline="0">
              <a:solidFill>
                <a:schemeClr val="bg1"/>
              </a:solidFill>
              <a:latin typeface="+mn-lt"/>
            </a:rPr>
            <a:t> LỤC</a:t>
          </a:r>
          <a:endParaRPr lang="en-001" sz="2000" b="1">
            <a:solidFill>
              <a:schemeClr val="bg1"/>
            </a:solidFill>
            <a:latin typeface="+mn-lt"/>
          </a:endParaRPr>
        </a:p>
      </xdr:txBody>
    </xdr:sp>
    <xdr:clientData/>
  </xdr:twoCellAnchor>
  <xdr:oneCellAnchor>
    <xdr:from>
      <xdr:col>0</xdr:col>
      <xdr:colOff>5793657</xdr:colOff>
      <xdr:row>0</xdr:row>
      <xdr:rowOff>93237</xdr:rowOff>
    </xdr:from>
    <xdr:ext cx="1518675" cy="633291"/>
    <xdr:pic>
      <xdr:nvPicPr>
        <xdr:cNvPr id="67" name="Picture 66">
          <a:extLst>
            <a:ext uri="{FF2B5EF4-FFF2-40B4-BE49-F238E27FC236}">
              <a16:creationId xmlns:a16="http://schemas.microsoft.com/office/drawing/2014/main" id="{1E08D16C-42DB-4DEC-B94C-B27CC0EA2B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93657" y="93237"/>
          <a:ext cx="1518675" cy="633291"/>
        </a:xfrm>
        <a:prstGeom prst="rect">
          <a:avLst/>
        </a:prstGeom>
      </xdr:spPr>
    </xdr:pic>
    <xdr:clientData/>
  </xdr:oneCellAnchor>
  <xdr:twoCellAnchor>
    <xdr:from>
      <xdr:col>0</xdr:col>
      <xdr:colOff>614445</xdr:colOff>
      <xdr:row>1</xdr:row>
      <xdr:rowOff>1032616</xdr:rowOff>
    </xdr:from>
    <xdr:to>
      <xdr:col>0</xdr:col>
      <xdr:colOff>2309664</xdr:colOff>
      <xdr:row>1</xdr:row>
      <xdr:rowOff>1320616</xdr:rowOff>
    </xdr:to>
    <xdr:sp macro="" textlink="">
      <xdr:nvSpPr>
        <xdr:cNvPr id="5" name="Rectangle 4">
          <a:extLst>
            <a:ext uri="{FF2B5EF4-FFF2-40B4-BE49-F238E27FC236}">
              <a16:creationId xmlns:a16="http://schemas.microsoft.com/office/drawing/2014/main" id="{C4203933-5721-8D3F-9947-4E958BCC1E7E}"/>
            </a:ext>
          </a:extLst>
        </xdr:cNvPr>
        <xdr:cNvSpPr/>
      </xdr:nvSpPr>
      <xdr:spPr>
        <a:xfrm>
          <a:off x="614445" y="6229361"/>
          <a:ext cx="1695219"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a:t>
          </a:r>
          <a:r>
            <a:rPr lang="en-US" sz="1500" b="1" baseline="0">
              <a:solidFill>
                <a:srgbClr val="11588C"/>
              </a:solidFill>
            </a:rPr>
            <a:t> </a:t>
          </a:r>
          <a:r>
            <a:rPr lang="en-US" sz="1500" b="1">
              <a:solidFill>
                <a:srgbClr val="11588C"/>
              </a:solidFill>
            </a:rPr>
            <a:t>BỐI</a:t>
          </a:r>
          <a:r>
            <a:rPr lang="en-US" sz="1500" b="1" baseline="0">
              <a:solidFill>
                <a:srgbClr val="11588C"/>
              </a:solidFill>
            </a:rPr>
            <a:t> CẢNH VĨ MÔ</a:t>
          </a:r>
          <a:endParaRPr lang="en-001" sz="1500" b="1">
            <a:solidFill>
              <a:srgbClr val="11588C"/>
            </a:solidFill>
          </a:endParaRPr>
        </a:p>
      </xdr:txBody>
    </xdr:sp>
    <xdr:clientData/>
  </xdr:twoCellAnchor>
  <xdr:twoCellAnchor>
    <xdr:from>
      <xdr:col>0</xdr:col>
      <xdr:colOff>615392</xdr:colOff>
      <xdr:row>1</xdr:row>
      <xdr:rowOff>1336469</xdr:rowOff>
    </xdr:from>
    <xdr:to>
      <xdr:col>0</xdr:col>
      <xdr:colOff>3989852</xdr:colOff>
      <xdr:row>1</xdr:row>
      <xdr:rowOff>1624469</xdr:rowOff>
    </xdr:to>
    <xdr:sp macro="" textlink="">
      <xdr:nvSpPr>
        <xdr:cNvPr id="7" name="Rectangle 6">
          <a:extLst>
            <a:ext uri="{FF2B5EF4-FFF2-40B4-BE49-F238E27FC236}">
              <a16:creationId xmlns:a16="http://schemas.microsoft.com/office/drawing/2014/main" id="{7AF91834-7325-453E-BE3C-F760040C976B}"/>
            </a:ext>
          </a:extLst>
        </xdr:cNvPr>
        <xdr:cNvSpPr/>
      </xdr:nvSpPr>
      <xdr:spPr>
        <a:xfrm>
          <a:off x="615392" y="6533214"/>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THỊ</a:t>
          </a:r>
          <a:r>
            <a:rPr lang="en-US" sz="1200" b="1" baseline="0">
              <a:solidFill>
                <a:schemeClr val="bg1"/>
              </a:solidFill>
            </a:rPr>
            <a:t> TRƯỜNG CHỨNG KHOÁN VIỆT NAM</a:t>
          </a:r>
          <a:endParaRPr lang="en-001" sz="1200" b="1">
            <a:solidFill>
              <a:schemeClr val="bg1"/>
            </a:solidFill>
          </a:endParaRPr>
        </a:p>
      </xdr:txBody>
    </xdr:sp>
    <xdr:clientData/>
  </xdr:twoCellAnchor>
  <xdr:twoCellAnchor>
    <xdr:from>
      <xdr:col>0</xdr:col>
      <xdr:colOff>616337</xdr:colOff>
      <xdr:row>1</xdr:row>
      <xdr:rowOff>1621391</xdr:rowOff>
    </xdr:from>
    <xdr:to>
      <xdr:col>0</xdr:col>
      <xdr:colOff>3990797</xdr:colOff>
      <xdr:row>1</xdr:row>
      <xdr:rowOff>1909391</xdr:rowOff>
    </xdr:to>
    <xdr:sp macro="" textlink="">
      <xdr:nvSpPr>
        <xdr:cNvPr id="8" name="Rectangle 7">
          <a:extLst>
            <a:ext uri="{FF2B5EF4-FFF2-40B4-BE49-F238E27FC236}">
              <a16:creationId xmlns:a16="http://schemas.microsoft.com/office/drawing/2014/main" id="{F0F5910E-991D-424B-9B76-FA7C7B9BE8FE}"/>
            </a:ext>
          </a:extLst>
        </xdr:cNvPr>
        <xdr:cNvSpPr/>
      </xdr:nvSpPr>
      <xdr:spPr>
        <a:xfrm>
          <a:off x="616337" y="681813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THỊ</a:t>
          </a:r>
          <a:r>
            <a:rPr lang="en-US" sz="1200" b="1" baseline="0">
              <a:solidFill>
                <a:schemeClr val="bg1"/>
              </a:solidFill>
            </a:rPr>
            <a:t> TRƯỜNG CHỨNG KHOÁN QUỐC TẾ</a:t>
          </a:r>
          <a:endParaRPr lang="en-001" sz="1200" b="1">
            <a:solidFill>
              <a:schemeClr val="bg1"/>
            </a:solidFill>
          </a:endParaRPr>
        </a:p>
      </xdr:txBody>
    </xdr:sp>
    <xdr:clientData/>
  </xdr:twoCellAnchor>
  <xdr:twoCellAnchor>
    <xdr:from>
      <xdr:col>0</xdr:col>
      <xdr:colOff>617284</xdr:colOff>
      <xdr:row>1</xdr:row>
      <xdr:rowOff>1906311</xdr:rowOff>
    </xdr:from>
    <xdr:to>
      <xdr:col>0</xdr:col>
      <xdr:colOff>3991744</xdr:colOff>
      <xdr:row>1</xdr:row>
      <xdr:rowOff>2194311</xdr:rowOff>
    </xdr:to>
    <xdr:sp macro="" textlink="">
      <xdr:nvSpPr>
        <xdr:cNvPr id="9" name="Rectangle 8">
          <a:extLst>
            <a:ext uri="{FF2B5EF4-FFF2-40B4-BE49-F238E27FC236}">
              <a16:creationId xmlns:a16="http://schemas.microsoft.com/office/drawing/2014/main" id="{C0672BE3-1DE3-4F9B-B5CB-E42DAB7C654F}"/>
            </a:ext>
          </a:extLst>
        </xdr:cNvPr>
        <xdr:cNvSpPr/>
      </xdr:nvSpPr>
      <xdr:spPr>
        <a:xfrm>
          <a:off x="617284" y="7103056"/>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THỊ</a:t>
          </a:r>
          <a:r>
            <a:rPr lang="en-US" sz="1200" b="1" baseline="0">
              <a:solidFill>
                <a:schemeClr val="bg1"/>
              </a:solidFill>
            </a:rPr>
            <a:t> TRƯỜNG TÀI CHÍNH KHÁC</a:t>
          </a:r>
          <a:endParaRPr lang="en-001" sz="1200" b="1">
            <a:solidFill>
              <a:schemeClr val="bg1"/>
            </a:solidFill>
          </a:endParaRPr>
        </a:p>
      </xdr:txBody>
    </xdr:sp>
    <xdr:clientData/>
  </xdr:twoCellAnchor>
  <xdr:twoCellAnchor>
    <xdr:from>
      <xdr:col>0</xdr:col>
      <xdr:colOff>615391</xdr:colOff>
      <xdr:row>1</xdr:row>
      <xdr:rowOff>2207326</xdr:rowOff>
    </xdr:from>
    <xdr:to>
      <xdr:col>0</xdr:col>
      <xdr:colOff>2948608</xdr:colOff>
      <xdr:row>1</xdr:row>
      <xdr:rowOff>2495326</xdr:rowOff>
    </xdr:to>
    <xdr:sp macro="" textlink="">
      <xdr:nvSpPr>
        <xdr:cNvPr id="10" name="Rectangle 9">
          <a:extLst>
            <a:ext uri="{FF2B5EF4-FFF2-40B4-BE49-F238E27FC236}">
              <a16:creationId xmlns:a16="http://schemas.microsoft.com/office/drawing/2014/main" id="{662C04FE-DC87-441D-AC4C-3C6618F8D605}"/>
            </a:ext>
          </a:extLst>
        </xdr:cNvPr>
        <xdr:cNvSpPr/>
      </xdr:nvSpPr>
      <xdr:spPr>
        <a:xfrm>
          <a:off x="615391" y="7404071"/>
          <a:ext cx="2333217"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 PHÂN</a:t>
          </a:r>
          <a:r>
            <a:rPr lang="en-US" sz="1500" b="1" baseline="0">
              <a:solidFill>
                <a:srgbClr val="11588C"/>
              </a:solidFill>
            </a:rPr>
            <a:t> TÍCH THỊ TRƯỜNG</a:t>
          </a:r>
          <a:endParaRPr lang="en-001" sz="1500" b="1">
            <a:solidFill>
              <a:srgbClr val="11588C"/>
            </a:solidFill>
          </a:endParaRPr>
        </a:p>
      </xdr:txBody>
    </xdr:sp>
    <xdr:clientData/>
  </xdr:twoCellAnchor>
  <xdr:twoCellAnchor>
    <xdr:from>
      <xdr:col>0</xdr:col>
      <xdr:colOff>616339</xdr:colOff>
      <xdr:row>1</xdr:row>
      <xdr:rowOff>2506445</xdr:rowOff>
    </xdr:from>
    <xdr:to>
      <xdr:col>0</xdr:col>
      <xdr:colOff>3990799</xdr:colOff>
      <xdr:row>1</xdr:row>
      <xdr:rowOff>2794445</xdr:rowOff>
    </xdr:to>
    <xdr:sp macro="" textlink="">
      <xdr:nvSpPr>
        <xdr:cNvPr id="11" name="Rectangle 10">
          <a:extLst>
            <a:ext uri="{FF2B5EF4-FFF2-40B4-BE49-F238E27FC236}">
              <a16:creationId xmlns:a16="http://schemas.microsoft.com/office/drawing/2014/main" id="{2608B413-9D9E-4079-A91F-A8605A6B2E71}"/>
            </a:ext>
          </a:extLst>
        </xdr:cNvPr>
        <xdr:cNvSpPr/>
      </xdr:nvSpPr>
      <xdr:spPr>
        <a:xfrm>
          <a:off x="616339" y="7703190"/>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PHÂN</a:t>
          </a:r>
          <a:r>
            <a:rPr lang="en-US" sz="1200" b="1" baseline="0">
              <a:solidFill>
                <a:schemeClr val="bg1"/>
              </a:solidFill>
            </a:rPr>
            <a:t> TÍCH KĨ THUẬT CHỈ SỐ VNINDEX</a:t>
          </a:r>
          <a:endParaRPr lang="en-001" sz="1200" b="1">
            <a:solidFill>
              <a:schemeClr val="bg1"/>
            </a:solidFill>
          </a:endParaRPr>
        </a:p>
      </xdr:txBody>
    </xdr:sp>
    <xdr:clientData/>
  </xdr:twoCellAnchor>
  <xdr:twoCellAnchor>
    <xdr:from>
      <xdr:col>0</xdr:col>
      <xdr:colOff>615280</xdr:colOff>
      <xdr:row>1</xdr:row>
      <xdr:rowOff>2792426</xdr:rowOff>
    </xdr:from>
    <xdr:to>
      <xdr:col>0</xdr:col>
      <xdr:colOff>3989740</xdr:colOff>
      <xdr:row>1</xdr:row>
      <xdr:rowOff>3080426</xdr:rowOff>
    </xdr:to>
    <xdr:sp macro="" textlink="">
      <xdr:nvSpPr>
        <xdr:cNvPr id="12" name="Rectangle 11">
          <a:extLst>
            <a:ext uri="{FF2B5EF4-FFF2-40B4-BE49-F238E27FC236}">
              <a16:creationId xmlns:a16="http://schemas.microsoft.com/office/drawing/2014/main" id="{88C30217-00BF-4456-B0FD-90DC083D7189}"/>
            </a:ext>
          </a:extLst>
        </xdr:cNvPr>
        <xdr:cNvSpPr/>
      </xdr:nvSpPr>
      <xdr:spPr>
        <a:xfrm>
          <a:off x="615280" y="7989171"/>
          <a:ext cx="3374460"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a:t>
          </a:r>
          <a:r>
            <a:rPr lang="en-US" sz="1200" b="1" baseline="0">
              <a:solidFill>
                <a:schemeClr val="bg1"/>
              </a:solidFill>
            </a:rPr>
            <a:t> PHÂN TÍCH CẤU TRÚC THỊ TRƯỜNG</a:t>
          </a:r>
          <a:endParaRPr lang="en-001" sz="1200" b="1">
            <a:solidFill>
              <a:schemeClr val="bg1"/>
            </a:solidFill>
          </a:endParaRPr>
        </a:p>
      </xdr:txBody>
    </xdr:sp>
    <xdr:clientData/>
  </xdr:twoCellAnchor>
  <xdr:twoCellAnchor>
    <xdr:from>
      <xdr:col>0</xdr:col>
      <xdr:colOff>615279</xdr:colOff>
      <xdr:row>1</xdr:row>
      <xdr:rowOff>3081134</xdr:rowOff>
    </xdr:from>
    <xdr:to>
      <xdr:col>0</xdr:col>
      <xdr:colOff>4259627</xdr:colOff>
      <xdr:row>1</xdr:row>
      <xdr:rowOff>3369134</xdr:rowOff>
    </xdr:to>
    <xdr:sp macro="" textlink="">
      <xdr:nvSpPr>
        <xdr:cNvPr id="13" name="Rectangle 12">
          <a:extLst>
            <a:ext uri="{FF2B5EF4-FFF2-40B4-BE49-F238E27FC236}">
              <a16:creationId xmlns:a16="http://schemas.microsoft.com/office/drawing/2014/main" id="{2989D48A-AE99-4035-B055-7A881174D848}"/>
            </a:ext>
          </a:extLst>
        </xdr:cNvPr>
        <xdr:cNvSpPr/>
      </xdr:nvSpPr>
      <xdr:spPr>
        <a:xfrm>
          <a:off x="615279" y="8277879"/>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3. THỐNG</a:t>
          </a:r>
          <a:r>
            <a:rPr lang="en-US" sz="1200" b="1" baseline="0">
              <a:solidFill>
                <a:schemeClr val="bg1"/>
              </a:solidFill>
            </a:rPr>
            <a:t> KÊ GIAO DỊCH KHỐI NGOẠI - TỰ DOANH</a:t>
          </a:r>
          <a:endParaRPr lang="en-001" sz="1200" b="1">
            <a:solidFill>
              <a:schemeClr val="bg1"/>
            </a:solidFill>
          </a:endParaRPr>
        </a:p>
      </xdr:txBody>
    </xdr:sp>
    <xdr:clientData/>
  </xdr:twoCellAnchor>
  <xdr:twoCellAnchor>
    <xdr:from>
      <xdr:col>0</xdr:col>
      <xdr:colOff>616225</xdr:colOff>
      <xdr:row>1</xdr:row>
      <xdr:rowOff>3370790</xdr:rowOff>
    </xdr:from>
    <xdr:to>
      <xdr:col>0</xdr:col>
      <xdr:colOff>4260573</xdr:colOff>
      <xdr:row>1</xdr:row>
      <xdr:rowOff>3658790</xdr:rowOff>
    </xdr:to>
    <xdr:sp macro="" textlink="">
      <xdr:nvSpPr>
        <xdr:cNvPr id="14" name="Rectangle 13">
          <a:extLst>
            <a:ext uri="{FF2B5EF4-FFF2-40B4-BE49-F238E27FC236}">
              <a16:creationId xmlns:a16="http://schemas.microsoft.com/office/drawing/2014/main" id="{4F7E4829-4545-4C9F-A4C5-CAFAF26CF9B5}"/>
            </a:ext>
          </a:extLst>
        </xdr:cNvPr>
        <xdr:cNvSpPr/>
      </xdr:nvSpPr>
      <xdr:spPr>
        <a:xfrm>
          <a:off x="616225" y="8567535"/>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4. THỐNG</a:t>
          </a:r>
          <a:r>
            <a:rPr lang="en-US" sz="1200" b="1" baseline="0">
              <a:solidFill>
                <a:schemeClr val="bg1"/>
              </a:solidFill>
            </a:rPr>
            <a:t> KÊ BIẾN ĐỘNG VỐN HOÁ THỊ TRƯỜNG</a:t>
          </a:r>
          <a:endParaRPr lang="en-001" sz="1200" b="1">
            <a:solidFill>
              <a:schemeClr val="bg1"/>
            </a:solidFill>
          </a:endParaRPr>
        </a:p>
      </xdr:txBody>
    </xdr:sp>
    <xdr:clientData/>
  </xdr:twoCellAnchor>
  <xdr:twoCellAnchor>
    <xdr:from>
      <xdr:col>0</xdr:col>
      <xdr:colOff>616339</xdr:colOff>
      <xdr:row>1</xdr:row>
      <xdr:rowOff>3661285</xdr:rowOff>
    </xdr:from>
    <xdr:to>
      <xdr:col>0</xdr:col>
      <xdr:colOff>2787690</xdr:colOff>
      <xdr:row>1</xdr:row>
      <xdr:rowOff>3949285</xdr:rowOff>
    </xdr:to>
    <xdr:sp macro="" textlink="">
      <xdr:nvSpPr>
        <xdr:cNvPr id="15" name="Rectangle 14">
          <a:extLst>
            <a:ext uri="{FF2B5EF4-FFF2-40B4-BE49-F238E27FC236}">
              <a16:creationId xmlns:a16="http://schemas.microsoft.com/office/drawing/2014/main" id="{A7DB431A-C07C-4084-8CF0-6047F13414E1}"/>
            </a:ext>
          </a:extLst>
        </xdr:cNvPr>
        <xdr:cNvSpPr/>
      </xdr:nvSpPr>
      <xdr:spPr>
        <a:xfrm>
          <a:off x="616339" y="8858030"/>
          <a:ext cx="2171351" cy="288000"/>
        </a:xfrm>
        <a:prstGeom prst="rect">
          <a:avLst/>
        </a:prstGeom>
        <a:gradFill flip="none" rotWithShape="1">
          <a:gsLst>
            <a:gs pos="0">
              <a:srgbClr val="DEEBF6"/>
            </a:gs>
            <a:gs pos="50000">
              <a:schemeClr val="bg1">
                <a:lumMod val="95000"/>
              </a:schemeClr>
            </a:gs>
            <a:gs pos="100000">
              <a:srgbClr val="DEEBF6">
                <a:shade val="100000"/>
                <a:satMod val="115000"/>
              </a:srgbClr>
            </a:gs>
          </a:gsLst>
          <a:lin ang="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500" b="1">
              <a:solidFill>
                <a:srgbClr val="11588C"/>
              </a:solidFill>
            </a:rPr>
            <a:t>III. DANH</a:t>
          </a:r>
          <a:r>
            <a:rPr lang="en-US" sz="1500" b="1" baseline="0">
              <a:solidFill>
                <a:srgbClr val="11588C"/>
              </a:solidFill>
            </a:rPr>
            <a:t> MỤC CỔ PHIẾU</a:t>
          </a:r>
          <a:endParaRPr lang="en-001" sz="1500" b="1">
            <a:solidFill>
              <a:srgbClr val="11588C"/>
            </a:solidFill>
          </a:endParaRPr>
        </a:p>
      </xdr:txBody>
    </xdr:sp>
    <xdr:clientData/>
  </xdr:twoCellAnchor>
  <xdr:twoCellAnchor>
    <xdr:from>
      <xdr:col>0</xdr:col>
      <xdr:colOff>617171</xdr:colOff>
      <xdr:row>1</xdr:row>
      <xdr:rowOff>3947255</xdr:rowOff>
    </xdr:from>
    <xdr:to>
      <xdr:col>0</xdr:col>
      <xdr:colOff>4261519</xdr:colOff>
      <xdr:row>1</xdr:row>
      <xdr:rowOff>4235255</xdr:rowOff>
    </xdr:to>
    <xdr:sp macro="" textlink="">
      <xdr:nvSpPr>
        <xdr:cNvPr id="16" name="Rectangle 15">
          <a:extLst>
            <a:ext uri="{FF2B5EF4-FFF2-40B4-BE49-F238E27FC236}">
              <a16:creationId xmlns:a16="http://schemas.microsoft.com/office/drawing/2014/main" id="{F0321C71-78C3-4A88-AD4A-31AC2AE159F0}"/>
            </a:ext>
          </a:extLst>
        </xdr:cNvPr>
        <xdr:cNvSpPr/>
      </xdr:nvSpPr>
      <xdr:spPr>
        <a:xfrm>
          <a:off x="617171" y="9144000"/>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1. DANH</a:t>
          </a:r>
          <a:r>
            <a:rPr lang="en-US" sz="1200" b="1" baseline="0">
              <a:solidFill>
                <a:schemeClr val="bg1"/>
              </a:solidFill>
            </a:rPr>
            <a:t> SÁCH CỔ PHIẾU THEO DÕI</a:t>
          </a:r>
          <a:endParaRPr lang="en-001" sz="1200" b="1">
            <a:solidFill>
              <a:schemeClr val="bg1"/>
            </a:solidFill>
          </a:endParaRPr>
        </a:p>
      </xdr:txBody>
    </xdr:sp>
    <xdr:clientData/>
  </xdr:twoCellAnchor>
  <xdr:twoCellAnchor>
    <xdr:from>
      <xdr:col>0</xdr:col>
      <xdr:colOff>613385</xdr:colOff>
      <xdr:row>1</xdr:row>
      <xdr:rowOff>4219872</xdr:rowOff>
    </xdr:from>
    <xdr:to>
      <xdr:col>0</xdr:col>
      <xdr:colOff>4257733</xdr:colOff>
      <xdr:row>1</xdr:row>
      <xdr:rowOff>4507872</xdr:rowOff>
    </xdr:to>
    <xdr:sp macro="" textlink="">
      <xdr:nvSpPr>
        <xdr:cNvPr id="17" name="Rectangle 16">
          <a:extLst>
            <a:ext uri="{FF2B5EF4-FFF2-40B4-BE49-F238E27FC236}">
              <a16:creationId xmlns:a16="http://schemas.microsoft.com/office/drawing/2014/main" id="{5E24D1F3-C9E8-40D5-9E3E-09A115C82D23}"/>
            </a:ext>
          </a:extLst>
        </xdr:cNvPr>
        <xdr:cNvSpPr/>
      </xdr:nvSpPr>
      <xdr:spPr>
        <a:xfrm>
          <a:off x="613385" y="9416617"/>
          <a:ext cx="3644348" cy="288000"/>
        </a:xfrm>
        <a:prstGeom prst="rect">
          <a:avLst/>
        </a:prstGeom>
        <a:solidFill>
          <a:srgbClr val="033F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2. CHIẾN</a:t>
          </a:r>
          <a:r>
            <a:rPr lang="en-US" sz="1200" b="1" baseline="0">
              <a:solidFill>
                <a:schemeClr val="bg1"/>
              </a:solidFill>
            </a:rPr>
            <a:t> LƯỢC GIAO DỊCH TUẦN</a:t>
          </a:r>
          <a:endParaRPr lang="en-001" sz="1200" b="1">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4345641</xdr:colOff>
      <xdr:row>0</xdr:row>
      <xdr:rowOff>0</xdr:rowOff>
    </xdr:from>
    <xdr:to>
      <xdr:col>0</xdr:col>
      <xdr:colOff>112060</xdr:colOff>
      <xdr:row>0</xdr:row>
      <xdr:rowOff>0</xdr:rowOff>
    </xdr:to>
    <xdr:sp macro="" textlink="">
      <xdr:nvSpPr>
        <xdr:cNvPr id="3" name="TextBox 2">
          <a:extLst>
            <a:ext uri="{FF2B5EF4-FFF2-40B4-BE49-F238E27FC236}">
              <a16:creationId xmlns:a16="http://schemas.microsoft.com/office/drawing/2014/main" id="{B4F0991C-C7AA-4D09-875B-EB76ABCC20CC}"/>
            </a:ext>
          </a:extLst>
        </xdr:cNvPr>
        <xdr:cNvSpPr txBox="1"/>
      </xdr:nvSpPr>
      <xdr:spPr>
        <a:xfrm>
          <a:off x="4345641" y="7221390"/>
          <a:ext cx="3642233"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1. Bối</a:t>
          </a:r>
          <a:r>
            <a:rPr lang="en-US" sz="1600" b="1" baseline="0">
              <a:solidFill>
                <a:schemeClr val="bg1"/>
              </a:solidFill>
              <a:latin typeface="+mn-lt"/>
            </a:rPr>
            <a:t> cảnh vĩ mô</a:t>
          </a:r>
          <a:endParaRPr lang="en-001" sz="1600" b="1">
            <a:solidFill>
              <a:schemeClr val="bg1"/>
            </a:solidFill>
            <a:latin typeface="+mn-lt"/>
          </a:endParaRPr>
        </a:p>
      </xdr:txBody>
    </xdr:sp>
    <xdr:clientData/>
  </xdr:twoCellAnchor>
  <xdr:twoCellAnchor>
    <xdr:from>
      <xdr:col>0</xdr:col>
      <xdr:colOff>4341160</xdr:colOff>
      <xdr:row>0</xdr:row>
      <xdr:rowOff>0</xdr:rowOff>
    </xdr:from>
    <xdr:to>
      <xdr:col>0</xdr:col>
      <xdr:colOff>230284</xdr:colOff>
      <xdr:row>0</xdr:row>
      <xdr:rowOff>0</xdr:rowOff>
    </xdr:to>
    <xdr:sp macro="" textlink="">
      <xdr:nvSpPr>
        <xdr:cNvPr id="4" name="TextBox 3">
          <a:extLst>
            <a:ext uri="{FF2B5EF4-FFF2-40B4-BE49-F238E27FC236}">
              <a16:creationId xmlns:a16="http://schemas.microsoft.com/office/drawing/2014/main" id="{D4E71661-FA60-4D55-A86D-DD5F7FBA8D80}"/>
            </a:ext>
          </a:extLst>
        </xdr:cNvPr>
        <xdr:cNvSpPr txBox="1"/>
      </xdr:nvSpPr>
      <xdr:spPr>
        <a:xfrm>
          <a:off x="4341160" y="7995239"/>
          <a:ext cx="3764938"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en-US" sz="1600" b="1">
              <a:solidFill>
                <a:schemeClr val="bg1"/>
              </a:solidFill>
              <a:latin typeface="+mn-lt"/>
            </a:rPr>
            <a:t>3. Danh mục</a:t>
          </a:r>
          <a:r>
            <a:rPr lang="en-US" sz="1600" b="1" baseline="0">
              <a:solidFill>
                <a:schemeClr val="bg1"/>
              </a:solidFill>
              <a:latin typeface="+mn-lt"/>
            </a:rPr>
            <a:t> cổ phiếu</a:t>
          </a:r>
          <a:endParaRPr lang="en-001" sz="1600" b="1">
            <a:solidFill>
              <a:schemeClr val="bg1"/>
            </a:solidFill>
            <a:latin typeface="+mn-lt"/>
          </a:endParaRPr>
        </a:p>
      </xdr:txBody>
    </xdr:sp>
    <xdr:clientData/>
  </xdr:twoCellAnchor>
  <xdr:oneCellAnchor>
    <xdr:from>
      <xdr:col>13</xdr:col>
      <xdr:colOff>42598</xdr:colOff>
      <xdr:row>0</xdr:row>
      <xdr:rowOff>28398</xdr:rowOff>
    </xdr:from>
    <xdr:ext cx="1088069" cy="427478"/>
    <xdr:pic>
      <xdr:nvPicPr>
        <xdr:cNvPr id="5" name="Picture 4">
          <a:extLst>
            <a:ext uri="{FF2B5EF4-FFF2-40B4-BE49-F238E27FC236}">
              <a16:creationId xmlns:a16="http://schemas.microsoft.com/office/drawing/2014/main" id="{2E658E3F-A479-44CB-B088-1E47F73C96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17841" y="28398"/>
          <a:ext cx="1088069" cy="427478"/>
        </a:xfrm>
        <a:prstGeom prst="rect">
          <a:avLst/>
        </a:prstGeom>
      </xdr:spPr>
    </xdr:pic>
    <xdr:clientData/>
  </xdr:oneCellAnchor>
  <xdr:oneCellAnchor>
    <xdr:from>
      <xdr:col>19</xdr:col>
      <xdr:colOff>777148</xdr:colOff>
      <xdr:row>30</xdr:row>
      <xdr:rowOff>19880</xdr:rowOff>
    </xdr:from>
    <xdr:ext cx="1088069" cy="427478"/>
    <xdr:pic>
      <xdr:nvPicPr>
        <xdr:cNvPr id="8" name="Picture 7">
          <a:extLst>
            <a:ext uri="{FF2B5EF4-FFF2-40B4-BE49-F238E27FC236}">
              <a16:creationId xmlns:a16="http://schemas.microsoft.com/office/drawing/2014/main" id="{0DC4A3AA-799D-4276-8141-691A7E7A06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35272" y="5292352"/>
          <a:ext cx="1088069" cy="427478"/>
        </a:xfrm>
        <a:prstGeom prst="rect">
          <a:avLst/>
        </a:prstGeom>
      </xdr:spPr>
    </xdr:pic>
    <xdr:clientData/>
  </xdr:oneCellAnchor>
  <xdr:twoCellAnchor>
    <xdr:from>
      <xdr:col>17</xdr:col>
      <xdr:colOff>946</xdr:colOff>
      <xdr:row>31</xdr:row>
      <xdr:rowOff>161866</xdr:rowOff>
    </xdr:from>
    <xdr:to>
      <xdr:col>19</xdr:col>
      <xdr:colOff>1193643</xdr:colOff>
      <xdr:row>32</xdr:row>
      <xdr:rowOff>23001</xdr:rowOff>
    </xdr:to>
    <xdr:sp macro="" textlink="">
      <xdr:nvSpPr>
        <xdr:cNvPr id="9" name="Rectangle 8">
          <a:extLst>
            <a:ext uri="{FF2B5EF4-FFF2-40B4-BE49-F238E27FC236}">
              <a16:creationId xmlns:a16="http://schemas.microsoft.com/office/drawing/2014/main" id="{504C1C0C-BF54-45CE-8F07-61861DB2FF51}"/>
            </a:ext>
          </a:extLst>
        </xdr:cNvPr>
        <xdr:cNvSpPr/>
      </xdr:nvSpPr>
      <xdr:spPr>
        <a:xfrm>
          <a:off x="7597282" y="5618922"/>
          <a:ext cx="6654485"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14199</xdr:colOff>
      <xdr:row>1</xdr:row>
      <xdr:rowOff>165653</xdr:rowOff>
    </xdr:from>
    <xdr:to>
      <xdr:col>13</xdr:col>
      <xdr:colOff>444894</xdr:colOff>
      <xdr:row>2</xdr:row>
      <xdr:rowOff>22054</xdr:rowOff>
    </xdr:to>
    <xdr:sp macro="" textlink="">
      <xdr:nvSpPr>
        <xdr:cNvPr id="12" name="Rectangle 11">
          <a:extLst>
            <a:ext uri="{FF2B5EF4-FFF2-40B4-BE49-F238E27FC236}">
              <a16:creationId xmlns:a16="http://schemas.microsoft.com/office/drawing/2014/main" id="{C80A5608-5DC4-4B56-AFC9-9ECCF6A29EBE}"/>
            </a:ext>
          </a:extLst>
        </xdr:cNvPr>
        <xdr:cNvSpPr/>
      </xdr:nvSpPr>
      <xdr:spPr>
        <a:xfrm>
          <a:off x="165652" y="350236"/>
          <a:ext cx="6654485"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4732</xdr:colOff>
      <xdr:row>7</xdr:row>
      <xdr:rowOff>9465</xdr:rowOff>
    </xdr:from>
    <xdr:to>
      <xdr:col>4</xdr:col>
      <xdr:colOff>449627</xdr:colOff>
      <xdr:row>13</xdr:row>
      <xdr:rowOff>18932</xdr:rowOff>
    </xdr:to>
    <xdr:graphicFrame macro="">
      <xdr:nvGraphicFramePr>
        <xdr:cNvPr id="13" name="Chart 12">
          <a:extLst>
            <a:ext uri="{FF2B5EF4-FFF2-40B4-BE49-F238E27FC236}">
              <a16:creationId xmlns:a16="http://schemas.microsoft.com/office/drawing/2014/main" id="{D483F939-33E9-4D22-BEF9-E8558F136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28399</xdr:colOff>
      <xdr:row>7</xdr:row>
      <xdr:rowOff>52061</xdr:rowOff>
    </xdr:from>
    <xdr:to>
      <xdr:col>10</xdr:col>
      <xdr:colOff>9468</xdr:colOff>
      <xdr:row>13</xdr:row>
      <xdr:rowOff>0</xdr:rowOff>
    </xdr:to>
    <xdr:graphicFrame macro="">
      <xdr:nvGraphicFramePr>
        <xdr:cNvPr id="7" name="Chart 6">
          <a:extLst>
            <a:ext uri="{FF2B5EF4-FFF2-40B4-BE49-F238E27FC236}">
              <a16:creationId xmlns:a16="http://schemas.microsoft.com/office/drawing/2014/main" id="{844573C8-C05B-45B6-A8FD-1EBF0D32E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9467</xdr:colOff>
      <xdr:row>7</xdr:row>
      <xdr:rowOff>28398</xdr:rowOff>
    </xdr:from>
    <xdr:to>
      <xdr:col>14</xdr:col>
      <xdr:colOff>454361</xdr:colOff>
      <xdr:row>13</xdr:row>
      <xdr:rowOff>4734</xdr:rowOff>
    </xdr:to>
    <xdr:graphicFrame macro="">
      <xdr:nvGraphicFramePr>
        <xdr:cNvPr id="10" name="Chart 9">
          <a:extLst>
            <a:ext uri="{FF2B5EF4-FFF2-40B4-BE49-F238E27FC236}">
              <a16:creationId xmlns:a16="http://schemas.microsoft.com/office/drawing/2014/main" id="{D13535CE-43C5-4D9C-9203-268A6D865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9467</xdr:colOff>
      <xdr:row>16</xdr:row>
      <xdr:rowOff>4733</xdr:rowOff>
    </xdr:from>
    <xdr:to>
      <xdr:col>5</xdr:col>
      <xdr:colOff>9462</xdr:colOff>
      <xdr:row>22</xdr:row>
      <xdr:rowOff>165654</xdr:rowOff>
    </xdr:to>
    <xdr:graphicFrame macro="">
      <xdr:nvGraphicFramePr>
        <xdr:cNvPr id="14" name="Chart 13">
          <a:extLst>
            <a:ext uri="{FF2B5EF4-FFF2-40B4-BE49-F238E27FC236}">
              <a16:creationId xmlns:a16="http://schemas.microsoft.com/office/drawing/2014/main" id="{2692333E-C2AD-428F-8585-75FECA0EEB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4731</xdr:colOff>
      <xdr:row>16</xdr:row>
      <xdr:rowOff>14200</xdr:rowOff>
    </xdr:from>
    <xdr:to>
      <xdr:col>10</xdr:col>
      <xdr:colOff>4727</xdr:colOff>
      <xdr:row>22</xdr:row>
      <xdr:rowOff>175121</xdr:rowOff>
    </xdr:to>
    <xdr:graphicFrame macro="">
      <xdr:nvGraphicFramePr>
        <xdr:cNvPr id="2" name="Chart 1">
          <a:extLst>
            <a:ext uri="{FF2B5EF4-FFF2-40B4-BE49-F238E27FC236}">
              <a16:creationId xmlns:a16="http://schemas.microsoft.com/office/drawing/2014/main" id="{83FC1407-19AB-49DB-BF58-3D04AE200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4735</xdr:colOff>
      <xdr:row>16</xdr:row>
      <xdr:rowOff>28397</xdr:rowOff>
    </xdr:from>
    <xdr:to>
      <xdr:col>15</xdr:col>
      <xdr:colOff>4730</xdr:colOff>
      <xdr:row>23</xdr:row>
      <xdr:rowOff>1</xdr:rowOff>
    </xdr:to>
    <xdr:graphicFrame macro="">
      <xdr:nvGraphicFramePr>
        <xdr:cNvPr id="6" name="Chart 5">
          <a:extLst>
            <a:ext uri="{FF2B5EF4-FFF2-40B4-BE49-F238E27FC236}">
              <a16:creationId xmlns:a16="http://schemas.microsoft.com/office/drawing/2014/main" id="{EBC2CDD9-9812-44BF-A05E-46F492E08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13</xdr:col>
      <xdr:colOff>42598</xdr:colOff>
      <xdr:row>42</xdr:row>
      <xdr:rowOff>28398</xdr:rowOff>
    </xdr:from>
    <xdr:ext cx="1088069" cy="427478"/>
    <xdr:pic>
      <xdr:nvPicPr>
        <xdr:cNvPr id="11" name="Picture 10">
          <a:extLst>
            <a:ext uri="{FF2B5EF4-FFF2-40B4-BE49-F238E27FC236}">
              <a16:creationId xmlns:a16="http://schemas.microsoft.com/office/drawing/2014/main" id="{82DA798F-4465-4BDA-BE18-929E633544E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17841" y="28398"/>
          <a:ext cx="1088069" cy="427478"/>
        </a:xfrm>
        <a:prstGeom prst="rect">
          <a:avLst/>
        </a:prstGeom>
      </xdr:spPr>
    </xdr:pic>
    <xdr:clientData/>
  </xdr:oneCellAnchor>
  <xdr:twoCellAnchor>
    <xdr:from>
      <xdr:col>1</xdr:col>
      <xdr:colOff>14199</xdr:colOff>
      <xdr:row>43</xdr:row>
      <xdr:rowOff>165653</xdr:rowOff>
    </xdr:from>
    <xdr:to>
      <xdr:col>13</xdr:col>
      <xdr:colOff>444894</xdr:colOff>
      <xdr:row>44</xdr:row>
      <xdr:rowOff>22054</xdr:rowOff>
    </xdr:to>
    <xdr:sp macro="" textlink="">
      <xdr:nvSpPr>
        <xdr:cNvPr id="15" name="Rectangle 14">
          <a:extLst>
            <a:ext uri="{FF2B5EF4-FFF2-40B4-BE49-F238E27FC236}">
              <a16:creationId xmlns:a16="http://schemas.microsoft.com/office/drawing/2014/main" id="{7EB431F3-338F-43F0-95E2-BC338DD443C4}"/>
            </a:ext>
          </a:extLst>
        </xdr:cNvPr>
        <xdr:cNvSpPr/>
      </xdr:nvSpPr>
      <xdr:spPr>
        <a:xfrm>
          <a:off x="165652" y="350236"/>
          <a:ext cx="6654485"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4736</xdr:colOff>
      <xdr:row>49</xdr:row>
      <xdr:rowOff>23665</xdr:rowOff>
    </xdr:from>
    <xdr:to>
      <xdr:col>4</xdr:col>
      <xdr:colOff>449631</xdr:colOff>
      <xdr:row>54</xdr:row>
      <xdr:rowOff>175118</xdr:rowOff>
    </xdr:to>
    <xdr:graphicFrame macro="">
      <xdr:nvGraphicFramePr>
        <xdr:cNvPr id="16" name="Chart 15">
          <a:extLst>
            <a:ext uri="{FF2B5EF4-FFF2-40B4-BE49-F238E27FC236}">
              <a16:creationId xmlns:a16="http://schemas.microsoft.com/office/drawing/2014/main" id="{6FF2029E-64A4-461A-BA83-3818B0DC79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4734</xdr:colOff>
      <xdr:row>49</xdr:row>
      <xdr:rowOff>23664</xdr:rowOff>
    </xdr:from>
    <xdr:to>
      <xdr:col>9</xdr:col>
      <xdr:colOff>449629</xdr:colOff>
      <xdr:row>55</xdr:row>
      <xdr:rowOff>0</xdr:rowOff>
    </xdr:to>
    <xdr:graphicFrame macro="">
      <xdr:nvGraphicFramePr>
        <xdr:cNvPr id="18" name="Chart 17">
          <a:extLst>
            <a:ext uri="{FF2B5EF4-FFF2-40B4-BE49-F238E27FC236}">
              <a16:creationId xmlns:a16="http://schemas.microsoft.com/office/drawing/2014/main" id="{5F2F56AA-25CF-43C5-BADE-12E3E3224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14199</xdr:colOff>
      <xdr:row>49</xdr:row>
      <xdr:rowOff>14199</xdr:rowOff>
    </xdr:from>
    <xdr:to>
      <xdr:col>14</xdr:col>
      <xdr:colOff>459093</xdr:colOff>
      <xdr:row>54</xdr:row>
      <xdr:rowOff>165652</xdr:rowOff>
    </xdr:to>
    <xdr:graphicFrame macro="">
      <xdr:nvGraphicFramePr>
        <xdr:cNvPr id="53" name="Chart 52">
          <a:extLst>
            <a:ext uri="{FF2B5EF4-FFF2-40B4-BE49-F238E27FC236}">
              <a16:creationId xmlns:a16="http://schemas.microsoft.com/office/drawing/2014/main" id="{9391ACF6-EBED-4999-9FD3-51AD10FE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9465</xdr:colOff>
      <xdr:row>58</xdr:row>
      <xdr:rowOff>18932</xdr:rowOff>
    </xdr:from>
    <xdr:to>
      <xdr:col>4</xdr:col>
      <xdr:colOff>454360</xdr:colOff>
      <xdr:row>63</xdr:row>
      <xdr:rowOff>175118</xdr:rowOff>
    </xdr:to>
    <xdr:graphicFrame macro="">
      <xdr:nvGraphicFramePr>
        <xdr:cNvPr id="54" name="Chart 53">
          <a:extLst>
            <a:ext uri="{FF2B5EF4-FFF2-40B4-BE49-F238E27FC236}">
              <a16:creationId xmlns:a16="http://schemas.microsoft.com/office/drawing/2014/main" id="{EE2B0C7B-F212-430A-A1C5-02BA60007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18932</xdr:colOff>
      <xdr:row>58</xdr:row>
      <xdr:rowOff>23665</xdr:rowOff>
    </xdr:from>
    <xdr:to>
      <xdr:col>10</xdr:col>
      <xdr:colOff>1</xdr:colOff>
      <xdr:row>63</xdr:row>
      <xdr:rowOff>179851</xdr:rowOff>
    </xdr:to>
    <xdr:graphicFrame macro="">
      <xdr:nvGraphicFramePr>
        <xdr:cNvPr id="55" name="Chart 54">
          <a:extLst>
            <a:ext uri="{FF2B5EF4-FFF2-40B4-BE49-F238E27FC236}">
              <a16:creationId xmlns:a16="http://schemas.microsoft.com/office/drawing/2014/main" id="{A98CE19E-E50A-4C59-92DA-EBBB90D90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18931</xdr:colOff>
      <xdr:row>58</xdr:row>
      <xdr:rowOff>23665</xdr:rowOff>
    </xdr:from>
    <xdr:to>
      <xdr:col>14</xdr:col>
      <xdr:colOff>463825</xdr:colOff>
      <xdr:row>63</xdr:row>
      <xdr:rowOff>179851</xdr:rowOff>
    </xdr:to>
    <xdr:graphicFrame macro="">
      <xdr:nvGraphicFramePr>
        <xdr:cNvPr id="56" name="Chart 55">
          <a:extLst>
            <a:ext uri="{FF2B5EF4-FFF2-40B4-BE49-F238E27FC236}">
              <a16:creationId xmlns:a16="http://schemas.microsoft.com/office/drawing/2014/main" id="{8CDFCC7F-E8AD-43A4-9E35-23FC8D830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19</xdr:col>
      <xdr:colOff>777148</xdr:colOff>
      <xdr:row>72</xdr:row>
      <xdr:rowOff>19880</xdr:rowOff>
    </xdr:from>
    <xdr:ext cx="1088069" cy="427478"/>
    <xdr:pic>
      <xdr:nvPicPr>
        <xdr:cNvPr id="17" name="Picture 16">
          <a:extLst>
            <a:ext uri="{FF2B5EF4-FFF2-40B4-BE49-F238E27FC236}">
              <a16:creationId xmlns:a16="http://schemas.microsoft.com/office/drawing/2014/main" id="{48EBE3DD-D87C-47E1-BEE4-21B587E4DC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35272" y="5325483"/>
          <a:ext cx="1088069" cy="427478"/>
        </a:xfrm>
        <a:prstGeom prst="rect">
          <a:avLst/>
        </a:prstGeom>
      </xdr:spPr>
    </xdr:pic>
    <xdr:clientData/>
  </xdr:oneCellAnchor>
  <xdr:twoCellAnchor>
    <xdr:from>
      <xdr:col>17</xdr:col>
      <xdr:colOff>946</xdr:colOff>
      <xdr:row>73</xdr:row>
      <xdr:rowOff>161866</xdr:rowOff>
    </xdr:from>
    <xdr:to>
      <xdr:col>19</xdr:col>
      <xdr:colOff>1193643</xdr:colOff>
      <xdr:row>74</xdr:row>
      <xdr:rowOff>23001</xdr:rowOff>
    </xdr:to>
    <xdr:sp macro="" textlink="">
      <xdr:nvSpPr>
        <xdr:cNvPr id="19" name="Rectangle 18">
          <a:extLst>
            <a:ext uri="{FF2B5EF4-FFF2-40B4-BE49-F238E27FC236}">
              <a16:creationId xmlns:a16="http://schemas.microsoft.com/office/drawing/2014/main" id="{EAA6BAFA-FD1E-4404-80E4-818D35EA260D}"/>
            </a:ext>
          </a:extLst>
        </xdr:cNvPr>
        <xdr:cNvSpPr/>
      </xdr:nvSpPr>
      <xdr:spPr>
        <a:xfrm>
          <a:off x="7597282" y="5652052"/>
          <a:ext cx="6654485"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13</xdr:col>
      <xdr:colOff>42598</xdr:colOff>
      <xdr:row>84</xdr:row>
      <xdr:rowOff>28398</xdr:rowOff>
    </xdr:from>
    <xdr:ext cx="1088069" cy="427478"/>
    <xdr:pic>
      <xdr:nvPicPr>
        <xdr:cNvPr id="36" name="Picture 35">
          <a:extLst>
            <a:ext uri="{FF2B5EF4-FFF2-40B4-BE49-F238E27FC236}">
              <a16:creationId xmlns:a16="http://schemas.microsoft.com/office/drawing/2014/main" id="{3AFBAF9A-4A56-43FD-A6F4-B17451CE1F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17841" y="10649068"/>
          <a:ext cx="1088069" cy="427478"/>
        </a:xfrm>
        <a:prstGeom prst="rect">
          <a:avLst/>
        </a:prstGeom>
      </xdr:spPr>
    </xdr:pic>
    <xdr:clientData/>
  </xdr:oneCellAnchor>
  <xdr:twoCellAnchor>
    <xdr:from>
      <xdr:col>1</xdr:col>
      <xdr:colOff>14199</xdr:colOff>
      <xdr:row>85</xdr:row>
      <xdr:rowOff>165653</xdr:rowOff>
    </xdr:from>
    <xdr:to>
      <xdr:col>13</xdr:col>
      <xdr:colOff>444894</xdr:colOff>
      <xdr:row>86</xdr:row>
      <xdr:rowOff>22054</xdr:rowOff>
    </xdr:to>
    <xdr:sp macro="" textlink="">
      <xdr:nvSpPr>
        <xdr:cNvPr id="37" name="Rectangle 36">
          <a:extLst>
            <a:ext uri="{FF2B5EF4-FFF2-40B4-BE49-F238E27FC236}">
              <a16:creationId xmlns:a16="http://schemas.microsoft.com/office/drawing/2014/main" id="{CC9734B8-6770-42BD-9286-A3E220EC273F}"/>
            </a:ext>
          </a:extLst>
        </xdr:cNvPr>
        <xdr:cNvSpPr/>
      </xdr:nvSpPr>
      <xdr:spPr>
        <a:xfrm>
          <a:off x="165652" y="10970908"/>
          <a:ext cx="6654485" cy="40984"/>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twoCellAnchor>
    <xdr:from>
      <xdr:col>1</xdr:col>
      <xdr:colOff>23666</xdr:colOff>
      <xdr:row>91</xdr:row>
      <xdr:rowOff>28400</xdr:rowOff>
    </xdr:from>
    <xdr:to>
      <xdr:col>5</xdr:col>
      <xdr:colOff>4734</xdr:colOff>
      <xdr:row>97</xdr:row>
      <xdr:rowOff>1</xdr:rowOff>
    </xdr:to>
    <xdr:graphicFrame macro="">
      <xdr:nvGraphicFramePr>
        <xdr:cNvPr id="38" name="Chart 37">
          <a:extLst>
            <a:ext uri="{FF2B5EF4-FFF2-40B4-BE49-F238E27FC236}">
              <a16:creationId xmlns:a16="http://schemas.microsoft.com/office/drawing/2014/main" id="{8D3BBFA5-E7F3-40A4-8557-CA46EE422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14197</xdr:colOff>
      <xdr:row>91</xdr:row>
      <xdr:rowOff>23665</xdr:rowOff>
    </xdr:from>
    <xdr:to>
      <xdr:col>9</xdr:col>
      <xdr:colOff>459092</xdr:colOff>
      <xdr:row>96</xdr:row>
      <xdr:rowOff>179850</xdr:rowOff>
    </xdr:to>
    <xdr:graphicFrame macro="">
      <xdr:nvGraphicFramePr>
        <xdr:cNvPr id="39" name="Chart 38">
          <a:extLst>
            <a:ext uri="{FF2B5EF4-FFF2-40B4-BE49-F238E27FC236}">
              <a16:creationId xmlns:a16="http://schemas.microsoft.com/office/drawing/2014/main" id="{FF1CFC2C-1AB6-48F7-882D-5D27BE3F5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23665</xdr:colOff>
      <xdr:row>91</xdr:row>
      <xdr:rowOff>18932</xdr:rowOff>
    </xdr:from>
    <xdr:to>
      <xdr:col>15</xdr:col>
      <xdr:colOff>4733</xdr:colOff>
      <xdr:row>96</xdr:row>
      <xdr:rowOff>175117</xdr:rowOff>
    </xdr:to>
    <xdr:graphicFrame macro="">
      <xdr:nvGraphicFramePr>
        <xdr:cNvPr id="40" name="Chart 39">
          <a:extLst>
            <a:ext uri="{FF2B5EF4-FFF2-40B4-BE49-F238E27FC236}">
              <a16:creationId xmlns:a16="http://schemas.microsoft.com/office/drawing/2014/main" id="{38DCD55E-82E4-45C8-9961-F384868BF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23664</xdr:colOff>
      <xdr:row>100</xdr:row>
      <xdr:rowOff>23664</xdr:rowOff>
    </xdr:from>
    <xdr:to>
      <xdr:col>5</xdr:col>
      <xdr:colOff>4732</xdr:colOff>
      <xdr:row>105</xdr:row>
      <xdr:rowOff>179850</xdr:rowOff>
    </xdr:to>
    <xdr:graphicFrame macro="">
      <xdr:nvGraphicFramePr>
        <xdr:cNvPr id="41" name="Chart 40">
          <a:extLst>
            <a:ext uri="{FF2B5EF4-FFF2-40B4-BE49-F238E27FC236}">
              <a16:creationId xmlns:a16="http://schemas.microsoft.com/office/drawing/2014/main" id="{AF196D1E-1802-4F3E-89EC-2D6CE735B2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9466</xdr:colOff>
      <xdr:row>100</xdr:row>
      <xdr:rowOff>23664</xdr:rowOff>
    </xdr:from>
    <xdr:to>
      <xdr:col>9</xdr:col>
      <xdr:colOff>454361</xdr:colOff>
      <xdr:row>105</xdr:row>
      <xdr:rowOff>179850</xdr:rowOff>
    </xdr:to>
    <xdr:graphicFrame macro="">
      <xdr:nvGraphicFramePr>
        <xdr:cNvPr id="42" name="Chart 41">
          <a:extLst>
            <a:ext uri="{FF2B5EF4-FFF2-40B4-BE49-F238E27FC236}">
              <a16:creationId xmlns:a16="http://schemas.microsoft.com/office/drawing/2014/main" id="{F8E9CD7B-0313-4D09-8C23-8942B04708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11</xdr:col>
      <xdr:colOff>18932</xdr:colOff>
      <xdr:row>100</xdr:row>
      <xdr:rowOff>18929</xdr:rowOff>
    </xdr:from>
    <xdr:to>
      <xdr:col>15</xdr:col>
      <xdr:colOff>0</xdr:colOff>
      <xdr:row>105</xdr:row>
      <xdr:rowOff>175115</xdr:rowOff>
    </xdr:to>
    <xdr:graphicFrame macro="">
      <xdr:nvGraphicFramePr>
        <xdr:cNvPr id="43" name="Chart 42">
          <a:extLst>
            <a:ext uri="{FF2B5EF4-FFF2-40B4-BE49-F238E27FC236}">
              <a16:creationId xmlns:a16="http://schemas.microsoft.com/office/drawing/2014/main" id="{6DF9FF2E-115C-4E42-94F0-8714BD76E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822203</xdr:colOff>
      <xdr:row>16</xdr:row>
      <xdr:rowOff>89973</xdr:rowOff>
    </xdr:from>
    <xdr:to>
      <xdr:col>7</xdr:col>
      <xdr:colOff>2241786</xdr:colOff>
      <xdr:row>18</xdr:row>
      <xdr:rowOff>1127</xdr:rowOff>
    </xdr:to>
    <xdr:sp macro="" textlink="">
      <xdr:nvSpPr>
        <xdr:cNvPr id="75" name="TextBox 74">
          <a:extLst>
            <a:ext uri="{FF2B5EF4-FFF2-40B4-BE49-F238E27FC236}">
              <a16:creationId xmlns:a16="http://schemas.microsoft.com/office/drawing/2014/main" id="{B13A9CB5-6372-48D3-9E4F-80D78A20A42C}"/>
            </a:ext>
          </a:extLst>
        </xdr:cNvPr>
        <xdr:cNvSpPr txBox="1"/>
      </xdr:nvSpPr>
      <xdr:spPr>
        <a:xfrm>
          <a:off x="26164146" y="46000473"/>
          <a:ext cx="0" cy="281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r"/>
          <a:r>
            <a:rPr lang="en-US" sz="900" b="0">
              <a:solidFill>
                <a:srgbClr val="005993"/>
              </a:solidFill>
              <a:latin typeface="+mn-lt"/>
            </a:rPr>
            <a:t>Bộ</a:t>
          </a:r>
          <a:r>
            <a:rPr lang="en-US" sz="900" b="0" baseline="0">
              <a:solidFill>
                <a:srgbClr val="005993"/>
              </a:solidFill>
              <a:latin typeface="+mn-lt"/>
            </a:rPr>
            <a:t> Phận Tư Vấn Đầu Tư</a:t>
          </a:r>
        </a:p>
      </xdr:txBody>
    </xdr:sp>
    <xdr:clientData/>
  </xdr:twoCellAnchor>
  <xdr:twoCellAnchor>
    <xdr:from>
      <xdr:col>3</xdr:col>
      <xdr:colOff>85193</xdr:colOff>
      <xdr:row>12</xdr:row>
      <xdr:rowOff>87794</xdr:rowOff>
    </xdr:from>
    <xdr:to>
      <xdr:col>7</xdr:col>
      <xdr:colOff>18931</xdr:colOff>
      <xdr:row>15</xdr:row>
      <xdr:rowOff>1</xdr:rowOff>
    </xdr:to>
    <xdr:graphicFrame macro="">
      <xdr:nvGraphicFramePr>
        <xdr:cNvPr id="84" name="Chart 83">
          <a:extLst>
            <a:ext uri="{FF2B5EF4-FFF2-40B4-BE49-F238E27FC236}">
              <a16:creationId xmlns:a16="http://schemas.microsoft.com/office/drawing/2014/main" id="{74778D26-993C-4233-A1AA-DB9CA18C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80596</xdr:colOff>
      <xdr:row>36</xdr:row>
      <xdr:rowOff>33494</xdr:rowOff>
    </xdr:from>
    <xdr:to>
      <xdr:col>13</xdr:col>
      <xdr:colOff>87923</xdr:colOff>
      <xdr:row>41</xdr:row>
      <xdr:rowOff>79552</xdr:rowOff>
    </xdr:to>
    <mc:AlternateContent xmlns:mc="http://schemas.openxmlformats.org/markup-compatibility/2006">
      <mc:Choice xmlns:cx1="http://schemas.microsoft.com/office/drawing/2015/9/8/chartex" Requires="cx1">
        <xdr:graphicFrame macro="">
          <xdr:nvGraphicFramePr>
            <xdr:cNvPr id="87" name="Chart 86">
              <a:extLst>
                <a:ext uri="{FF2B5EF4-FFF2-40B4-BE49-F238E27FC236}">
                  <a16:creationId xmlns:a16="http://schemas.microsoft.com/office/drawing/2014/main" id="{BB42DC31-C6CD-48F5-A676-7F13414C5E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374376" y="13205209"/>
              <a:ext cx="6974185" cy="925288"/>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40</xdr:row>
      <xdr:rowOff>117230</xdr:rowOff>
    </xdr:from>
    <xdr:to>
      <xdr:col>13</xdr:col>
      <xdr:colOff>87923</xdr:colOff>
      <xdr:row>45</xdr:row>
      <xdr:rowOff>66989</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EB3C937B-E2A9-4174-B3AF-EEB4797AEE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374373" y="14277032"/>
              <a:ext cx="6974188" cy="1038331"/>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80596</xdr:colOff>
      <xdr:row>64</xdr:row>
      <xdr:rowOff>175846</xdr:rowOff>
    </xdr:from>
    <xdr:to>
      <xdr:col>13</xdr:col>
      <xdr:colOff>87923</xdr:colOff>
      <xdr:row>70</xdr:row>
      <xdr:rowOff>58615</xdr:rowOff>
    </xdr:to>
    <mc:AlternateContent xmlns:mc="http://schemas.openxmlformats.org/markup-compatibility/2006">
      <mc:Choice xmlns:cx1="http://schemas.microsoft.com/office/drawing/2015/9/8/chartex" Requires="cx1">
        <xdr:graphicFrame macro="">
          <xdr:nvGraphicFramePr>
            <xdr:cNvPr id="101" name="Chart 100">
              <a:extLst>
                <a:ext uri="{FF2B5EF4-FFF2-40B4-BE49-F238E27FC236}">
                  <a16:creationId xmlns:a16="http://schemas.microsoft.com/office/drawing/2014/main" id="{EA86ED30-1695-4DA0-BAE2-0B7FBB51EA7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374376" y="18317308"/>
              <a:ext cx="6974185" cy="912725"/>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80593</xdr:colOff>
      <xdr:row>69</xdr:row>
      <xdr:rowOff>96296</xdr:rowOff>
    </xdr:from>
    <xdr:to>
      <xdr:col>13</xdr:col>
      <xdr:colOff>80596</xdr:colOff>
      <xdr:row>74</xdr:row>
      <xdr:rowOff>66987</xdr:rowOff>
    </xdr:to>
    <mc:AlternateContent xmlns:mc="http://schemas.openxmlformats.org/markup-compatibility/2006">
      <mc:Choice xmlns:cx1="http://schemas.microsoft.com/office/drawing/2015/9/8/chartex" Requires="cx1">
        <xdr:graphicFrame macro="">
          <xdr:nvGraphicFramePr>
            <xdr:cNvPr id="108" name="Chart 107">
              <a:extLst>
                <a:ext uri="{FF2B5EF4-FFF2-40B4-BE49-F238E27FC236}">
                  <a16:creationId xmlns:a16="http://schemas.microsoft.com/office/drawing/2014/main" id="{B45B3A18-65D2-42CA-9ECA-C5F0B5D9AB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4374373" y="19158857"/>
              <a:ext cx="6966861" cy="891789"/>
            </a:xfrm>
            <a:prstGeom prst="rect">
              <a:avLst/>
            </a:prstGeom>
            <a:solidFill>
              <a:prstClr val="white"/>
            </a:solidFill>
            <a:ln w="1">
              <a:solidFill>
                <a:prstClr val="green"/>
              </a:solidFill>
            </a:ln>
          </xdr:spPr>
          <xdr:txBody>
            <a:bodyPr vertOverflow="clip" horzOverflow="clip"/>
            <a:lstStyle/>
            <a:p>
              <a:r>
                <a:rPr lang="en-001"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3461174</xdr:colOff>
      <xdr:row>73</xdr:row>
      <xdr:rowOff>164376</xdr:rowOff>
    </xdr:from>
    <xdr:to>
      <xdr:col>13</xdr:col>
      <xdr:colOff>29308</xdr:colOff>
      <xdr:row>74</xdr:row>
      <xdr:rowOff>189737</xdr:rowOff>
    </xdr:to>
    <xdr:sp macro="" textlink="">
      <xdr:nvSpPr>
        <xdr:cNvPr id="112" name="TextBox 111">
          <a:extLst>
            <a:ext uri="{FF2B5EF4-FFF2-40B4-BE49-F238E27FC236}">
              <a16:creationId xmlns:a16="http://schemas.microsoft.com/office/drawing/2014/main" id="{8AA9D787-40EE-4049-8D75-E8C3400E2B81}"/>
            </a:ext>
          </a:extLst>
        </xdr:cNvPr>
        <xdr:cNvSpPr txBox="1"/>
      </xdr:nvSpPr>
      <xdr:spPr>
        <a:xfrm>
          <a:off x="28775903" y="56067962"/>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12</xdr:col>
      <xdr:colOff>3461174</xdr:colOff>
      <xdr:row>90</xdr:row>
      <xdr:rowOff>0</xdr:rowOff>
    </xdr:from>
    <xdr:to>
      <xdr:col>13</xdr:col>
      <xdr:colOff>29308</xdr:colOff>
      <xdr:row>90</xdr:row>
      <xdr:rowOff>189737</xdr:rowOff>
    </xdr:to>
    <xdr:sp macro="" textlink="">
      <xdr:nvSpPr>
        <xdr:cNvPr id="124" name="TextBox 123">
          <a:extLst>
            <a:ext uri="{FF2B5EF4-FFF2-40B4-BE49-F238E27FC236}">
              <a16:creationId xmlns:a16="http://schemas.microsoft.com/office/drawing/2014/main" id="{0627F7CE-6530-4317-8438-762B6D4CEF04}"/>
            </a:ext>
          </a:extLst>
        </xdr:cNvPr>
        <xdr:cNvSpPr txBox="1"/>
      </xdr:nvSpPr>
      <xdr:spPr>
        <a:xfrm>
          <a:off x="28775903" y="61162476"/>
          <a:ext cx="29791" cy="204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p>
          <a:pPr algn="l"/>
          <a:r>
            <a:rPr lang="en-US" sz="1000" b="0">
              <a:solidFill>
                <a:srgbClr val="005993"/>
              </a:solidFill>
              <a:latin typeface="+mn-lt"/>
            </a:rPr>
            <a:t>2</a:t>
          </a:r>
          <a:endParaRPr lang="en-001" sz="1000" b="0">
            <a:solidFill>
              <a:srgbClr val="005993"/>
            </a:solidFill>
            <a:latin typeface="+mn-lt"/>
          </a:endParaRPr>
        </a:p>
      </xdr:txBody>
    </xdr:sp>
    <xdr:clientData/>
  </xdr:twoCellAnchor>
  <xdr:twoCellAnchor>
    <xdr:from>
      <xdr:col>11</xdr:col>
      <xdr:colOff>25121</xdr:colOff>
      <xdr:row>82</xdr:row>
      <xdr:rowOff>0</xdr:rowOff>
    </xdr:from>
    <xdr:to>
      <xdr:col>12</xdr:col>
      <xdr:colOff>3051976</xdr:colOff>
      <xdr:row>90</xdr:row>
      <xdr:rowOff>2382297</xdr:rowOff>
    </xdr:to>
    <xdr:graphicFrame macro="">
      <xdr:nvGraphicFramePr>
        <xdr:cNvPr id="126" name="Chart 125">
          <a:extLst>
            <a:ext uri="{FF2B5EF4-FFF2-40B4-BE49-F238E27FC236}">
              <a16:creationId xmlns:a16="http://schemas.microsoft.com/office/drawing/2014/main" id="{394E0F54-457A-455A-99CC-314D99BCF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146539</xdr:colOff>
      <xdr:row>89</xdr:row>
      <xdr:rowOff>175846</xdr:rowOff>
    </xdr:from>
    <xdr:to>
      <xdr:col>10</xdr:col>
      <xdr:colOff>757813</xdr:colOff>
      <xdr:row>90</xdr:row>
      <xdr:rowOff>2382297</xdr:rowOff>
    </xdr:to>
    <xdr:graphicFrame macro="">
      <xdr:nvGraphicFramePr>
        <xdr:cNvPr id="127" name="Chart 126">
          <a:extLst>
            <a:ext uri="{FF2B5EF4-FFF2-40B4-BE49-F238E27FC236}">
              <a16:creationId xmlns:a16="http://schemas.microsoft.com/office/drawing/2014/main" id="{CAD554A1-E12E-49F2-A7A4-DBA4D779DF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14199</xdr:colOff>
      <xdr:row>1</xdr:row>
      <xdr:rowOff>144717</xdr:rowOff>
    </xdr:from>
    <xdr:to>
      <xdr:col>2</xdr:col>
      <xdr:colOff>1699845</xdr:colOff>
      <xdr:row>2</xdr:row>
      <xdr:rowOff>6217</xdr:rowOff>
    </xdr:to>
    <xdr:sp macro="" textlink="">
      <xdr:nvSpPr>
        <xdr:cNvPr id="3" name="Rectangle 2">
          <a:extLst>
            <a:ext uri="{FF2B5EF4-FFF2-40B4-BE49-F238E27FC236}">
              <a16:creationId xmlns:a16="http://schemas.microsoft.com/office/drawing/2014/main" id="{B4AAB330-0A9D-46A6-B091-C3BC7BB7C7D2}"/>
            </a:ext>
          </a:extLst>
        </xdr:cNvPr>
        <xdr:cNvSpPr/>
      </xdr:nvSpPr>
      <xdr:spPr>
        <a:xfrm>
          <a:off x="164924" y="328937"/>
          <a:ext cx="614460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xdr:col>
      <xdr:colOff>1306284</xdr:colOff>
      <xdr:row>0</xdr:row>
      <xdr:rowOff>0</xdr:rowOff>
    </xdr:from>
    <xdr:ext cx="1088069" cy="427478"/>
    <xdr:pic>
      <xdr:nvPicPr>
        <xdr:cNvPr id="4" name="Picture 3">
          <a:extLst>
            <a:ext uri="{FF2B5EF4-FFF2-40B4-BE49-F238E27FC236}">
              <a16:creationId xmlns:a16="http://schemas.microsoft.com/office/drawing/2014/main" id="{CE44BC03-EB2C-4C05-B7B8-65BFCED8E34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915966" y="0"/>
          <a:ext cx="1088069" cy="427478"/>
        </a:xfrm>
        <a:prstGeom prst="rect">
          <a:avLst/>
        </a:prstGeom>
      </xdr:spPr>
    </xdr:pic>
    <xdr:clientData/>
  </xdr:oneCellAnchor>
  <xdr:twoCellAnchor>
    <xdr:from>
      <xdr:col>5</xdr:col>
      <xdr:colOff>14200</xdr:colOff>
      <xdr:row>9</xdr:row>
      <xdr:rowOff>133078</xdr:rowOff>
    </xdr:from>
    <xdr:to>
      <xdr:col>6</xdr:col>
      <xdr:colOff>1771022</xdr:colOff>
      <xdr:row>9</xdr:row>
      <xdr:rowOff>178797</xdr:rowOff>
    </xdr:to>
    <xdr:sp macro="" textlink="">
      <xdr:nvSpPr>
        <xdr:cNvPr id="5" name="Rectangle 4">
          <a:extLst>
            <a:ext uri="{FF2B5EF4-FFF2-40B4-BE49-F238E27FC236}">
              <a16:creationId xmlns:a16="http://schemas.microsoft.com/office/drawing/2014/main" id="{ADD17A88-F1CA-4D90-B107-8AEA98357065}"/>
            </a:ext>
          </a:extLst>
        </xdr:cNvPr>
        <xdr:cNvSpPr/>
      </xdr:nvSpPr>
      <xdr:spPr>
        <a:xfrm flipV="1">
          <a:off x="7307628" y="5433583"/>
          <a:ext cx="6341383"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6</xdr:col>
      <xdr:colOff>1360292</xdr:colOff>
      <xdr:row>7</xdr:row>
      <xdr:rowOff>217712</xdr:rowOff>
    </xdr:from>
    <xdr:ext cx="1088069" cy="427478"/>
    <xdr:pic>
      <xdr:nvPicPr>
        <xdr:cNvPr id="6" name="Picture 5">
          <a:extLst>
            <a:ext uri="{FF2B5EF4-FFF2-40B4-BE49-F238E27FC236}">
              <a16:creationId xmlns:a16="http://schemas.microsoft.com/office/drawing/2014/main" id="{E17B7122-5E5B-417A-8774-DFB778E0F50F}"/>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238281" y="5116284"/>
          <a:ext cx="1088069" cy="427478"/>
        </a:xfrm>
        <a:prstGeom prst="rect">
          <a:avLst/>
        </a:prstGeom>
      </xdr:spPr>
    </xdr:pic>
    <xdr:clientData/>
  </xdr:oneCellAnchor>
  <xdr:twoCellAnchor>
    <xdr:from>
      <xdr:col>9</xdr:col>
      <xdr:colOff>14200</xdr:colOff>
      <xdr:row>19</xdr:row>
      <xdr:rowOff>137601</xdr:rowOff>
    </xdr:from>
    <xdr:to>
      <xdr:col>12</xdr:col>
      <xdr:colOff>2281813</xdr:colOff>
      <xdr:row>19</xdr:row>
      <xdr:rowOff>183320</xdr:rowOff>
    </xdr:to>
    <xdr:sp macro="" textlink="">
      <xdr:nvSpPr>
        <xdr:cNvPr id="7" name="Rectangle 6">
          <a:extLst>
            <a:ext uri="{FF2B5EF4-FFF2-40B4-BE49-F238E27FC236}">
              <a16:creationId xmlns:a16="http://schemas.microsoft.com/office/drawing/2014/main" id="{1A48BEA2-2AF3-4F68-8E25-99303C541F6B}"/>
            </a:ext>
          </a:extLst>
        </xdr:cNvPr>
        <xdr:cNvSpPr/>
      </xdr:nvSpPr>
      <xdr:spPr>
        <a:xfrm>
          <a:off x="14458705" y="10554393"/>
          <a:ext cx="603155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1889087</xdr:colOff>
      <xdr:row>18</xdr:row>
      <xdr:rowOff>1254</xdr:rowOff>
    </xdr:from>
    <xdr:ext cx="1088069" cy="427478"/>
    <xdr:pic>
      <xdr:nvPicPr>
        <xdr:cNvPr id="8" name="Picture 7">
          <a:extLst>
            <a:ext uri="{FF2B5EF4-FFF2-40B4-BE49-F238E27FC236}">
              <a16:creationId xmlns:a16="http://schemas.microsoft.com/office/drawing/2014/main" id="{91DEF3F3-DF2C-4BE7-B5C8-121442F0CD2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097538" y="10233826"/>
          <a:ext cx="1088069" cy="427478"/>
        </a:xfrm>
        <a:prstGeom prst="rect">
          <a:avLst/>
        </a:prstGeom>
      </xdr:spPr>
    </xdr:pic>
    <xdr:clientData/>
  </xdr:oneCellAnchor>
  <xdr:twoCellAnchor>
    <xdr:from>
      <xdr:col>9</xdr:col>
      <xdr:colOff>14200</xdr:colOff>
      <xdr:row>48</xdr:row>
      <xdr:rowOff>137601</xdr:rowOff>
    </xdr:from>
    <xdr:to>
      <xdr:col>12</xdr:col>
      <xdr:colOff>2541395</xdr:colOff>
      <xdr:row>48</xdr:row>
      <xdr:rowOff>183320</xdr:rowOff>
    </xdr:to>
    <xdr:sp macro="" textlink="">
      <xdr:nvSpPr>
        <xdr:cNvPr id="9" name="Rectangle 8">
          <a:extLst>
            <a:ext uri="{FF2B5EF4-FFF2-40B4-BE49-F238E27FC236}">
              <a16:creationId xmlns:a16="http://schemas.microsoft.com/office/drawing/2014/main" id="{C62CFF58-2B6F-4B10-A0DE-D29927166158}"/>
            </a:ext>
          </a:extLst>
        </xdr:cNvPr>
        <xdr:cNvSpPr/>
      </xdr:nvSpPr>
      <xdr:spPr>
        <a:xfrm>
          <a:off x="14458705" y="15674865"/>
          <a:ext cx="629114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2136109</xdr:colOff>
      <xdr:row>47</xdr:row>
      <xdr:rowOff>1254</xdr:rowOff>
    </xdr:from>
    <xdr:ext cx="1088069" cy="427478"/>
    <xdr:pic>
      <xdr:nvPicPr>
        <xdr:cNvPr id="10" name="Picture 9">
          <a:extLst>
            <a:ext uri="{FF2B5EF4-FFF2-40B4-BE49-F238E27FC236}">
              <a16:creationId xmlns:a16="http://schemas.microsoft.com/office/drawing/2014/main" id="{53C4FAA0-B719-4606-B832-5700A470DD9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44560" y="15354298"/>
          <a:ext cx="1088069" cy="427478"/>
        </a:xfrm>
        <a:prstGeom prst="rect">
          <a:avLst/>
        </a:prstGeom>
      </xdr:spPr>
    </xdr:pic>
    <xdr:clientData/>
  </xdr:oneCellAnchor>
  <xdr:twoCellAnchor>
    <xdr:from>
      <xdr:col>9</xdr:col>
      <xdr:colOff>14200</xdr:colOff>
      <xdr:row>77</xdr:row>
      <xdr:rowOff>137601</xdr:rowOff>
    </xdr:from>
    <xdr:to>
      <xdr:col>12</xdr:col>
      <xdr:colOff>2541395</xdr:colOff>
      <xdr:row>77</xdr:row>
      <xdr:rowOff>183320</xdr:rowOff>
    </xdr:to>
    <xdr:sp macro="" textlink="">
      <xdr:nvSpPr>
        <xdr:cNvPr id="11" name="Rectangle 10">
          <a:extLst>
            <a:ext uri="{FF2B5EF4-FFF2-40B4-BE49-F238E27FC236}">
              <a16:creationId xmlns:a16="http://schemas.microsoft.com/office/drawing/2014/main" id="{B1719D98-D784-4834-BA90-4E41E0D06C8F}"/>
            </a:ext>
          </a:extLst>
        </xdr:cNvPr>
        <xdr:cNvSpPr/>
      </xdr:nvSpPr>
      <xdr:spPr>
        <a:xfrm>
          <a:off x="14458705" y="15674865"/>
          <a:ext cx="6291141"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2136109</xdr:colOff>
      <xdr:row>76</xdr:row>
      <xdr:rowOff>1254</xdr:rowOff>
    </xdr:from>
    <xdr:ext cx="1088069" cy="427478"/>
    <xdr:pic>
      <xdr:nvPicPr>
        <xdr:cNvPr id="12" name="Picture 11">
          <a:extLst>
            <a:ext uri="{FF2B5EF4-FFF2-40B4-BE49-F238E27FC236}">
              <a16:creationId xmlns:a16="http://schemas.microsoft.com/office/drawing/2014/main" id="{E4784EE4-CBB5-461A-A3C3-4537D65E69C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344560" y="15354298"/>
          <a:ext cx="1088069" cy="427478"/>
        </a:xfrm>
        <a:prstGeom prst="rect">
          <a:avLst/>
        </a:prstGeom>
      </xdr:spPr>
    </xdr:pic>
    <xdr:clientData/>
  </xdr:oneCellAnchor>
  <xdr:twoCellAnchor>
    <xdr:from>
      <xdr:col>11</xdr:col>
      <xdr:colOff>11261</xdr:colOff>
      <xdr:row>24</xdr:row>
      <xdr:rowOff>18768</xdr:rowOff>
    </xdr:from>
    <xdr:to>
      <xdr:col>12</xdr:col>
      <xdr:colOff>3021724</xdr:colOff>
      <xdr:row>33</xdr:row>
      <xdr:rowOff>166488</xdr:rowOff>
    </xdr:to>
    <xdr:graphicFrame macro="">
      <xdr:nvGraphicFramePr>
        <xdr:cNvPr id="13" name="Chart 12">
          <a:extLst>
            <a:ext uri="{FF2B5EF4-FFF2-40B4-BE49-F238E27FC236}">
              <a16:creationId xmlns:a16="http://schemas.microsoft.com/office/drawing/2014/main" id="{58EDB5F8-81E7-4F0A-A55E-1987226B5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11261</xdr:colOff>
      <xdr:row>53</xdr:row>
      <xdr:rowOff>33786</xdr:rowOff>
    </xdr:from>
    <xdr:to>
      <xdr:col>12</xdr:col>
      <xdr:colOff>3021724</xdr:colOff>
      <xdr:row>63</xdr:row>
      <xdr:rowOff>6404</xdr:rowOff>
    </xdr:to>
    <xdr:graphicFrame macro="">
      <xdr:nvGraphicFramePr>
        <xdr:cNvPr id="15" name="Chart 14">
          <a:extLst>
            <a:ext uri="{FF2B5EF4-FFF2-40B4-BE49-F238E27FC236}">
              <a16:creationId xmlns:a16="http://schemas.microsoft.com/office/drawing/2014/main" id="{51CC1274-0490-4B07-BA94-119FFA1286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14198</xdr:colOff>
      <xdr:row>1</xdr:row>
      <xdr:rowOff>144717</xdr:rowOff>
    </xdr:from>
    <xdr:to>
      <xdr:col>13</xdr:col>
      <xdr:colOff>18933</xdr:colOff>
      <xdr:row>2</xdr:row>
      <xdr:rowOff>5851</xdr:rowOff>
    </xdr:to>
    <xdr:sp macro="" textlink="">
      <xdr:nvSpPr>
        <xdr:cNvPr id="42" name="Rectangle 41">
          <a:extLst>
            <a:ext uri="{FF2B5EF4-FFF2-40B4-BE49-F238E27FC236}">
              <a16:creationId xmlns:a16="http://schemas.microsoft.com/office/drawing/2014/main" id="{1153D9F5-C955-4F55-A2F2-417E81998360}"/>
            </a:ext>
          </a:extLst>
        </xdr:cNvPr>
        <xdr:cNvSpPr/>
      </xdr:nvSpPr>
      <xdr:spPr>
        <a:xfrm>
          <a:off x="179850" y="329300"/>
          <a:ext cx="6119666"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132522</xdr:colOff>
      <xdr:row>0</xdr:row>
      <xdr:rowOff>9466</xdr:rowOff>
    </xdr:from>
    <xdr:ext cx="1088069" cy="427478"/>
    <xdr:pic>
      <xdr:nvPicPr>
        <xdr:cNvPr id="43" name="Picture 42">
          <a:extLst>
            <a:ext uri="{FF2B5EF4-FFF2-40B4-BE49-F238E27FC236}">
              <a16:creationId xmlns:a16="http://schemas.microsoft.com/office/drawing/2014/main" id="{B466BDE1-9DAF-4E19-8475-99801BB7F52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78286" y="9466"/>
          <a:ext cx="1088069" cy="427478"/>
        </a:xfrm>
        <a:prstGeom prst="rect">
          <a:avLst/>
        </a:prstGeom>
      </xdr:spPr>
    </xdr:pic>
    <xdr:clientData/>
  </xdr:oneCellAnchor>
  <xdr:twoCellAnchor>
    <xdr:from>
      <xdr:col>1</xdr:col>
      <xdr:colOff>14198</xdr:colOff>
      <xdr:row>27</xdr:row>
      <xdr:rowOff>144717</xdr:rowOff>
    </xdr:from>
    <xdr:to>
      <xdr:col>13</xdr:col>
      <xdr:colOff>18933</xdr:colOff>
      <xdr:row>28</xdr:row>
      <xdr:rowOff>5851</xdr:rowOff>
    </xdr:to>
    <xdr:sp macro="" textlink="">
      <xdr:nvSpPr>
        <xdr:cNvPr id="44" name="Rectangle 43">
          <a:extLst>
            <a:ext uri="{FF2B5EF4-FFF2-40B4-BE49-F238E27FC236}">
              <a16:creationId xmlns:a16="http://schemas.microsoft.com/office/drawing/2014/main" id="{919594DA-4E89-476B-A71E-F3425B4663A6}"/>
            </a:ext>
          </a:extLst>
        </xdr:cNvPr>
        <xdr:cNvSpPr/>
      </xdr:nvSpPr>
      <xdr:spPr>
        <a:xfrm>
          <a:off x="179850" y="329300"/>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26</xdr:row>
      <xdr:rowOff>0</xdr:rowOff>
    </xdr:from>
    <xdr:ext cx="1088069" cy="427478"/>
    <xdr:pic>
      <xdr:nvPicPr>
        <xdr:cNvPr id="45" name="Picture 44">
          <a:extLst>
            <a:ext uri="{FF2B5EF4-FFF2-40B4-BE49-F238E27FC236}">
              <a16:creationId xmlns:a16="http://schemas.microsoft.com/office/drawing/2014/main" id="{1BB4C144-914C-4A8D-8739-FA333516B5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324535"/>
          <a:ext cx="1088069" cy="427478"/>
        </a:xfrm>
        <a:prstGeom prst="rect">
          <a:avLst/>
        </a:prstGeom>
      </xdr:spPr>
    </xdr:pic>
    <xdr:clientData/>
  </xdr:oneCellAnchor>
  <xdr:twoCellAnchor>
    <xdr:from>
      <xdr:col>1</xdr:col>
      <xdr:colOff>14198</xdr:colOff>
      <xdr:row>53</xdr:row>
      <xdr:rowOff>144717</xdr:rowOff>
    </xdr:from>
    <xdr:to>
      <xdr:col>13</xdr:col>
      <xdr:colOff>18933</xdr:colOff>
      <xdr:row>54</xdr:row>
      <xdr:rowOff>5851</xdr:rowOff>
    </xdr:to>
    <xdr:sp macro="" textlink="">
      <xdr:nvSpPr>
        <xdr:cNvPr id="46" name="Rectangle 45">
          <a:extLst>
            <a:ext uri="{FF2B5EF4-FFF2-40B4-BE49-F238E27FC236}">
              <a16:creationId xmlns:a16="http://schemas.microsoft.com/office/drawing/2014/main" id="{3142CDD2-5592-4252-8301-5423651CDFEA}"/>
            </a:ext>
          </a:extLst>
        </xdr:cNvPr>
        <xdr:cNvSpPr/>
      </xdr:nvSpPr>
      <xdr:spPr>
        <a:xfrm>
          <a:off x="179850" y="5507114"/>
          <a:ext cx="6318449" cy="45719"/>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146720</xdr:colOff>
      <xdr:row>52</xdr:row>
      <xdr:rowOff>0</xdr:rowOff>
    </xdr:from>
    <xdr:ext cx="1088069" cy="427478"/>
    <xdr:pic>
      <xdr:nvPicPr>
        <xdr:cNvPr id="47" name="Picture 46">
          <a:extLst>
            <a:ext uri="{FF2B5EF4-FFF2-40B4-BE49-F238E27FC236}">
              <a16:creationId xmlns:a16="http://schemas.microsoft.com/office/drawing/2014/main" id="{107A4FA3-1E1D-47D5-8709-CD4695B0250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5177814"/>
          <a:ext cx="1088069" cy="427478"/>
        </a:xfrm>
        <a:prstGeom prst="rect">
          <a:avLst/>
        </a:prstGeom>
      </xdr:spPr>
    </xdr:pic>
    <xdr:clientData/>
  </xdr:oneCellAnchor>
  <xdr:twoCellAnchor>
    <xdr:from>
      <xdr:col>16</xdr:col>
      <xdr:colOff>14198</xdr:colOff>
      <xdr:row>79</xdr:row>
      <xdr:rowOff>144717</xdr:rowOff>
    </xdr:from>
    <xdr:to>
      <xdr:col>28</xdr:col>
      <xdr:colOff>18933</xdr:colOff>
      <xdr:row>80</xdr:row>
      <xdr:rowOff>5851</xdr:rowOff>
    </xdr:to>
    <xdr:sp macro="" textlink="">
      <xdr:nvSpPr>
        <xdr:cNvPr id="48" name="Rectangle 47">
          <a:extLst>
            <a:ext uri="{FF2B5EF4-FFF2-40B4-BE49-F238E27FC236}">
              <a16:creationId xmlns:a16="http://schemas.microsoft.com/office/drawing/2014/main" id="{51AE843F-FC41-49B5-A837-4DCF299883EE}"/>
            </a:ext>
          </a:extLst>
        </xdr:cNvPr>
        <xdr:cNvSpPr/>
      </xdr:nvSpPr>
      <xdr:spPr>
        <a:xfrm>
          <a:off x="179850" y="10637599"/>
          <a:ext cx="6318449" cy="45718"/>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27</xdr:col>
      <xdr:colOff>146720</xdr:colOff>
      <xdr:row>78</xdr:row>
      <xdr:rowOff>0</xdr:rowOff>
    </xdr:from>
    <xdr:ext cx="1088069" cy="427478"/>
    <xdr:pic>
      <xdr:nvPicPr>
        <xdr:cNvPr id="49" name="Picture 48">
          <a:extLst>
            <a:ext uri="{FF2B5EF4-FFF2-40B4-BE49-F238E27FC236}">
              <a16:creationId xmlns:a16="http://schemas.microsoft.com/office/drawing/2014/main" id="{5D2D1D72-0908-470E-BBA7-77F7BC2FE9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1267" y="10308298"/>
          <a:ext cx="1088069" cy="427478"/>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2</xdr:col>
      <xdr:colOff>602482</xdr:colOff>
      <xdr:row>9</xdr:row>
      <xdr:rowOff>55265</xdr:rowOff>
    </xdr:from>
    <xdr:ext cx="1239178" cy="1107050"/>
    <xdr:pic>
      <xdr:nvPicPr>
        <xdr:cNvPr id="11" name="Picture 10">
          <a:extLst>
            <a:ext uri="{FF2B5EF4-FFF2-40B4-BE49-F238E27FC236}">
              <a16:creationId xmlns:a16="http://schemas.microsoft.com/office/drawing/2014/main" id="{7F241D87-4AA6-43C5-A0F0-1837980E0346}"/>
            </a:ext>
          </a:extLst>
        </xdr:cNvPr>
        <xdr:cNvPicPr>
          <a:picLocks noChangeAspect="1"/>
        </xdr:cNvPicPr>
      </xdr:nvPicPr>
      <xdr:blipFill>
        <a:blip xmlns:r="http://schemas.openxmlformats.org/officeDocument/2006/relationships" r:embed="rId1"/>
        <a:stretch>
          <a:fillRect/>
        </a:stretch>
      </xdr:blipFill>
      <xdr:spPr>
        <a:xfrm>
          <a:off x="1418911" y="3114151"/>
          <a:ext cx="1239178" cy="1107050"/>
        </a:xfrm>
        <a:prstGeom prst="rect">
          <a:avLst/>
        </a:prstGeom>
      </xdr:spPr>
    </xdr:pic>
    <xdr:clientData/>
  </xdr:oneCellAnchor>
  <xdr:twoCellAnchor>
    <xdr:from>
      <xdr:col>1</xdr:col>
      <xdr:colOff>8757</xdr:colOff>
      <xdr:row>1</xdr:row>
      <xdr:rowOff>139337</xdr:rowOff>
    </xdr:from>
    <xdr:to>
      <xdr:col>12</xdr:col>
      <xdr:colOff>501690</xdr:colOff>
      <xdr:row>2</xdr:row>
      <xdr:rowOff>4733</xdr:rowOff>
    </xdr:to>
    <xdr:sp macro="" textlink="">
      <xdr:nvSpPr>
        <xdr:cNvPr id="12" name="Rectangle 11">
          <a:extLst>
            <a:ext uri="{FF2B5EF4-FFF2-40B4-BE49-F238E27FC236}">
              <a16:creationId xmlns:a16="http://schemas.microsoft.com/office/drawing/2014/main" id="{8C9B9DE5-25A4-4CD1-94D9-A7C5B74447AC}"/>
            </a:ext>
          </a:extLst>
        </xdr:cNvPr>
        <xdr:cNvSpPr/>
      </xdr:nvSpPr>
      <xdr:spPr>
        <a:xfrm>
          <a:off x="174409" y="323920"/>
          <a:ext cx="6219765" cy="49981"/>
        </a:xfrm>
        <a:prstGeom prst="rect">
          <a:avLst/>
        </a:prstGeom>
        <a:solidFill>
          <a:srgbClr val="11588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001" sz="1100"/>
        </a:p>
      </xdr:txBody>
    </xdr:sp>
    <xdr:clientData/>
  </xdr:twoCellAnchor>
  <xdr:oneCellAnchor>
    <xdr:from>
      <xdr:col>12</xdr:col>
      <xdr:colOff>133375</xdr:colOff>
      <xdr:row>0</xdr:row>
      <xdr:rowOff>4733</xdr:rowOff>
    </xdr:from>
    <xdr:ext cx="1088069" cy="427478"/>
    <xdr:pic>
      <xdr:nvPicPr>
        <xdr:cNvPr id="13" name="Picture 12">
          <a:extLst>
            <a:ext uri="{FF2B5EF4-FFF2-40B4-BE49-F238E27FC236}">
              <a16:creationId xmlns:a16="http://schemas.microsoft.com/office/drawing/2014/main" id="{BDFD68BE-AA18-4A21-8430-FBCB4D10BF8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25859" y="4733"/>
          <a:ext cx="1088069" cy="427478"/>
        </a:xfrm>
        <a:prstGeom prst="rect">
          <a:avLst/>
        </a:prstGeom>
      </xdr:spPr>
    </xdr:pic>
    <xdr:clientData/>
  </xdr:one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21D9D5F5-6545-4BA6-ACBC-4223FFD7D893}" autoFormatId="16" applyNumberFormats="0" applyBorderFormats="0" applyFontFormats="0" applyPatternFormats="0" applyAlignmentFormats="0" applyWidthHeightFormats="0">
  <queryTableRefresh nextId="3">
    <queryTableFields count="2">
      <queryTableField id="1" name="news_type" tableColumnId="1"/>
      <queryTableField id="2" name="commen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9" xr16:uid="{0CC0FC4B-CEA6-4056-9542-F7B4E054C8DF}" autoFormatId="16" applyNumberFormats="0" applyBorderFormats="0" applyFontFormats="0" applyPatternFormats="0" applyAlignmentFormats="0" applyWidthHeightFormats="0">
  <queryTableRefresh nextId="15">
    <queryTableFields count="11">
      <queryTableField id="1" name="ticker" tableColumnId="1"/>
      <queryTableField id="2" name="industry" tableColumnId="2"/>
      <queryTableField id="5" name="current_price" tableColumnId="5"/>
      <queryTableField id="3" name="t5_pct_change" tableColumnId="3"/>
      <queryTableField id="6" name="mean_vol" tableColumnId="6"/>
      <queryTableField id="8" name="distance_mopen" tableColumnId="8"/>
      <queryTableField id="9" name="distance_mhigh_prev" tableColumnId="9"/>
      <queryTableField id="10" name="distance_mlow_prev" tableColumnId="10"/>
      <queryTableField id="11" name="distance_yopen" tableColumnId="11"/>
      <queryTableField id="12" name="distance_yhigh_prev" tableColumnId="12"/>
      <queryTableField id="13" name="distance_ylow_prev" tableColumnId="1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1" xr16:uid="{BD5D02BC-C1FB-4674-B143-18AAF4090686}" autoFormatId="16" applyNumberFormats="0" applyBorderFormats="0" applyFontFormats="0" applyPatternFormats="0" applyAlignmentFormats="0" applyWidthHeightFormats="0">
  <queryTableRefresh nextId="11">
    <queryTableFields count="10">
      <queryTableField id="1" name="type" tableColumnId="1"/>
      <queryTableField id="2" name="ticker" tableColumnId="2"/>
      <queryTableField id="3" name="open_cap" tableColumnId="3"/>
      <queryTableField id="4" name="close_cap" tableColumnId="4"/>
      <queryTableField id="5" name="cap_gain" tableColumnId="5"/>
      <queryTableField id="6" name="cap_loss" tableColumnId="6"/>
      <queryTableField id="7" name="net_cap" tableColumnId="7"/>
      <queryTableField id="8" name="change_cap" tableColumnId="8"/>
      <queryTableField id="9" name="impact_group" tableColumnId="9"/>
      <queryTableField id="10" name="impact_ratio" tableColumnId="10"/>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24CF67E4-B514-405C-9683-29E975E9A8C0}" autoFormatId="16" applyNumberFormats="0" applyBorderFormats="0" applyFontFormats="0" applyPatternFormats="0" applyAlignmentFormats="0" applyWidthHeightFormats="0">
  <queryTableRefresh nextId="17">
    <queryTableFields count="9">
      <queryTableField id="1" name="date" tableColumnId="1"/>
      <queryTableField id="2" name="ticker" tableColumnId="2"/>
      <queryTableField id="3" name="close" tableColumnId="3"/>
      <queryTableField id="9" name="cum_change" tableColumnId="9"/>
      <queryTableField id="4" name="1d_change" tableColumnId="4"/>
      <queryTableField id="13" name="5d_change" tableColumnId="5"/>
      <queryTableField id="14" name="20d_change" tableColumnId="6"/>
      <queryTableField id="7" name="market" tableColumnId="7"/>
      <queryTableField id="8" name="type"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6" connectionId="4" xr16:uid="{27FC4447-C371-4DD5-9AA4-7115E66D97C9}" autoFormatId="16" applyNumberFormats="0" applyBorderFormats="0" applyFontFormats="0" applyPatternFormats="0" applyAlignmentFormats="0" applyWidthHeightFormats="0">
  <queryTableRefresh nextId="34">
    <queryTableFields count="6">
      <queryTableField id="2" name="date" tableColumnId="2"/>
      <queryTableField id="6" name="close" tableColumnId="6"/>
      <queryTableField id="30" name="trend_5p" tableColumnId="30"/>
      <queryTableField id="31" name="trend_20p" tableColumnId="31"/>
      <queryTableField id="32" name="trend_60p" tableColumnId="32"/>
      <queryTableField id="33" name="trend_240p" tableColumnId="3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7" xr16:uid="{46917E97-274B-4CD5-B4FB-DDB5D537BBF0}" autoFormatId="16" applyNumberFormats="0" applyBorderFormats="0" applyFontFormats="0" applyPatternFormats="0" applyAlignmentFormats="0" applyWidthHeightFormats="0">
  <queryTableRefresh nextId="13">
    <queryTableFields count="8">
      <queryTableField id="1" name="date" tableColumnId="1"/>
      <queryTableField id="2" name="type" tableColumnId="2"/>
      <queryTableField id="6" name="sell_volume" tableColumnId="6"/>
      <queryTableField id="7" name="buy_volume" tableColumnId="7"/>
      <queryTableField id="4" name="sell_value" tableColumnId="4"/>
      <queryTableField id="3" name="buy_value" tableColumnId="3"/>
      <queryTableField id="8" name="net_volume" tableColumnId="8"/>
      <queryTableField id="5" name="net_value"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5" connectionId="8" xr16:uid="{3D6222B6-3E07-469B-B967-71C7762113E9}" autoFormatId="16" applyNumberFormats="0" applyBorderFormats="0" applyFontFormats="0" applyPatternFormats="0" applyAlignmentFormats="0" applyWidthHeightFormats="0">
  <queryTableRefresh nextId="5">
    <queryTableFields count="4">
      <queryTableField id="1" name="type" tableColumnId="1"/>
      <queryTableField id="2" name="ticker" tableColumnId="2"/>
      <queryTableField id="3" name="weekly_value" tableColumnId="3"/>
      <queryTableField id="4" name="top_check" tableColumnId="4"/>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3" connectionId="6" xr16:uid="{FA36182D-A9A4-4C22-A88E-BEA073C0F7E4}" autoFormatId="16" applyNumberFormats="0" applyBorderFormats="0" applyFontFormats="0" applyPatternFormats="0" applyAlignmentFormats="0" applyWidthHeightFormats="0">
  <queryTableRefresh nextId="11">
    <queryTableFields count="10">
      <queryTableField id="1" name="news_type" tableColumnId="1"/>
      <queryTableField id="2" name="source" tableColumnId="2"/>
      <queryTableField id="3" name="title" tableColumnId="3"/>
      <queryTableField id="4" name="content" tableColumnId="4"/>
      <queryTableField id="5" name="image_url" tableColumnId="5"/>
      <queryTableField id="6" name="article_url" tableColumnId="6"/>
      <queryTableField id="7" name="published_time" tableColumnId="7"/>
      <queryTableField id="8" name="word_count" tableColumnId="8"/>
      <queryTableField id="9" name="impact" tableColumnId="9"/>
      <queryTableField id="10" name="sectors" tableColumnId="1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2" xr16:uid="{6F50BA12-B7E5-4997-A6EC-8CB5F9DD4566}" autoFormatId="16" applyNumberFormats="0" applyBorderFormats="0" applyFontFormats="0" applyPatternFormats="0" applyAlignmentFormats="0" applyWidthHeightFormats="0">
  <queryTableRefresh nextId="4">
    <queryTableFields count="3">
      <queryTableField id="1" name="type" tableColumnId="1"/>
      <queryTableField id="2" name="group" tableColumnId="2"/>
      <queryTableField id="3" name="comment" tableColumnId="3"/>
    </queryTableFields>
  </queryTableRefresh>
</queryTable>
</file>

<file path=xl/richData/_rels/rdRichValueWebImage.xml.rels><?xml version="1.0" encoding="UTF-8" standalone="yes"?>
<Relationships xmlns="http://schemas.openxmlformats.org/package/2006/relationships"><Relationship Id="rId2" Type="http://schemas.openxmlformats.org/officeDocument/2006/relationships/image" Target="../media/image1.419666107673444"/><Relationship Id="rId1" Type="http://schemas.openxmlformats.org/officeDocument/2006/relationships/hyperlink" Target="https://pub-196e071ed6aa4a6a80cd72afba5ebd53.r2.dev/TA_WEEKLY_VNINDEX.png?v=0.419666107673444" TargetMode="External"/></Relationships>
</file>

<file path=xl/richData/_rels/richValueRel.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Srd>
</file>

<file path=xl/richData/rdrichvalue.xml><?xml version="1.0" encoding="utf-8"?>
<rvData xmlns="http://schemas.microsoft.com/office/spreadsheetml/2017/richdata" count="3">
  <rv s="0">
    <v>0</v>
    <v>5</v>
  </rv>
  <rv s="0">
    <v>1</v>
    <v>5</v>
  </rv>
  <rv s="1">
    <v>0</v>
    <v>1</v>
    <v>0</v>
    <v>0</v>
  </rv>
</rvData>
</file>

<file path=xl/richData/rdrichvaluestructure.xml><?xml version="1.0" encoding="utf-8"?>
<rvStructures xmlns="http://schemas.microsoft.com/office/spreadsheetml/2017/richdata" count="2">
  <s t="_localImage">
    <k n="_rvRel:LocalImageIdentifier" t="i"/>
    <k n="CalcOrigin" t="i"/>
  </s>
  <s t="_webimage">
    <k n="WebImageIdentifier" t="i"/>
    <k n="CalcOrigin" t="i"/>
    <k n="ComputedImage" t="b"/>
    <k n="ImageSizing"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7D1A25F-BD88-4F0C-96E9-C762E68C47D3}" name="weekly_news_comments" displayName="weekly_news_comments" ref="A1:B4" tableType="queryTable" totalsRowShown="0">
  <autoFilter ref="A1:B4" xr:uid="{37D1A25F-BD88-4F0C-96E9-C762E68C47D3}"/>
  <tableColumns count="2">
    <tableColumn id="1" xr3:uid="{2700E2CB-D715-4285-809C-6D1885396642}" uniqueName="1" name="news_type" queryTableFieldId="1" dataDxfId="10"/>
    <tableColumn id="2" xr3:uid="{B3DE98C8-5C85-4C85-890B-780DFE3BBDDD}" uniqueName="2" name="comment" queryTableFieldId="2" dataDxf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53402AE-989A-4694-A206-B414E3E79F2E}" name="weekly_portfolio" displayName="weekly_portfolio" ref="A1:K48" tableType="queryTable" totalsRowShown="0">
  <autoFilter ref="A1:K48" xr:uid="{753402AE-989A-4694-A206-B414E3E79F2E}"/>
  <tableColumns count="11">
    <tableColumn id="1" xr3:uid="{0094EF4E-D9B2-4FF3-A35C-47BA52C40BC8}" uniqueName="1" name="ticker" queryTableFieldId="1" dataDxfId="32"/>
    <tableColumn id="2" xr3:uid="{95C6A7D4-98E5-4831-B5D5-BF03EF2D8BD7}" uniqueName="2" name="industry" queryTableFieldId="2" dataDxfId="31"/>
    <tableColumn id="5" xr3:uid="{2F655954-EC05-446A-ACC5-902FFC7955D8}" uniqueName="5" name="current_price" queryTableFieldId="5"/>
    <tableColumn id="3" xr3:uid="{CFD849A9-5C99-46AD-9BE2-FF0DBF9CDB9F}" uniqueName="3" name="t5_pct_change" queryTableFieldId="3"/>
    <tableColumn id="6" xr3:uid="{D554995E-1371-4E1B-8473-5A557A30CE65}" uniqueName="6" name="mean_vol" queryTableFieldId="6"/>
    <tableColumn id="8" xr3:uid="{54D91F61-AA97-43AC-A107-5F5F955282F1}" uniqueName="8" name="distance_mopen" queryTableFieldId="8"/>
    <tableColumn id="9" xr3:uid="{6F296831-2453-4E4C-8EEC-EEC3D9B9EF32}" uniqueName="9" name="distance_mhigh_prev" queryTableFieldId="9"/>
    <tableColumn id="10" xr3:uid="{7E1D314D-78DC-4FF2-8164-2FA73C901375}" uniqueName="10" name="distance_mlow_prev" queryTableFieldId="10"/>
    <tableColumn id="11" xr3:uid="{241E3A68-6A7B-437B-B616-B6C2CF7339AB}" uniqueName="11" name="distance_yopen" queryTableFieldId="11"/>
    <tableColumn id="12" xr3:uid="{515264FC-553F-4313-92FE-DD8D86552D28}" uniqueName="12" name="distance_yhigh_prev" queryTableFieldId="12"/>
    <tableColumn id="13" xr3:uid="{4E91A88B-FAAB-44AD-A9E2-C462A94EE8F1}" uniqueName="13" name="distance_ylow_prev" queryTableFieldId="1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33B7014-F356-4694-AC74-0CEFCE5B27F7}" name="market_cap_change" displayName="market_cap_change" ref="A1:J34" tableType="queryTable" totalsRowShown="0">
  <autoFilter ref="A1:J34" xr:uid="{033B7014-F356-4694-AC74-0CEFCE5B27F7}"/>
  <tableColumns count="10">
    <tableColumn id="1" xr3:uid="{38A22A78-5770-41DC-A67F-947CE781F723}" uniqueName="1" name="type" queryTableFieldId="1" dataDxfId="30"/>
    <tableColumn id="2" xr3:uid="{640B1DCB-BCF7-4695-9C58-AE5A0135DC53}" uniqueName="2" name="ticker" queryTableFieldId="2" dataDxfId="29"/>
    <tableColumn id="3" xr3:uid="{6C19B66D-0F1E-4005-964B-5051DEB817E9}" uniqueName="3" name="open_cap" queryTableFieldId="3"/>
    <tableColumn id="4" xr3:uid="{8B763F3D-03EB-4BE7-850A-1831A00397F2}" uniqueName="4" name="close_cap" queryTableFieldId="4"/>
    <tableColumn id="5" xr3:uid="{891BFC76-DFFB-4E69-A386-7E6712DCD3C8}" uniqueName="5" name="cap_gain" queryTableFieldId="5"/>
    <tableColumn id="6" xr3:uid="{1C6B100A-3F70-4D21-9647-F9882D3CB1C1}" uniqueName="6" name="cap_loss" queryTableFieldId="6"/>
    <tableColumn id="7" xr3:uid="{0155B23F-89FA-4A4E-B0D4-CC620DBDB95C}" uniqueName="7" name="net_cap" queryTableFieldId="7"/>
    <tableColumn id="8" xr3:uid="{73E63F54-4957-47B3-B061-AF7D172C6151}" uniqueName="8" name="change_cap" queryTableFieldId="8"/>
    <tableColumn id="9" xr3:uid="{713BBAAB-9B46-409F-933F-412A9AEE437C}" uniqueName="9" name="impact_group" queryTableFieldId="9" dataDxfId="28"/>
    <tableColumn id="10" xr3:uid="{488E17C2-7A7D-406B-ACF0-75769B7D4DE2}" uniqueName="10" name="impact_ratio" queryTableFieldId="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6DE2FE-B1D6-4277-BAC3-FBB0CD4B40B8}" name="weekly_history_data" displayName="weekly_history_data" ref="A1:I91" tableType="queryTable" totalsRowShown="0">
  <autoFilter ref="A1:I91" xr:uid="{926DE2FE-B1D6-4277-BAC3-FBB0CD4B40B8}"/>
  <tableColumns count="9">
    <tableColumn id="1" xr3:uid="{81721EB1-5AF8-4547-9DD6-ABC6602EC883}" uniqueName="1" name="date" queryTableFieldId="1" dataDxfId="6"/>
    <tableColumn id="2" xr3:uid="{0F6D651A-723B-46F0-9F3A-A5B33C1BADE8}" uniqueName="2" name="ticker" queryTableFieldId="2" dataDxfId="27"/>
    <tableColumn id="3" xr3:uid="{78DAB7DB-2BBF-4FAE-ADDF-88FCA887E5AD}" uniqueName="3" name="close" queryTableFieldId="3"/>
    <tableColumn id="9" xr3:uid="{6B349E7F-1D48-4B96-86A2-57F85C97DC9D}" uniqueName="9" name="cum_change" queryTableFieldId="9"/>
    <tableColumn id="4" xr3:uid="{695749C8-6D41-43E7-B748-97257E42943A}" uniqueName="4" name="1d_change" queryTableFieldId="4"/>
    <tableColumn id="5" xr3:uid="{1A0A99D1-F065-4F43-8EF3-6EFD0EA0CC46}" uniqueName="5" name="5d_change" queryTableFieldId="13"/>
    <tableColumn id="6" xr3:uid="{8E4FC84C-5EF9-45A0-A664-3CD44ACFA2EC}" uniqueName="6" name="20d_change" queryTableFieldId="14"/>
    <tableColumn id="7" xr3:uid="{20D3483E-D39C-48D4-82AC-A8DAEFAC3EAD}" uniqueName="7" name="market" queryTableFieldId="7" dataDxfId="26"/>
    <tableColumn id="8" xr3:uid="{696D493E-12AD-4269-9ADC-8B70CA43C233}" uniqueName="8" name="type" queryTableFieldId="8" dataDxfId="2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2E0CC57-4F7B-4E3A-B611-014329F86731}" name="weekly_ms_index" displayName="weekly_ms_index" ref="A1:F61" tableType="queryTable" totalsRowShown="0">
  <autoFilter ref="A1:F61" xr:uid="{E2E0CC57-4F7B-4E3A-B611-014329F86731}"/>
  <tableColumns count="6">
    <tableColumn id="2" xr3:uid="{7485B568-24F8-4FE6-95D1-40E8D54B82B2}" uniqueName="2" name="date" queryTableFieldId="2" dataDxfId="5"/>
    <tableColumn id="6" xr3:uid="{D59AAAB7-EBAD-45AB-B82B-418239257675}" uniqueName="6" name="close" queryTableFieldId="6"/>
    <tableColumn id="30" xr3:uid="{27ED307B-72DD-4778-AD29-44EF8EA5C5B4}" uniqueName="30" name="trend_5p" queryTableFieldId="30" dataDxfId="4" dataCellStyle="Percent"/>
    <tableColumn id="31" xr3:uid="{3CB300A4-D911-47BD-B128-A6C5C806121B}" uniqueName="31" name="trend_20p" queryTableFieldId="31" dataDxfId="3" dataCellStyle="Percent"/>
    <tableColumn id="32" xr3:uid="{6FF7B721-FD71-44FA-B4CD-FD950D914C21}" uniqueName="32" name="trend_60p" queryTableFieldId="32" dataDxfId="2" dataCellStyle="Percent"/>
    <tableColumn id="33" xr3:uid="{05775727-1ED6-4A11-9F7C-BF70F4E30A61}" uniqueName="33" name="trend_240p" queryTableFieldId="33" dataDxfId="1" dataCellStyle="Percent"/>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1DFD41-E570-41F3-BE82-A4A4683E561F}" name="weekly_nntd_history" displayName="weekly_nntd_history" ref="A1:H11" tableType="queryTable" totalsRowShown="0">
  <autoFilter ref="A1:H11" xr:uid="{3C1DFD41-E570-41F3-BE82-A4A4683E561F}"/>
  <tableColumns count="8">
    <tableColumn id="1" xr3:uid="{C4ABFECE-7B5B-411F-AE4D-EA3EC4FFBA49}" uniqueName="1" name="date" queryTableFieldId="1" dataDxfId="0"/>
    <tableColumn id="2" xr3:uid="{D3210794-8685-46CF-9828-391A3CA5A2DF}" uniqueName="2" name="type" queryTableFieldId="2" dataDxfId="24"/>
    <tableColumn id="6" xr3:uid="{ECEEBAEE-C0D7-45AF-A2CB-33CEDBB5BD04}" uniqueName="6" name="sell_volume" queryTableFieldId="6"/>
    <tableColumn id="7" xr3:uid="{4E08C446-603D-41A1-BF70-F30C78608F03}" uniqueName="7" name="buy_volume" queryTableFieldId="7"/>
    <tableColumn id="4" xr3:uid="{F4B6A83B-729A-455E-87DB-DBC8E97D9405}" uniqueName="4" name="sell_value" queryTableFieldId="4"/>
    <tableColumn id="3" xr3:uid="{CDA9B5ED-5125-4EB1-A6E3-017BE491993F}" uniqueName="3" name="buy_value" queryTableFieldId="3"/>
    <tableColumn id="8" xr3:uid="{D68B22A7-33FA-4DAF-93E4-7B650F01C565}" uniqueName="8" name="net_volume" queryTableFieldId="8"/>
    <tableColumn id="5" xr3:uid="{B4BCF764-0FD0-442E-B809-682665B1673C}" uniqueName="5" name="net_value" queryTableFieldId="5"/>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2ABC9E5-BA06-4E29-A2CF-E5F398165E7E}" name="weekly_nntd_stock" displayName="weekly_nntd_stock" ref="A1:D41" tableType="queryTable" totalsRowShown="0">
  <autoFilter ref="A1:D41" xr:uid="{92ABC9E5-BA06-4E29-A2CF-E5F398165E7E}"/>
  <tableColumns count="4">
    <tableColumn id="1" xr3:uid="{2B7D53E4-E202-4D47-94BB-A2C436886425}" uniqueName="1" name="type" queryTableFieldId="1" dataDxfId="23"/>
    <tableColumn id="2" xr3:uid="{8C069553-F0E0-48A7-8762-CA87D9C0E377}" uniqueName="2" name="ticker" queryTableFieldId="2" dataDxfId="22"/>
    <tableColumn id="3" xr3:uid="{829AE22D-4188-4080-A3D8-D6F26450156F}" uniqueName="3" name="weekly_value" queryTableFieldId="3"/>
    <tableColumn id="4" xr3:uid="{01A5C15C-BDFF-4F64-BD12-74B8DEB8A679}" uniqueName="4" name="top_check" queryTableFieldId="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19C650-9331-4585-B25D-0852C6F0C726}" name="weekly_news_list" displayName="weekly_news_list" ref="A1:J61" tableType="queryTable" totalsRowShown="0">
  <autoFilter ref="A1:J61" xr:uid="{F419C650-9331-4585-B25D-0852C6F0C726}"/>
  <tableColumns count="10">
    <tableColumn id="1" xr3:uid="{3B3A0306-6D34-46E9-AD65-66CA9A297B1B}" uniqueName="1" name="news_type" queryTableFieldId="1" dataDxfId="21"/>
    <tableColumn id="2" xr3:uid="{F4D8D7B0-235C-4B70-9AE5-BD8EC659D0F2}" uniqueName="2" name="source" queryTableFieldId="2" dataDxfId="20"/>
    <tableColumn id="3" xr3:uid="{6B8629E7-4776-465D-B2E1-B0590A0CA1E2}" uniqueName="3" name="title" queryTableFieldId="3" dataDxfId="19"/>
    <tableColumn id="4" xr3:uid="{ABCBB920-CB7F-4D42-AED1-0E1BACF35C47}" uniqueName="4" name="content" queryTableFieldId="4" dataDxfId="18"/>
    <tableColumn id="5" xr3:uid="{64ABB16C-CEA4-4741-8DC2-02DD1AEE3D56}" uniqueName="5" name="image_url" queryTableFieldId="5" dataDxfId="17"/>
    <tableColumn id="6" xr3:uid="{5805124A-A17B-4ADF-9132-901C556B5F74}" uniqueName="6" name="article_url" queryTableFieldId="6" dataDxfId="16"/>
    <tableColumn id="7" xr3:uid="{5D3675A9-CADD-48AC-A2D1-5BF1D296D8EE}" uniqueName="7" name="published_time" queryTableFieldId="7" dataDxfId="8"/>
    <tableColumn id="8" xr3:uid="{C70AE2AF-7F2C-4153-B582-B654976EF920}" uniqueName="8" name="word_count" queryTableFieldId="8"/>
    <tableColumn id="9" xr3:uid="{2F0F9A3A-6123-41EC-8893-DFA8B5D7EAD6}" uniqueName="9" name="impact" queryTableFieldId="9" dataDxfId="15"/>
    <tableColumn id="10" xr3:uid="{E0023E87-E869-4E4A-82CD-138BE17731F9}" uniqueName="10" name="sectors" queryTableFieldId="10" dataDxfId="14"/>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39DB8E-247A-4917-8D67-9BADD688F588}" name="weekly_data_comments" displayName="weekly_data_comments" ref="A1:C6" tableType="queryTable" totalsRowShown="0">
  <autoFilter ref="A1:C6" xr:uid="{0E39DB8E-247A-4917-8D67-9BADD688F588}"/>
  <tableColumns count="3">
    <tableColumn id="1" xr3:uid="{153FC441-C3C1-456A-87E1-F45B8D979DB7}" uniqueName="1" name="type" queryTableFieldId="1" dataDxfId="13"/>
    <tableColumn id="2" xr3:uid="{C34F7F8D-0FEF-436E-B076-6395CA0E089F}" uniqueName="2" name="group" queryTableFieldId="2" dataDxfId="12"/>
    <tableColumn id="3" xr3:uid="{29F472BE-89AF-4D13-A3FA-AA87D6493C23}" uniqueName="3" name="comment" queryTableFieldId="3" dataDxf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D32-EFE4-4A67-B39E-70034B901CD4}">
  <dimension ref="A1:A2"/>
  <sheetViews>
    <sheetView tabSelected="1" view="pageBreakPreview" zoomScale="85" zoomScaleNormal="70" zoomScaleSheetLayoutView="85" workbookViewId="0">
      <selection activeCell="F2" sqref="F2"/>
    </sheetView>
  </sheetViews>
  <sheetFormatPr defaultRowHeight="14.6" x14ac:dyDescent="0.4"/>
  <cols>
    <col min="1" max="1" width="105.69140625" customWidth="1"/>
    <col min="65" max="65" width="2.3046875" customWidth="1"/>
    <col min="66" max="78" width="7.15234375" customWidth="1"/>
    <col min="79" max="79" width="2.3046875" customWidth="1"/>
  </cols>
  <sheetData>
    <row r="1" spans="1:1" ht="409.5" customHeight="1" x14ac:dyDescent="0.4">
      <c r="A1" t="e" vm="1">
        <v>#VALUE!</v>
      </c>
    </row>
    <row r="2" spans="1:1" ht="409.3" customHeight="1" x14ac:dyDescent="0.4">
      <c r="A2" t="e" vm="2">
        <v>#VALUE!</v>
      </c>
    </row>
  </sheetData>
  <printOptions verticalCentered="1"/>
  <pageMargins left="0" right="0" top="0" bottom="0" header="0" footer="0"/>
  <pageSetup paperSize="11" scale="101" fitToWidth="0" orientation="landscape" r:id="rId1"/>
  <headerFooter scaleWithDoc="0"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EBF96-429E-4628-864E-A163818F0EF3}">
  <dimension ref="A1:B4"/>
  <sheetViews>
    <sheetView view="pageBreakPreview" zoomScale="60" zoomScaleNormal="100" workbookViewId="0">
      <selection activeCell="B11" sqref="B11"/>
    </sheetView>
  </sheetViews>
  <sheetFormatPr defaultRowHeight="14.6" x14ac:dyDescent="0.4"/>
  <cols>
    <col min="1" max="1" width="13.3046875" bestFit="1" customWidth="1"/>
    <col min="2" max="2" width="80.61328125" bestFit="1" customWidth="1"/>
  </cols>
  <sheetData>
    <row r="1" spans="1:2" x14ac:dyDescent="0.4">
      <c r="A1" t="s">
        <v>0</v>
      </c>
      <c r="B1" t="s">
        <v>55</v>
      </c>
    </row>
    <row r="2" spans="1:2" x14ac:dyDescent="0.4">
      <c r="A2" s="114" t="s">
        <v>9</v>
      </c>
      <c r="B2" s="114" t="s">
        <v>566</v>
      </c>
    </row>
    <row r="3" spans="1:2" x14ac:dyDescent="0.4">
      <c r="A3" s="114" t="s">
        <v>16</v>
      </c>
      <c r="B3" s="114" t="s">
        <v>567</v>
      </c>
    </row>
    <row r="4" spans="1:2" x14ac:dyDescent="0.4">
      <c r="A4" s="114" t="s">
        <v>17</v>
      </c>
      <c r="B4" s="114" t="s">
        <v>568</v>
      </c>
    </row>
  </sheetData>
  <pageMargins left="0.7" right="0.7" top="0.75" bottom="0.75" header="0.3" footer="0.3"/>
  <pageSetup scale="24"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9734C-67E3-40F0-A82F-6064DC38A7A9}">
  <dimension ref="A1:Y209"/>
  <sheetViews>
    <sheetView view="pageBreakPreview" topLeftCell="A81" zoomScale="70" zoomScaleNormal="100" zoomScaleSheetLayoutView="70" workbookViewId="0">
      <selection activeCell="R23" sqref="R23"/>
    </sheetView>
  </sheetViews>
  <sheetFormatPr defaultRowHeight="14.6" x14ac:dyDescent="0.4"/>
  <cols>
    <col min="1" max="1" width="2.15234375" customWidth="1"/>
    <col min="2" max="2" width="11.15234375" customWidth="1"/>
    <col min="3" max="5" width="6.53515625" customWidth="1"/>
    <col min="6" max="6" width="4.3046875" customWidth="1"/>
    <col min="7" max="7" width="11.15234375" customWidth="1"/>
    <col min="8" max="10" width="6.53515625" customWidth="1"/>
    <col min="11" max="11" width="4.3046875" customWidth="1"/>
    <col min="12" max="12" width="11.15234375" customWidth="1"/>
    <col min="13" max="15" width="6.53515625" customWidth="1"/>
    <col min="16" max="16" width="2.15234375" customWidth="1"/>
    <col min="17" max="17" width="2" customWidth="1"/>
    <col min="18" max="18" width="67" style="31" customWidth="1"/>
    <col min="19" max="19" width="10.15234375" customWidth="1"/>
    <col min="20" max="20" width="24" customWidth="1"/>
    <col min="21" max="21" width="2" customWidth="1"/>
  </cols>
  <sheetData>
    <row r="1" spans="2:18" ht="14.6" customHeight="1" x14ac:dyDescent="0.4">
      <c r="B1" s="58" t="s">
        <v>235</v>
      </c>
      <c r="C1" s="58"/>
      <c r="D1" s="58"/>
      <c r="E1" s="58"/>
      <c r="F1" s="58"/>
    </row>
    <row r="2" spans="2:18" ht="14.6" customHeight="1" x14ac:dyDescent="0.4">
      <c r="B2" s="58"/>
      <c r="C2" s="58"/>
      <c r="D2" s="58"/>
      <c r="E2" s="58"/>
      <c r="F2" s="58"/>
    </row>
    <row r="3" spans="2:18" ht="8.6" customHeight="1" x14ac:dyDescent="0.4"/>
    <row r="4" spans="2:18" ht="17.149999999999999" customHeight="1" x14ac:dyDescent="0.4">
      <c r="B4" s="60" t="s">
        <v>250</v>
      </c>
      <c r="C4" s="60"/>
      <c r="D4" s="60"/>
      <c r="E4" s="60"/>
      <c r="F4" s="60"/>
      <c r="G4" s="60"/>
      <c r="H4" s="60"/>
      <c r="I4" s="60"/>
      <c r="J4" s="60"/>
      <c r="K4" s="60"/>
      <c r="L4" s="60"/>
      <c r="M4" s="60"/>
      <c r="N4" s="60"/>
      <c r="O4" s="60"/>
    </row>
    <row r="5" spans="2:18" ht="14.6" customHeight="1" x14ac:dyDescent="0.4"/>
    <row r="6" spans="2:18" ht="14.6" customHeight="1" x14ac:dyDescent="0.4">
      <c r="B6" s="55" t="s">
        <v>27</v>
      </c>
      <c r="C6" s="5" t="s">
        <v>237</v>
      </c>
      <c r="D6" s="5" t="s">
        <v>238</v>
      </c>
      <c r="E6" s="5" t="s">
        <v>239</v>
      </c>
      <c r="G6" s="55" t="s">
        <v>38</v>
      </c>
      <c r="H6" s="5" t="s">
        <v>237</v>
      </c>
      <c r="I6" s="5" t="s">
        <v>238</v>
      </c>
      <c r="J6" s="5" t="s">
        <v>239</v>
      </c>
      <c r="L6" s="55" t="s">
        <v>41</v>
      </c>
      <c r="M6" s="5" t="s">
        <v>237</v>
      </c>
      <c r="N6" s="5" t="s">
        <v>238</v>
      </c>
      <c r="O6" s="5" t="s">
        <v>239</v>
      </c>
    </row>
    <row r="7" spans="2:18" ht="14.6" customHeight="1" x14ac:dyDescent="0.4">
      <c r="B7" s="85">
        <f>'data part 1'!F3</f>
        <v>1509.5400390625</v>
      </c>
      <c r="C7" s="6">
        <f>'data part 1'!C3</f>
        <v>1.6491020119961952E-2</v>
      </c>
      <c r="D7" s="6">
        <f>'data part 1'!D3</f>
        <v>3.3471409188556178E-2</v>
      </c>
      <c r="E7" s="6">
        <f>'data part 1'!E3</f>
        <v>0.10445796841535548</v>
      </c>
      <c r="G7" s="85">
        <f>'data part 1'!M3</f>
        <v>247.85000610351563</v>
      </c>
      <c r="H7" s="6">
        <f>'data part 1'!J3</f>
        <v>8.3811907467878921E-3</v>
      </c>
      <c r="I7" s="6">
        <f>'data part 1'!K3</f>
        <v>3.1290326697318793E-2</v>
      </c>
      <c r="J7" s="6">
        <f>'data part 1'!L3</f>
        <v>8.80636261847767E-2</v>
      </c>
      <c r="L7" s="85">
        <f>'data part 1'!T3</f>
        <v>1655</v>
      </c>
      <c r="M7" s="6">
        <f>'data part 1'!Q3</f>
        <v>1.8775007694675327E-2</v>
      </c>
      <c r="N7" s="6">
        <f>'data part 1'!R3</f>
        <v>3.8268506900878352E-2</v>
      </c>
      <c r="O7" s="6">
        <f>'data part 1'!S3</f>
        <v>0.14216701173222912</v>
      </c>
      <c r="R7" s="49"/>
    </row>
    <row r="8" spans="2:18" ht="14.6" customHeight="1" x14ac:dyDescent="0.4">
      <c r="R8" s="48"/>
    </row>
    <row r="9" spans="2:18" ht="14.6" customHeight="1" x14ac:dyDescent="0.4"/>
    <row r="10" spans="2:18" ht="14.6" customHeight="1" x14ac:dyDescent="0.4"/>
    <row r="11" spans="2:18" ht="14.6" customHeight="1" x14ac:dyDescent="0.4"/>
    <row r="12" spans="2:18" ht="14.6" customHeight="1" x14ac:dyDescent="0.4"/>
    <row r="13" spans="2:18" ht="14.6" customHeight="1" x14ac:dyDescent="0.4"/>
    <row r="14" spans="2:18" ht="8.6" customHeight="1" x14ac:dyDescent="0.4"/>
    <row r="15" spans="2:18" ht="14.6" customHeight="1" x14ac:dyDescent="0.4">
      <c r="B15" s="55" t="s">
        <v>28</v>
      </c>
      <c r="C15" s="5" t="s">
        <v>237</v>
      </c>
      <c r="D15" s="5" t="s">
        <v>238</v>
      </c>
      <c r="E15" s="5" t="s">
        <v>239</v>
      </c>
      <c r="G15" s="55" t="s">
        <v>40</v>
      </c>
      <c r="H15" s="5" t="s">
        <v>237</v>
      </c>
      <c r="I15" s="5" t="s">
        <v>238</v>
      </c>
      <c r="J15" s="5" t="s">
        <v>239</v>
      </c>
      <c r="L15" s="55" t="s">
        <v>43</v>
      </c>
      <c r="M15" s="5" t="s">
        <v>237</v>
      </c>
      <c r="N15" s="5" t="s">
        <v>238</v>
      </c>
      <c r="O15" s="5" t="s">
        <v>239</v>
      </c>
    </row>
    <row r="16" spans="2:18" ht="14.6" customHeight="1" x14ac:dyDescent="0.4">
      <c r="B16" s="85">
        <f>'data part 1'!F10</f>
        <v>1655.97998046875</v>
      </c>
      <c r="C16" s="6">
        <f>'data part 1'!C10</f>
        <v>1.714919651005764E-2</v>
      </c>
      <c r="D16" s="6">
        <f>'data part 1'!D10</f>
        <v>3.8987612295476204E-2</v>
      </c>
      <c r="E16" s="6">
        <f>'data part 1'!E10</f>
        <v>0.13206174814895921</v>
      </c>
      <c r="G16" s="85">
        <f>'data part 1'!M10</f>
        <v>104.01999664306641</v>
      </c>
      <c r="H16" s="6">
        <f>'data part 1'!J10</f>
        <v>-2.3976216366036196E-3</v>
      </c>
      <c r="I16" s="6">
        <f>'data part 1'!K10</f>
        <v>9.6088311705238016E-3</v>
      </c>
      <c r="J16" s="6">
        <f>'data part 1'!L10</f>
        <v>4.7110936960954142E-2</v>
      </c>
      <c r="L16" s="85">
        <f>'data part 1'!T10</f>
        <v>1646</v>
      </c>
      <c r="M16" s="6">
        <f>'data part 1'!Q10</f>
        <v>1.6363075023155371E-2</v>
      </c>
      <c r="N16" s="6">
        <f>'data part 1'!R10</f>
        <v>3.9075831934891836E-2</v>
      </c>
      <c r="O16" s="6">
        <f>'data part 1'!S10</f>
        <v>0.13729008807314136</v>
      </c>
    </row>
    <row r="17" spans="2:22" ht="14.6" customHeight="1" x14ac:dyDescent="0.4"/>
    <row r="18" spans="2:22" ht="14.6" customHeight="1" x14ac:dyDescent="0.4"/>
    <row r="19" spans="2:22" ht="14.6" customHeight="1" x14ac:dyDescent="0.4"/>
    <row r="20" spans="2:22" ht="14.6" customHeight="1" x14ac:dyDescent="0.4"/>
    <row r="21" spans="2:22" ht="14.6" customHeight="1" x14ac:dyDescent="0.4"/>
    <row r="22" spans="2:22" ht="15" customHeight="1" x14ac:dyDescent="0.4"/>
    <row r="23" spans="2:22" ht="8.6" customHeight="1" x14ac:dyDescent="0.4"/>
    <row r="24" spans="2:22" ht="14.6" customHeight="1" x14ac:dyDescent="0.4">
      <c r="B24" s="62" t="s">
        <v>113</v>
      </c>
      <c r="C24" s="62"/>
      <c r="D24" s="62"/>
      <c r="E24" s="62"/>
      <c r="F24" s="62"/>
      <c r="G24" s="62"/>
      <c r="H24" s="62"/>
      <c r="I24" s="62"/>
      <c r="J24" s="62"/>
      <c r="K24" s="62"/>
      <c r="L24" s="62"/>
      <c r="M24" s="62"/>
      <c r="N24" s="62"/>
      <c r="O24" s="62"/>
    </row>
    <row r="25" spans="2:22" ht="14.6" customHeight="1" x14ac:dyDescent="0.4">
      <c r="B25" s="62"/>
      <c r="C25" s="62"/>
      <c r="D25" s="62"/>
      <c r="E25" s="62"/>
      <c r="F25" s="62"/>
      <c r="G25" s="62"/>
      <c r="H25" s="62"/>
      <c r="I25" s="62"/>
      <c r="J25" s="62"/>
      <c r="K25" s="62"/>
      <c r="L25" s="62"/>
      <c r="M25" s="62"/>
      <c r="N25" s="62"/>
      <c r="O25" s="62"/>
    </row>
    <row r="26" spans="2:22" ht="14.6" customHeight="1" x14ac:dyDescent="0.4">
      <c r="B26" s="62"/>
      <c r="C26" s="62"/>
      <c r="D26" s="62"/>
      <c r="E26" s="62"/>
      <c r="F26" s="62"/>
      <c r="G26" s="62"/>
      <c r="H26" s="62"/>
      <c r="I26" s="62"/>
      <c r="J26" s="62"/>
      <c r="K26" s="62"/>
      <c r="L26" s="62"/>
      <c r="M26" s="62"/>
      <c r="N26" s="62"/>
      <c r="O26" s="62"/>
    </row>
    <row r="27" spans="2:22" ht="14.6" customHeight="1" x14ac:dyDescent="0.4">
      <c r="B27" s="62"/>
      <c r="C27" s="62"/>
      <c r="D27" s="62"/>
      <c r="E27" s="62"/>
      <c r="F27" s="62"/>
      <c r="G27" s="62"/>
      <c r="H27" s="62"/>
      <c r="I27" s="62"/>
      <c r="J27" s="62"/>
      <c r="K27" s="62"/>
      <c r="L27" s="62"/>
      <c r="M27" s="62"/>
      <c r="N27" s="62"/>
      <c r="O27" s="62"/>
    </row>
    <row r="28" spans="2:22" ht="14.6" customHeight="1" x14ac:dyDescent="0.4">
      <c r="B28" s="62"/>
      <c r="C28" s="62"/>
      <c r="D28" s="62"/>
      <c r="E28" s="62"/>
      <c r="F28" s="62"/>
      <c r="G28" s="62"/>
      <c r="H28" s="62"/>
      <c r="I28" s="62"/>
      <c r="J28" s="62"/>
      <c r="K28" s="62"/>
      <c r="L28" s="62"/>
      <c r="M28" s="62"/>
      <c r="N28" s="62"/>
      <c r="O28" s="62"/>
    </row>
    <row r="29" spans="2:22" ht="8.6" customHeight="1" thickBot="1" x14ac:dyDescent="0.45"/>
    <row r="30" spans="2:22" ht="17.25" customHeight="1" x14ac:dyDescent="0.4">
      <c r="B30" s="59" t="str">
        <f>"BÁO CÁO CHIẾN LƯỢC ĐẦU TƯ TUẦN | " &amp; TEXT(MIN(weekly_history_data[date]), "dd/mm/yyyy") &amp; " - " &amp; TEXT(MAX(weekly_history_data[date]), "dd/mm/yyyy")</f>
        <v>BÁO CÁO CHIẾN LƯỢC ĐẦU TƯ TUẦN | 16/06/2025 - 22/07/2025</v>
      </c>
      <c r="C30" s="59"/>
      <c r="D30" s="59"/>
      <c r="E30" s="59"/>
      <c r="F30" s="59"/>
      <c r="G30" s="59"/>
      <c r="H30" s="59"/>
      <c r="I30" s="30"/>
      <c r="J30" s="29"/>
      <c r="K30" s="29"/>
      <c r="L30" s="61" t="s">
        <v>230</v>
      </c>
      <c r="M30" s="61"/>
      <c r="N30" s="61"/>
      <c r="O30" s="61"/>
    </row>
    <row r="31" spans="2:22" ht="14.6" customHeight="1" x14ac:dyDescent="0.6">
      <c r="R31" s="58" t="s">
        <v>235</v>
      </c>
      <c r="S31" s="45"/>
      <c r="T31" s="45"/>
      <c r="U31" s="45"/>
      <c r="V31" s="45"/>
    </row>
    <row r="32" spans="2:22" ht="14.6" customHeight="1" x14ac:dyDescent="0.6">
      <c r="B32" s="62" t="str">
        <f>weekly_comments!$C$2</f>
        <v>VN-Index nới rộng đà tăng, ghi nhận mức tăng trưởng 3.35% trong tuần qua. Nhóm VN30 dẫn dắt thị trường, vươn lên 3.90%, vượt trội hơn so với chỉ số chính. HNXIndex cũng tăng 3.13%, trong khi UPIndex tăng khiêm tốn 0.96% trong cùng giai đoạn. Hợp đồng tương lai VN30F1M đạt 1655.0 điểm, giao dịch ở mức chiết khấu nhẹ so với cơ sở. Tổng thể, đà tăng lan tỏa rộng khắp, song nhóm cổ phiếu vốn hóa lớn đóng vai trò dẫn dắt.</v>
      </c>
      <c r="C32" s="62"/>
      <c r="D32" s="62"/>
      <c r="E32" s="62"/>
      <c r="F32" s="62"/>
      <c r="G32" s="62"/>
      <c r="H32" s="62"/>
      <c r="I32" s="62"/>
      <c r="J32" s="62"/>
      <c r="K32" s="62"/>
      <c r="L32" s="62"/>
      <c r="M32" s="62"/>
      <c r="N32" s="62"/>
      <c r="O32" s="62"/>
      <c r="R32" s="58"/>
      <c r="S32" s="45"/>
      <c r="T32" s="45"/>
      <c r="U32" s="45"/>
      <c r="V32" s="45"/>
    </row>
    <row r="33" spans="1:25" ht="8.6" customHeight="1" x14ac:dyDescent="0.4">
      <c r="B33" s="62"/>
      <c r="C33" s="62"/>
      <c r="D33" s="62"/>
      <c r="E33" s="62"/>
      <c r="F33" s="62"/>
      <c r="G33" s="62"/>
      <c r="H33" s="62"/>
      <c r="I33" s="62"/>
      <c r="J33" s="62"/>
      <c r="K33" s="62"/>
      <c r="L33" s="62"/>
      <c r="M33" s="62"/>
      <c r="N33" s="62"/>
      <c r="O33" s="62"/>
    </row>
    <row r="34" spans="1:25" ht="17.149999999999999" customHeight="1" x14ac:dyDescent="0.4">
      <c r="B34" s="62"/>
      <c r="C34" s="62"/>
      <c r="D34" s="62"/>
      <c r="E34" s="62"/>
      <c r="F34" s="62"/>
      <c r="G34" s="62"/>
      <c r="H34" s="62"/>
      <c r="I34" s="62"/>
      <c r="J34" s="62"/>
      <c r="K34" s="62"/>
      <c r="L34" s="62"/>
      <c r="M34" s="62"/>
      <c r="N34" s="62"/>
      <c r="O34" s="62"/>
      <c r="R34" s="41" t="s">
        <v>231</v>
      </c>
      <c r="S34" s="41" t="s">
        <v>232</v>
      </c>
      <c r="T34" s="41" t="s">
        <v>233</v>
      </c>
    </row>
    <row r="35" spans="1:25" ht="55.85" customHeight="1" x14ac:dyDescent="0.4">
      <c r="A35" s="10"/>
      <c r="B35" s="62"/>
      <c r="C35" s="62"/>
      <c r="D35" s="62"/>
      <c r="E35" s="62"/>
      <c r="F35" s="62"/>
      <c r="G35" s="62"/>
      <c r="H35" s="62"/>
      <c r="I35" s="62"/>
      <c r="J35" s="62"/>
      <c r="K35" s="62"/>
      <c r="L35" s="62"/>
      <c r="M35" s="62"/>
      <c r="N35" s="62"/>
      <c r="O35" s="62"/>
      <c r="P35" s="10"/>
      <c r="Q35" s="10"/>
      <c r="R35" s="16" t="str" cm="1">
        <f t="array" ref="R35:T39">_xlfn.LET(
    _xlpm.filtered_data, _xlfn.CHOOSECOLS(_xlfn._xlws.FILTER('data news'!$A$3:$G$22, 'data news'!$A$3:$A$22="x"), 4, 6, 7),
    _xlfn.MAP(
        _xlpm.filtered_data,
        _xlfn.LAMBDA(_xlpm.cell, TRIM(CLEAN(_xlpm.cell)))
    )
)</f>
        <v>Công chức nhũng nhiễu dân, doanh nghiệp sẽ bị tạm đình chỉ theo quyết định 727 của Bộ Nội vụ. Quyết định tạm đình chỉ phải được ban hành trong vòng 2 ngày làm việc khi có căn cứ. Miễn nhiệm công chức quản lý nếu bị khiển trách, cảnh cáo hoặc tín nhiệm thấp trên 2/3 số phiếu.</v>
      </c>
      <c r="S35" s="14" t="str">
        <v>Tích cực</v>
      </c>
      <c r="T35" s="13" t="str">
        <v>Quản lý nhà nước, Toàn thị trường</v>
      </c>
      <c r="U35" s="10"/>
    </row>
    <row r="36" spans="1:25" ht="55.85" customHeight="1" x14ac:dyDescent="0.4">
      <c r="A36" s="10"/>
      <c r="B36" s="62"/>
      <c r="C36" s="62"/>
      <c r="D36" s="62"/>
      <c r="E36" s="62"/>
      <c r="F36" s="62"/>
      <c r="G36" s="62"/>
      <c r="H36" s="62"/>
      <c r="I36" s="62"/>
      <c r="J36" s="62"/>
      <c r="K36" s="62"/>
      <c r="L36" s="62"/>
      <c r="M36" s="62"/>
      <c r="N36" s="62"/>
      <c r="O36" s="62"/>
      <c r="P36" s="10"/>
      <c r="Q36" s="10"/>
      <c r="R36" s="32" t="str">
        <v>Luật Thuế TNCN hiện hành quy định 10 loại thu nhập chịu thuế. Bộ Tài chính đề xuất bổ sung nhiều loại thu nhập khác, như tài sản số. Thuế suất 5% áp dụng cho thu nhập khác trên 10 triệu đồng.</v>
      </c>
      <c r="S36" s="33" t="str">
        <v>Tiêu cực</v>
      </c>
      <c r="T36" s="34" t="str">
        <v>Thuế, Tài chính cá nhân, Tài sản số</v>
      </c>
      <c r="U36" s="10"/>
    </row>
    <row r="37" spans="1:25" ht="55.85" customHeight="1" x14ac:dyDescent="0.4">
      <c r="A37" s="10"/>
      <c r="B37" s="10"/>
      <c r="C37" s="10"/>
      <c r="D37" s="10"/>
      <c r="E37" s="10"/>
      <c r="F37" s="10"/>
      <c r="G37" s="10"/>
      <c r="H37" s="10"/>
      <c r="I37" s="10"/>
      <c r="J37" s="10"/>
      <c r="K37" s="10"/>
      <c r="L37" s="10"/>
      <c r="M37" s="10"/>
      <c r="N37" s="10"/>
      <c r="O37" s="10"/>
      <c r="P37" s="10"/>
      <c r="Q37" s="10"/>
      <c r="R37" s="38" t="str">
        <v>Bộ Tài chính đề xuất tăng mức giảm trừ gia cảnh thuế TNCN từ năm 2026. Phương án 1: 13,3 triệu đồng/tháng cho người nộp thuế, 5,3 triệu cho người phụ thuộc. Phương án 2 tăng lên 15,5 triệu đồng/tháng và 6,2 triệu đồng/tháng cho mỗi đối tượng.</v>
      </c>
      <c r="S37" s="39" t="str">
        <v>Tích cực</v>
      </c>
      <c r="T37" s="40" t="str">
        <v>Thuế, Lao động, Tiêu dùng</v>
      </c>
      <c r="U37" s="10"/>
    </row>
    <row r="38" spans="1:25" ht="55.85" customHeight="1" x14ac:dyDescent="0.4">
      <c r="A38" s="10"/>
      <c r="B38" s="10"/>
      <c r="C38" s="10"/>
      <c r="D38" s="10"/>
      <c r="E38" s="10"/>
      <c r="F38" s="10"/>
      <c r="G38" s="10"/>
      <c r="H38" s="10"/>
      <c r="I38" s="10"/>
      <c r="J38" s="10"/>
      <c r="K38" s="10"/>
      <c r="L38" s="10"/>
      <c r="M38" s="10"/>
      <c r="N38" s="10"/>
      <c r="O38" s="10"/>
      <c r="P38" s="10"/>
      <c r="Q38" s="10"/>
      <c r="R38" s="35" t="str">
        <v>VN-Index tăng 1,65% lên 1.509,54 điểm, vượt ngưỡng 1.500 nhờ nhóm vốn hóa lớn. VN30-Index lập đỉnh mới 1.655,98 điểm với 26 mã tăng mạnh, VJC tăng trần. Nhà đầu tư nước ngoài bán ròng gần 1.900 tỷ đồng trên HOSE, chủ yếu do VJC.</v>
      </c>
      <c r="S38" s="36" t="str">
        <v>Tích cực</v>
      </c>
      <c r="T38" s="37" t="str">
        <v>Chứng khoán, Toàn thị trường, Hàng không, Công nghiệp</v>
      </c>
      <c r="U38" s="10"/>
    </row>
    <row r="39" spans="1:25" ht="55.85" customHeight="1" x14ac:dyDescent="0.4">
      <c r="A39" s="10"/>
      <c r="B39" s="10"/>
      <c r="C39" s="10"/>
      <c r="D39" s="10"/>
      <c r="E39" s="10"/>
      <c r="F39" s="10"/>
      <c r="G39" s="10"/>
      <c r="H39" s="10"/>
      <c r="I39" s="10"/>
      <c r="J39" s="10"/>
      <c r="K39" s="10"/>
      <c r="L39" s="10"/>
      <c r="M39" s="10"/>
      <c r="N39" s="10"/>
      <c r="O39" s="10"/>
      <c r="P39" s="10"/>
      <c r="Q39" s="10"/>
      <c r="R39" s="16" t="str">
        <v>VJC tăng trần lên 101.700 đồng/cp phiên 22/7 dù khối ngoại bán ròng gần 2.000 tỷ đồng. Vietjet trúng thầu dự án bảo dưỡng tàu bay Long Thành, vốn đầu tư khoảng 1.543 tỷ đồng. Dự án dự kiến khai thác từ 2026, phục vụ nhu cầu bảo dưỡng máy bay nội địa.</v>
      </c>
      <c r="S39" s="14" t="str">
        <v>Tiêu cực</v>
      </c>
      <c r="T39" s="13" t="str">
        <v>Hàng không, Sân bay, Chứng khoán</v>
      </c>
      <c r="U39" s="10"/>
    </row>
    <row r="40" spans="1:25" ht="60" customHeight="1" x14ac:dyDescent="0.4">
      <c r="A40" s="10"/>
      <c r="B40" s="10"/>
      <c r="C40" s="10"/>
      <c r="D40" s="10"/>
      <c r="E40" s="10"/>
      <c r="F40" s="10"/>
      <c r="G40" s="10"/>
      <c r="H40" s="10"/>
      <c r="I40" s="10"/>
      <c r="J40" s="10"/>
      <c r="K40" s="10"/>
      <c r="L40" s="10"/>
      <c r="M40" s="10"/>
      <c r="N40" s="10"/>
      <c r="O40" s="10"/>
      <c r="P40" s="10"/>
      <c r="Q40" s="10"/>
      <c r="R40" s="63" t="s">
        <v>566</v>
      </c>
      <c r="S40" s="63"/>
      <c r="T40" s="63"/>
      <c r="U40" s="10"/>
      <c r="W40" s="56" t="str">
        <f>weekly_news_comments!$B$2</f>
        <v>Nền kinh tế đang tăng trưởng, với công nghệ số và thị trường chứng khoán thăng hoa. Chính phủ thúc đẩy khoa học công nghệ, cải cách, và giảm gánh nặng thuế. Tuy nhiên, đề xuất thuế mới gây lo ngại, giá nhà ở tăng nhanh tiềm ẩn rủi ro. Nhiều khoản thu nhập cá nhân có thể chịu thuế, thị trường bất động sản gặp thách thức. Nhìn chung, triển vọng kinh tế có tăng trưởng song cần chính sách cân bằng ổn định.</v>
      </c>
      <c r="X40" s="56"/>
      <c r="Y40" s="56"/>
    </row>
    <row r="41" spans="1:25" ht="8.6" customHeight="1" thickBot="1" x14ac:dyDescent="0.45"/>
    <row r="42" spans="1:25" ht="17.25" customHeight="1" x14ac:dyDescent="0.4">
      <c r="R42" s="42" t="str">
        <f>"BÁO CÁO CHIẾN LƯỢC ĐẦU TƯ TUẦN | " &amp; TEXT(MIN(weekly_history_data[date]), "dd/mm/yyyy") &amp; " - " &amp; TEXT(MAX(weekly_history_data[date]), "dd/mm/yyyy")</f>
        <v>BÁO CÁO CHIẾN LƯỢC ĐẦU TƯ TUẦN | 16/06/2025 - 22/07/2025</v>
      </c>
      <c r="S42" s="43"/>
      <c r="T42" s="44" t="s">
        <v>234</v>
      </c>
    </row>
    <row r="43" spans="1:25" x14ac:dyDescent="0.4">
      <c r="B43" s="58" t="s">
        <v>235</v>
      </c>
      <c r="C43" s="58"/>
      <c r="D43" s="58"/>
      <c r="E43" s="58"/>
      <c r="F43" s="58"/>
    </row>
    <row r="44" spans="1:25" x14ac:dyDescent="0.4">
      <c r="B44" s="58"/>
      <c r="C44" s="58"/>
      <c r="D44" s="58"/>
      <c r="E44" s="58"/>
      <c r="F44" s="58"/>
    </row>
    <row r="45" spans="1:25" ht="8.6" customHeight="1" x14ac:dyDescent="0.4"/>
    <row r="46" spans="1:25" ht="17.149999999999999" customHeight="1" x14ac:dyDescent="0.4">
      <c r="B46" s="60" t="s">
        <v>251</v>
      </c>
      <c r="C46" s="60"/>
      <c r="D46" s="60"/>
      <c r="E46" s="60"/>
      <c r="F46" s="60"/>
      <c r="G46" s="60"/>
      <c r="H46" s="60"/>
      <c r="I46" s="60"/>
      <c r="J46" s="60"/>
      <c r="K46" s="60"/>
      <c r="L46" s="60"/>
      <c r="M46" s="60"/>
      <c r="N46" s="60"/>
      <c r="O46" s="60"/>
    </row>
    <row r="48" spans="1:25" x14ac:dyDescent="0.4">
      <c r="B48" s="55" t="s">
        <v>23</v>
      </c>
      <c r="C48" s="5" t="s">
        <v>237</v>
      </c>
      <c r="D48" s="5" t="s">
        <v>238</v>
      </c>
      <c r="E48" s="5" t="s">
        <v>239</v>
      </c>
      <c r="G48" s="55" t="s">
        <v>26</v>
      </c>
      <c r="H48" s="5" t="s">
        <v>237</v>
      </c>
      <c r="I48" s="5" t="s">
        <v>238</v>
      </c>
      <c r="J48" s="5" t="s">
        <v>239</v>
      </c>
      <c r="L48" s="55" t="s">
        <v>22</v>
      </c>
      <c r="M48" s="5" t="s">
        <v>237</v>
      </c>
      <c r="N48" s="5" t="s">
        <v>238</v>
      </c>
      <c r="O48" s="5" t="s">
        <v>239</v>
      </c>
    </row>
    <row r="49" spans="2:15" x14ac:dyDescent="0.4">
      <c r="B49" s="86">
        <f>'data part 1'!F17</f>
        <v>44323.0703125</v>
      </c>
      <c r="C49" s="6">
        <f>'data part 1'!C17</f>
        <v>-4.3121670678880619E-4</v>
      </c>
      <c r="D49" s="6">
        <f>'data part 1'!D17</f>
        <v>-3.0719569272347202E-3</v>
      </c>
      <c r="E49" s="6">
        <f>'data part 1'!E17</f>
        <v>5.0140000699679499E-2</v>
      </c>
      <c r="G49" s="86">
        <f>'data part 1'!M17</f>
        <v>9012.4501953125</v>
      </c>
      <c r="H49" s="6">
        <f>'data part 1'!J17</f>
        <v>-5.9917857276770015E-5</v>
      </c>
      <c r="I49" s="6">
        <f>'data part 1'!K17</f>
        <v>8.2934914190568865E-3</v>
      </c>
      <c r="J49" s="6">
        <f>'data part 1'!L17</f>
        <v>2.8937121078498995E-2</v>
      </c>
      <c r="L49" s="86">
        <f>'data part 1'!T17</f>
        <v>3581.861083984375</v>
      </c>
      <c r="M49" s="6">
        <f>'data part 1'!Q17</f>
        <v>6.1997523473338312E-3</v>
      </c>
      <c r="N49" s="6">
        <f>'data part 1'!R17</f>
        <v>2.1929338504054874E-2</v>
      </c>
      <c r="O49" s="6">
        <f>'data part 1'!S17</f>
        <v>4.7154526439124433E-2</v>
      </c>
    </row>
    <row r="56" spans="2:15" ht="8.6" customHeight="1" x14ac:dyDescent="0.4"/>
    <row r="57" spans="2:15" x14ac:dyDescent="0.4">
      <c r="B57" s="55" t="s">
        <v>49</v>
      </c>
      <c r="C57" s="5" t="s">
        <v>237</v>
      </c>
      <c r="D57" s="5" t="s">
        <v>238</v>
      </c>
      <c r="E57" s="5" t="s">
        <v>239</v>
      </c>
      <c r="G57" s="55" t="s">
        <v>51</v>
      </c>
      <c r="H57" s="5" t="s">
        <v>237</v>
      </c>
      <c r="I57" s="5" t="s">
        <v>238</v>
      </c>
      <c r="J57" s="5" t="s">
        <v>239</v>
      </c>
      <c r="L57" s="55" t="s">
        <v>24</v>
      </c>
      <c r="M57" s="5" t="s">
        <v>237</v>
      </c>
      <c r="N57" s="5" t="s">
        <v>238</v>
      </c>
      <c r="O57" s="5" t="s">
        <v>239</v>
      </c>
    </row>
    <row r="58" spans="2:15" x14ac:dyDescent="0.4">
      <c r="B58" s="86">
        <f>'data part 1'!F25</f>
        <v>6305.60009765625</v>
      </c>
      <c r="C58" s="6">
        <f>'data part 1'!C25</f>
        <v>1.3991348828683581E-3</v>
      </c>
      <c r="D58" s="6">
        <f>'data part 1'!D25</f>
        <v>5.9088592461868927E-3</v>
      </c>
      <c r="E58" s="6">
        <f>'data part 1'!E25</f>
        <v>5.6596735627880479E-2</v>
      </c>
      <c r="G58" s="86">
        <f>'data part 1'!M25</f>
        <v>5312.7099609375</v>
      </c>
      <c r="H58" s="6">
        <f>'data part 1'!J25</f>
        <v>-5.6653814242055844E-3</v>
      </c>
      <c r="I58" s="6">
        <f>'data part 1'!K25</f>
        <v>-7.7434899419442926E-3</v>
      </c>
      <c r="J58" s="6">
        <f>'data part 1'!L25</f>
        <v>2.9526015774308245E-3</v>
      </c>
      <c r="L58" s="86">
        <f>'data part 1'!T25</f>
        <v>39774.921875</v>
      </c>
      <c r="M58" s="6">
        <f>'data part 1'!Q25</f>
        <v>-1.1097058847765462E-3</v>
      </c>
      <c r="N58" s="6">
        <f>'data part 1'!R25</f>
        <v>7.9904665202155112E-3</v>
      </c>
      <c r="O58" s="6">
        <f>'data part 1'!S25</f>
        <v>3.7045124445353794E-2</v>
      </c>
    </row>
    <row r="65" spans="1:21" ht="8.6" customHeight="1" x14ac:dyDescent="0.4"/>
    <row r="66" spans="1:21" ht="14.6" customHeight="1" x14ac:dyDescent="0.4">
      <c r="B66" s="63" t="s">
        <v>114</v>
      </c>
      <c r="C66" s="63"/>
      <c r="D66" s="63"/>
      <c r="E66" s="63"/>
      <c r="F66" s="63"/>
      <c r="G66" s="63"/>
      <c r="H66" s="63"/>
      <c r="I66" s="63"/>
      <c r="J66" s="63"/>
      <c r="K66" s="63"/>
      <c r="L66" s="63"/>
      <c r="M66" s="63"/>
      <c r="N66" s="63"/>
      <c r="O66" s="63"/>
    </row>
    <row r="67" spans="1:21" x14ac:dyDescent="0.4">
      <c r="B67" s="63"/>
      <c r="C67" s="63"/>
      <c r="D67" s="63"/>
      <c r="E67" s="63"/>
      <c r="F67" s="63"/>
      <c r="G67" s="63"/>
      <c r="H67" s="63"/>
      <c r="I67" s="63"/>
      <c r="J67" s="63"/>
      <c r="K67" s="63"/>
      <c r="L67" s="63"/>
      <c r="M67" s="63"/>
      <c r="N67" s="63"/>
      <c r="O67" s="63"/>
    </row>
    <row r="68" spans="1:21" x14ac:dyDescent="0.4">
      <c r="B68" s="63"/>
      <c r="C68" s="63"/>
      <c r="D68" s="63"/>
      <c r="E68" s="63"/>
      <c r="F68" s="63"/>
      <c r="G68" s="63"/>
      <c r="H68" s="63"/>
      <c r="I68" s="63"/>
      <c r="J68" s="63"/>
      <c r="K68" s="63"/>
      <c r="L68" s="63"/>
      <c r="M68" s="63"/>
      <c r="N68" s="63"/>
      <c r="O68" s="63"/>
    </row>
    <row r="69" spans="1:21" x14ac:dyDescent="0.4">
      <c r="B69" s="63"/>
      <c r="C69" s="63"/>
      <c r="D69" s="63"/>
      <c r="E69" s="63"/>
      <c r="F69" s="63"/>
      <c r="G69" s="63"/>
      <c r="H69" s="63"/>
      <c r="I69" s="63"/>
      <c r="J69" s="63"/>
      <c r="K69" s="63"/>
      <c r="L69" s="63"/>
      <c r="M69" s="63"/>
      <c r="N69" s="63"/>
      <c r="O69" s="63"/>
    </row>
    <row r="70" spans="1:21" x14ac:dyDescent="0.4">
      <c r="B70" s="63"/>
      <c r="C70" s="63"/>
      <c r="D70" s="63"/>
      <c r="E70" s="63"/>
      <c r="F70" s="63"/>
      <c r="G70" s="63"/>
      <c r="H70" s="63"/>
      <c r="I70" s="63"/>
      <c r="J70" s="63"/>
      <c r="K70" s="63"/>
      <c r="L70" s="63"/>
      <c r="M70" s="63"/>
      <c r="N70" s="63"/>
      <c r="O70" s="63"/>
    </row>
    <row r="71" spans="1:21" ht="8.6" customHeight="1" thickBot="1" x14ac:dyDescent="0.45"/>
    <row r="72" spans="1:21" ht="17.25" customHeight="1" x14ac:dyDescent="0.4">
      <c r="B72" s="59" t="str">
        <f>"BÁO CÁO CHIẾN LƯỢC ĐẦU TƯ TUẦN | " &amp; TEXT(MIN(weekly_history_data[date]), "dd/mm/yyyy") &amp; " - " &amp; TEXT(MAX(weekly_history_data[date]), "dd/mm/yyyy")</f>
        <v>BÁO CÁO CHIẾN LƯỢC ĐẦU TƯ TUẦN | 16/06/2025 - 22/07/2025</v>
      </c>
      <c r="C72" s="59"/>
      <c r="D72" s="59"/>
      <c r="E72" s="59"/>
      <c r="F72" s="59"/>
      <c r="G72" s="59"/>
      <c r="H72" s="59"/>
      <c r="I72" s="30"/>
      <c r="J72" s="29"/>
      <c r="K72" s="29"/>
      <c r="L72" s="61" t="s">
        <v>240</v>
      </c>
      <c r="M72" s="61"/>
      <c r="N72" s="61"/>
      <c r="O72" s="61"/>
    </row>
    <row r="73" spans="1:21" ht="14.6" customHeight="1" x14ac:dyDescent="0.6">
      <c r="R73" s="58" t="s">
        <v>235</v>
      </c>
      <c r="S73" s="45"/>
      <c r="T73" s="45"/>
      <c r="U73" s="45"/>
    </row>
    <row r="74" spans="1:21" ht="14.6" customHeight="1" x14ac:dyDescent="0.6">
      <c r="B74" s="63" t="str">
        <f>weekly_comments!$C$3</f>
        <v>Diễn biến thị trường chứng khoán toàn cầu tuần qua thể hiện sự phân hóa rõ rệt giữa các khu vực. Tại thị trường Mỹ, chỉ số Dow Jones giảm nhẹ 0.31%, trong khi S&amp;P 500 tăng 0.59%. Châu Âu chứng kiến FTSE 100 tăng 0.83%, nhưng STOXX 50 suy yếu 0.77% trong cùng giai đoạn. Các chỉ số châu Á biến động tích cực, với Nikkei 225 tăng 0.80% và Shanghai Composite vươn lên 2.19%. Nhìn chung, thị trường đã trải qua tuần giao dịch đa chiều với nhiều xu hướng trái ngược nhau.</v>
      </c>
      <c r="C74" s="63"/>
      <c r="D74" s="63"/>
      <c r="E74" s="63"/>
      <c r="F74" s="63"/>
      <c r="G74" s="63"/>
      <c r="H74" s="63"/>
      <c r="I74" s="63"/>
      <c r="J74" s="63"/>
      <c r="K74" s="63"/>
      <c r="L74" s="63"/>
      <c r="M74" s="63"/>
      <c r="N74" s="63"/>
      <c r="O74" s="63"/>
      <c r="R74" s="58"/>
      <c r="S74" s="45"/>
      <c r="T74" s="45"/>
      <c r="U74" s="45"/>
    </row>
    <row r="75" spans="1:21" ht="8.6" customHeight="1" x14ac:dyDescent="0.4">
      <c r="B75" s="63"/>
      <c r="C75" s="63"/>
      <c r="D75" s="63"/>
      <c r="E75" s="63"/>
      <c r="F75" s="63"/>
      <c r="G75" s="63"/>
      <c r="H75" s="63"/>
      <c r="I75" s="63"/>
      <c r="J75" s="63"/>
      <c r="K75" s="63"/>
      <c r="L75" s="63"/>
      <c r="M75" s="63"/>
      <c r="N75" s="63"/>
      <c r="O75" s="63"/>
    </row>
    <row r="76" spans="1:21" ht="17.25" customHeight="1" x14ac:dyDescent="0.4">
      <c r="B76" s="63"/>
      <c r="C76" s="63"/>
      <c r="D76" s="63"/>
      <c r="E76" s="63"/>
      <c r="F76" s="63"/>
      <c r="G76" s="63"/>
      <c r="H76" s="63"/>
      <c r="I76" s="63"/>
      <c r="J76" s="63"/>
      <c r="K76" s="63"/>
      <c r="L76" s="63"/>
      <c r="M76" s="63"/>
      <c r="N76" s="63"/>
      <c r="O76" s="63"/>
      <c r="R76" s="41" t="s">
        <v>242</v>
      </c>
      <c r="S76" s="41" t="s">
        <v>232</v>
      </c>
      <c r="T76" s="41" t="s">
        <v>233</v>
      </c>
    </row>
    <row r="77" spans="1:21" ht="55.85" customHeight="1" x14ac:dyDescent="0.4">
      <c r="B77" s="63"/>
      <c r="C77" s="63"/>
      <c r="D77" s="63"/>
      <c r="E77" s="63"/>
      <c r="F77" s="63"/>
      <c r="G77" s="63"/>
      <c r="H77" s="63"/>
      <c r="I77" s="63"/>
      <c r="J77" s="63"/>
      <c r="K77" s="63"/>
      <c r="L77" s="63"/>
      <c r="M77" s="63"/>
      <c r="N77" s="63"/>
      <c r="O77" s="63"/>
      <c r="Q77" s="10"/>
      <c r="R77" s="16" t="str" cm="1">
        <f t="array" ref="R77:T81">_xlfn.LET(
    _xlpm.filtered_data, _xlfn.CHOOSECOLS(_xlfn._xlws.FILTER('data news'!$A$24:$G$44, 'data news'!$A$24:$A$44="x"), 4, 6, 7),
    _xlfn.MAP(
        _xlpm.filtered_data,
        _xlfn.LAMBDA(_xlpm.cell, TRIM(CLEAN(_xlpm.cell)))
    )
)</f>
        <v>Giá dầu Brent và WTI giảm nhẹ lần lượt còn 69.21 USD/thùng và 67.20 USD/thùng. Các lệnh trừng phạt mới của EU với dầu Nga ít tác động đến nguồn cung. Số lượng giàn khoan dầu hoạt động tại Mỹ giảm xuống còn 422, thấp nhất từ tháng 9/2021.</v>
      </c>
      <c r="S77" s="14" t="str">
        <v>Tích cực</v>
      </c>
      <c r="T77" s="13" t="str">
        <v>Dầu khí, Năng lượng, Kinh tế vĩ mô</v>
      </c>
      <c r="U77" s="10"/>
    </row>
    <row r="78" spans="1:21" ht="55.85" customHeight="1" x14ac:dyDescent="0.4">
      <c r="B78" s="63"/>
      <c r="C78" s="63"/>
      <c r="D78" s="63"/>
      <c r="E78" s="63"/>
      <c r="F78" s="63"/>
      <c r="G78" s="63"/>
      <c r="H78" s="63"/>
      <c r="I78" s="63"/>
      <c r="J78" s="63"/>
      <c r="K78" s="63"/>
      <c r="L78" s="63"/>
      <c r="M78" s="63"/>
      <c r="N78" s="63"/>
      <c r="O78" s="63"/>
      <c r="Q78" s="10"/>
      <c r="R78" s="32" t="str">
        <v>Giá vàng tăng hơn 1% lên mức cao nhất 5 tuần, đạt 3,394.23 USD/oz do USD yếu. Bất ổn thương mại Mỹ trước thời hạn 1/8 thúc đẩy nhu cầu vàng, kênh trú ẩn an toàn. Trung Quốc nhập khẩu 63 tấn vàng trong tháng trước, mức thấp nhất kể từ tháng 1.</v>
      </c>
      <c r="S78" s="33" t="str">
        <v>Tiêu cực</v>
      </c>
      <c r="T78" s="34" t="str">
        <v>Kim loại quý, Tài chính toàn cầu</v>
      </c>
      <c r="U78" s="10"/>
    </row>
    <row r="79" spans="1:21" ht="55.85" customHeight="1" x14ac:dyDescent="0.4">
      <c r="A79" s="10"/>
      <c r="B79" s="10"/>
      <c r="C79" s="10"/>
      <c r="D79" s="10"/>
      <c r="E79" s="10"/>
      <c r="F79" s="10"/>
      <c r="G79" s="10"/>
      <c r="H79" s="10"/>
      <c r="I79" s="10"/>
      <c r="J79" s="10"/>
      <c r="K79" s="10"/>
      <c r="L79" s="10"/>
      <c r="M79" s="10"/>
      <c r="N79" s="10"/>
      <c r="O79" s="10"/>
      <c r="P79" s="10"/>
      <c r="Q79" s="10"/>
      <c r="R79" s="38" t="str">
        <v>Proterial phát triển nam châm mới cho xe điện, loại bỏ đất hiếm nặng terbium và dysprosium. Công ty dự kiến chuyển mẫu nam châm chịu nhiệt cao từ tháng 4/2026. Công nghệ này giúp giảm phụ thuộc vào nguồn cung đất hiếm, đặc biệt từ Trung Quốc.</v>
      </c>
      <c r="S79" s="39" t="str">
        <v>Tích cực</v>
      </c>
      <c r="T79" s="40" t="str">
        <v>Ô tô, Vật liệu công nghiệp, Khoa học công nghệ, Khai khoáng</v>
      </c>
      <c r="U79" s="10"/>
    </row>
    <row r="80" spans="1:21" ht="55.85" customHeight="1" x14ac:dyDescent="0.4">
      <c r="A80" s="10"/>
      <c r="B80" s="10"/>
      <c r="C80" s="10"/>
      <c r="D80" s="10"/>
      <c r="E80" s="10"/>
      <c r="F80" s="10"/>
      <c r="G80" s="10"/>
      <c r="H80" s="10"/>
      <c r="I80" s="10"/>
      <c r="J80" s="10"/>
      <c r="K80" s="10"/>
      <c r="L80" s="10"/>
      <c r="M80" s="10"/>
      <c r="N80" s="10"/>
      <c r="O80" s="10"/>
      <c r="P80" s="10"/>
      <c r="Q80" s="10"/>
      <c r="R80" s="35" t="str">
        <v>Ba ngân hàng lớn Nga bí mật thảo luận về việc xin hỗ trợ từ Ngân hàng Trung ương. Lợi nhuận ngân hàng Nga tăng kỷ lục 4.000 tỷ ruble, nhưng nợ xấu gia tăng đáng kể. Quỹ Tài sản Quốc gia giảm mạnh, xuống còn 28.000 tỷ ruble do xung đột kéo dài.</v>
      </c>
      <c r="S80" s="36" t="str">
        <v>Tiêu cực</v>
      </c>
      <c r="T80" s="37" t="str">
        <v>Ngân hàng, Kinh tế vĩ mô</v>
      </c>
      <c r="U80" s="10"/>
    </row>
    <row r="81" spans="1:25" ht="55.85" customHeight="1" x14ac:dyDescent="0.4">
      <c r="A81" s="10"/>
      <c r="B81" s="10"/>
      <c r="C81" s="10"/>
      <c r="D81" s="10"/>
      <c r="E81" s="10"/>
      <c r="F81" s="10"/>
      <c r="G81" s="10"/>
      <c r="H81" s="10"/>
      <c r="I81" s="10"/>
      <c r="J81" s="10"/>
      <c r="K81" s="10"/>
      <c r="L81" s="10"/>
      <c r="M81" s="10"/>
      <c r="N81" s="10"/>
      <c r="O81" s="10"/>
      <c r="P81" s="10"/>
      <c r="Q81" s="10"/>
      <c r="R81" s="81" t="str">
        <v>Cổ phiếu Berkshire giảm hơn 12% sau thông báo Buffett rời CEO vào 3/5. Cổ phiếu này đã chấm dứt 573 ngày trên MA200, chuỗi dài nhất từ 1996. Buffett dự đoán Berkshire sẽ tốt hơn "một chút" so với doanh nghiệp Mỹ.</v>
      </c>
      <c r="S81" s="82" t="str">
        <v>Trung lập</v>
      </c>
      <c r="T81" s="83" t="str">
        <v>Chứng khoán, Quản lý quỹ, Đầu tư tài chính</v>
      </c>
      <c r="U81" s="10"/>
    </row>
    <row r="82" spans="1:25" ht="60" customHeight="1" x14ac:dyDescent="0.4">
      <c r="A82" s="10"/>
      <c r="B82" s="10"/>
      <c r="C82" s="10"/>
      <c r="D82" s="10"/>
      <c r="E82" s="10"/>
      <c r="F82" s="10"/>
      <c r="G82" s="10"/>
      <c r="H82" s="10"/>
      <c r="I82" s="10"/>
      <c r="J82" s="10"/>
      <c r="K82" s="10"/>
      <c r="M82" s="10"/>
      <c r="N82" s="10"/>
      <c r="O82" s="10"/>
      <c r="P82" s="10"/>
      <c r="Q82" s="10"/>
      <c r="R82" s="63" t="s">
        <v>567</v>
      </c>
      <c r="S82" s="63"/>
      <c r="T82" s="63"/>
      <c r="U82" s="10"/>
      <c r="W82" s="56" t="str">
        <f>weekly_news_comments!$B$3</f>
        <v>Kinh tế vĩ mô toàn cầu đang cho thấy nhiều xu hướng phát triển trái ngược. Lợi nhuận doanh nghiệp vững mạnh cùng tiến bộ công nghệ đang hỗ trợ tăng trưởng. Ngược lại, rủi ro lạm phát tiềm ẩn cùng tổn thất bảo hiểm đang gia tăng. Ngành ngân hàng đầu tư đối mặt suy giảm, nhưng xuất khẩu dệt may lại tăng trưởng. Do đó, bức tranh kinh tế vẫn còn nhiều thách thức phía trước.</v>
      </c>
      <c r="X82" s="56"/>
      <c r="Y82" s="56"/>
    </row>
    <row r="83" spans="1:25" ht="8.6" customHeight="1" thickBot="1" x14ac:dyDescent="0.45">
      <c r="A83" s="10"/>
      <c r="B83" s="10"/>
      <c r="C83" s="10"/>
      <c r="D83" s="10"/>
      <c r="E83" s="10"/>
      <c r="F83" s="10"/>
      <c r="G83" s="10"/>
      <c r="H83" s="10"/>
      <c r="I83" s="10"/>
      <c r="J83" s="10"/>
      <c r="K83" s="10"/>
      <c r="L83" s="10"/>
      <c r="M83" s="10"/>
      <c r="N83" s="10"/>
      <c r="O83" s="10"/>
      <c r="P83" s="10"/>
    </row>
    <row r="84" spans="1:25" ht="17.25" customHeight="1" x14ac:dyDescent="0.4">
      <c r="A84" s="10"/>
      <c r="B84" s="10"/>
      <c r="C84" s="10"/>
      <c r="D84" s="10"/>
      <c r="E84" s="10"/>
      <c r="F84" s="10"/>
      <c r="G84" s="10"/>
      <c r="H84" s="10"/>
      <c r="I84" s="10"/>
      <c r="J84" s="10"/>
      <c r="K84" s="10"/>
      <c r="L84" s="10"/>
      <c r="M84" s="10"/>
      <c r="N84" s="10"/>
      <c r="O84" s="10"/>
      <c r="P84" s="10"/>
      <c r="R84" s="42" t="str">
        <f>"BÁO CÁO CHIẾN LƯỢC ĐẦU TƯ TUẦN | " &amp; TEXT(MIN(weekly_history_data[date]), "dd/mm/yyyy") &amp; " - " &amp; TEXT(MAX(weekly_history_data[date]), "dd/mm/yyyy")</f>
        <v>BÁO CÁO CHIẾN LƯỢC ĐẦU TƯ TUẦN | 16/06/2025 - 22/07/2025</v>
      </c>
      <c r="S84" s="43"/>
      <c r="T84" s="44" t="s">
        <v>241</v>
      </c>
    </row>
    <row r="85" spans="1:25" ht="14.6" customHeight="1" x14ac:dyDescent="0.4">
      <c r="B85" s="58" t="s">
        <v>235</v>
      </c>
      <c r="C85" s="58"/>
      <c r="D85" s="58"/>
      <c r="E85" s="58"/>
      <c r="F85" s="58"/>
      <c r="R85"/>
    </row>
    <row r="86" spans="1:25" ht="14.6" customHeight="1" x14ac:dyDescent="0.4">
      <c r="B86" s="58"/>
      <c r="C86" s="58"/>
      <c r="D86" s="58"/>
      <c r="E86" s="58"/>
      <c r="F86" s="58"/>
      <c r="R86"/>
    </row>
    <row r="87" spans="1:25" ht="8.6" customHeight="1" x14ac:dyDescent="0.4">
      <c r="R87"/>
    </row>
    <row r="88" spans="1:25" ht="17.149999999999999" customHeight="1" x14ac:dyDescent="0.4">
      <c r="B88" s="60" t="s">
        <v>252</v>
      </c>
      <c r="C88" s="60"/>
      <c r="D88" s="60"/>
      <c r="E88" s="60"/>
      <c r="F88" s="60"/>
      <c r="G88" s="60"/>
      <c r="H88" s="60"/>
      <c r="I88" s="60"/>
      <c r="J88" s="60"/>
      <c r="K88" s="60"/>
      <c r="L88" s="60"/>
      <c r="M88" s="60"/>
      <c r="N88" s="60"/>
      <c r="O88" s="60"/>
    </row>
    <row r="89" spans="1:25" ht="14.6" customHeight="1" x14ac:dyDescent="0.4"/>
    <row r="90" spans="1:25" ht="14.6" customHeight="1" x14ac:dyDescent="0.4">
      <c r="B90" s="55" t="s">
        <v>101</v>
      </c>
      <c r="C90" s="5" t="s">
        <v>237</v>
      </c>
      <c r="D90" s="5" t="s">
        <v>238</v>
      </c>
      <c r="E90" s="5" t="s">
        <v>239</v>
      </c>
      <c r="G90" s="55" t="s">
        <v>103</v>
      </c>
      <c r="H90" s="5" t="s">
        <v>237</v>
      </c>
      <c r="I90" s="5" t="s">
        <v>238</v>
      </c>
      <c r="J90" s="5" t="s">
        <v>239</v>
      </c>
      <c r="L90" s="55" t="s">
        <v>29</v>
      </c>
      <c r="M90" s="5" t="s">
        <v>237</v>
      </c>
      <c r="N90" s="5" t="s">
        <v>238</v>
      </c>
      <c r="O90" s="5" t="s">
        <v>239</v>
      </c>
    </row>
    <row r="91" spans="1:25" ht="14.6" customHeight="1" x14ac:dyDescent="0.4">
      <c r="B91" s="85">
        <f>'data part 1'!F32</f>
        <v>3385.0546875</v>
      </c>
      <c r="C91" s="6">
        <f>'data part 1'!C32</f>
        <v>-2.0441089930430811E-3</v>
      </c>
      <c r="D91" s="6">
        <f>'data part 1'!D32</f>
        <v>1.3868572787411937E-2</v>
      </c>
      <c r="E91" s="6">
        <f>'data part 1'!E32</f>
        <v>1.1398635968505433E-2</v>
      </c>
      <c r="G91" s="85">
        <f>'data part 1'!M32</f>
        <v>118144.0390625</v>
      </c>
      <c r="H91" s="6">
        <f>'data part 1'!J32</f>
        <v>6.1105377619190548E-3</v>
      </c>
      <c r="I91" s="6">
        <f>'data part 1'!K32</f>
        <v>-9.5576042649226922E-3</v>
      </c>
      <c r="J91" s="6">
        <f>'data part 1'!L32</f>
        <v>8.5433617553399177E-2</v>
      </c>
      <c r="L91" s="85">
        <f>'data part 1'!T32</f>
        <v>97.819513050348675</v>
      </c>
      <c r="M91" s="6">
        <f>'data part 1'!Q32</f>
        <v>-1.6686622380235328E-4</v>
      </c>
      <c r="N91" s="6">
        <f>'data part 1'!R32</f>
        <v>-6.6433550097652061E-3</v>
      </c>
      <c r="O91" s="6">
        <f>'data part 1'!S32</f>
        <v>1.1204771767782562E-2</v>
      </c>
    </row>
    <row r="92" spans="1:25" ht="14.6" customHeight="1" x14ac:dyDescent="0.4"/>
    <row r="93" spans="1:25" ht="14.6" customHeight="1" x14ac:dyDescent="0.4"/>
    <row r="94" spans="1:25" ht="14.6" customHeight="1" x14ac:dyDescent="0.4"/>
    <row r="95" spans="1:25" ht="14.6" customHeight="1" x14ac:dyDescent="0.4"/>
    <row r="96" spans="1:25" ht="14.6" customHeight="1" x14ac:dyDescent="0.4"/>
    <row r="97" spans="2:18" ht="14.6" customHeight="1" x14ac:dyDescent="0.4"/>
    <row r="98" spans="2:18" ht="8.6" customHeight="1" x14ac:dyDescent="0.4"/>
    <row r="99" spans="2:18" ht="14.6" customHeight="1" x14ac:dyDescent="0.4">
      <c r="B99" s="55" t="s">
        <v>102</v>
      </c>
      <c r="C99" s="5" t="s">
        <v>237</v>
      </c>
      <c r="D99" s="5" t="s">
        <v>238</v>
      </c>
      <c r="E99" s="5" t="s">
        <v>239</v>
      </c>
      <c r="G99" s="55" t="s">
        <v>104</v>
      </c>
      <c r="H99" s="5" t="s">
        <v>237</v>
      </c>
      <c r="I99" s="5" t="s">
        <v>238</v>
      </c>
      <c r="J99" s="5" t="s">
        <v>239</v>
      </c>
      <c r="L99" s="55" t="s">
        <v>105</v>
      </c>
      <c r="M99" s="5" t="s">
        <v>237</v>
      </c>
      <c r="N99" s="5" t="s">
        <v>238</v>
      </c>
      <c r="O99" s="5" t="s">
        <v>239</v>
      </c>
    </row>
    <row r="100" spans="2:18" ht="14.6" customHeight="1" x14ac:dyDescent="0.4">
      <c r="B100" s="85">
        <f>'data part 1'!F39</f>
        <v>75</v>
      </c>
      <c r="C100" s="6">
        <f>'data part 1'!C39</f>
        <v>-8.8542115125922471E-3</v>
      </c>
      <c r="D100" s="6">
        <f>'data part 1'!D39</f>
        <v>1.7224963857905173E-2</v>
      </c>
      <c r="E100" s="6">
        <f>'data part 1'!E39</f>
        <v>0.19693584715349366</v>
      </c>
      <c r="G100" s="85">
        <f>'data part 1'!M39</f>
        <v>3633.6171875</v>
      </c>
      <c r="H100" s="6">
        <f>'data part 1'!J39</f>
        <v>-3.4352629135654733E-2</v>
      </c>
      <c r="I100" s="6">
        <f>'data part 1'!K39</f>
        <v>4.4713450058418758E-2</v>
      </c>
      <c r="J100" s="6">
        <f>'data part 1'!L39</f>
        <v>0.41342070542753961</v>
      </c>
      <c r="L100" s="85">
        <f>'data part 1'!T39</f>
        <v>26130</v>
      </c>
      <c r="M100" s="6">
        <f>'data part 1'!Q39</f>
        <v>-3.8255547054322214E-4</v>
      </c>
      <c r="N100" s="6">
        <f>'data part 1'!R39</f>
        <v>1.1494252873562871E-3</v>
      </c>
      <c r="O100" s="6">
        <f>'data part 1'!S39</f>
        <v>-2.2909507445589838E-3</v>
      </c>
    </row>
    <row r="101" spans="2:18" ht="14.6" customHeight="1" x14ac:dyDescent="0.4"/>
    <row r="102" spans="2:18" ht="14.6" customHeight="1" x14ac:dyDescent="0.4"/>
    <row r="103" spans="2:18" ht="14.6" customHeight="1" x14ac:dyDescent="0.4"/>
    <row r="104" spans="2:18" ht="14.6" customHeight="1" x14ac:dyDescent="0.4"/>
    <row r="105" spans="2:18" ht="14.6" customHeight="1" x14ac:dyDescent="0.4"/>
    <row r="106" spans="2:18" ht="14.6" customHeight="1" x14ac:dyDescent="0.4"/>
    <row r="107" spans="2:18" ht="8.6" customHeight="1" x14ac:dyDescent="0.4">
      <c r="R107" s="31" t="s">
        <v>120</v>
      </c>
    </row>
    <row r="108" spans="2:18" ht="14.6" customHeight="1" x14ac:dyDescent="0.4">
      <c r="B108" s="63" t="s">
        <v>115</v>
      </c>
      <c r="C108" s="63"/>
      <c r="D108" s="63"/>
      <c r="E108" s="63"/>
      <c r="F108" s="63"/>
      <c r="G108" s="63"/>
      <c r="H108" s="63"/>
      <c r="I108" s="63"/>
      <c r="J108" s="63"/>
      <c r="K108" s="63"/>
      <c r="L108" s="63"/>
      <c r="M108" s="63"/>
      <c r="N108" s="63"/>
      <c r="O108" s="63"/>
    </row>
    <row r="109" spans="2:18" ht="14.6" customHeight="1" x14ac:dyDescent="0.4">
      <c r="B109" s="63"/>
      <c r="C109" s="63"/>
      <c r="D109" s="63"/>
      <c r="E109" s="63"/>
      <c r="F109" s="63"/>
      <c r="G109" s="63"/>
      <c r="H109" s="63"/>
      <c r="I109" s="63"/>
      <c r="J109" s="63"/>
      <c r="K109" s="63"/>
      <c r="L109" s="63"/>
      <c r="M109" s="63"/>
      <c r="N109" s="63"/>
      <c r="O109" s="63"/>
    </row>
    <row r="110" spans="2:18" ht="14.6" customHeight="1" x14ac:dyDescent="0.4">
      <c r="B110" s="63"/>
      <c r="C110" s="63"/>
      <c r="D110" s="63"/>
      <c r="E110" s="63"/>
      <c r="F110" s="63"/>
      <c r="G110" s="63"/>
      <c r="H110" s="63"/>
      <c r="I110" s="63"/>
      <c r="J110" s="63"/>
      <c r="K110" s="63"/>
      <c r="L110" s="63"/>
      <c r="M110" s="63"/>
      <c r="N110" s="63"/>
      <c r="O110" s="63"/>
    </row>
    <row r="111" spans="2:18" ht="14.6" customHeight="1" x14ac:dyDescent="0.4">
      <c r="B111" s="63"/>
      <c r="C111" s="63"/>
      <c r="D111" s="63"/>
      <c r="E111" s="63"/>
      <c r="F111" s="63"/>
      <c r="G111" s="63"/>
      <c r="H111" s="63"/>
      <c r="I111" s="63"/>
      <c r="J111" s="63"/>
      <c r="K111" s="63"/>
      <c r="L111" s="63"/>
      <c r="M111" s="63"/>
      <c r="N111" s="63"/>
      <c r="O111" s="63"/>
    </row>
    <row r="112" spans="2:18" ht="14.6" customHeight="1" x14ac:dyDescent="0.4">
      <c r="B112" s="63"/>
      <c r="C112" s="63"/>
      <c r="D112" s="63"/>
      <c r="E112" s="63"/>
      <c r="F112" s="63"/>
      <c r="G112" s="63"/>
      <c r="H112" s="63"/>
      <c r="I112" s="63"/>
      <c r="J112" s="63"/>
      <c r="K112" s="63"/>
      <c r="L112" s="63"/>
      <c r="M112" s="63"/>
      <c r="N112" s="63"/>
      <c r="O112" s="63"/>
    </row>
    <row r="113" spans="2:15" ht="8.6" customHeight="1" thickBot="1" x14ac:dyDescent="0.45"/>
    <row r="114" spans="2:15" ht="17.149999999999999" customHeight="1" x14ac:dyDescent="0.4">
      <c r="B114" s="59" t="str">
        <f>"BÁO CÁO CHIẾN LƯỢC ĐẦU TƯ TUẦN | " &amp; TEXT(MIN(weekly_history_data[date]), "dd/mm/yyyy") &amp; " - " &amp; TEXT(MAX(weekly_history_data[date]), "dd/mm/yyyy")</f>
        <v>BÁO CÁO CHIẾN LƯỢC ĐẦU TƯ TUẦN | 16/06/2025 - 22/07/2025</v>
      </c>
      <c r="C114" s="59"/>
      <c r="D114" s="59"/>
      <c r="E114" s="59"/>
      <c r="F114" s="59"/>
      <c r="G114" s="59"/>
      <c r="H114" s="59"/>
      <c r="I114" s="30"/>
      <c r="J114" s="29"/>
      <c r="K114" s="29"/>
      <c r="L114" s="61" t="s">
        <v>243</v>
      </c>
      <c r="M114" s="61"/>
      <c r="N114" s="61"/>
      <c r="O114" s="61"/>
    </row>
    <row r="116" spans="2:15" ht="14.6" customHeight="1" x14ac:dyDescent="0.4">
      <c r="B116" s="63" t="str">
        <f>weekly_comments!$C$4</f>
        <v>Tuần qua, thị trường tiền điện tử và hàng hóa thể hiện xu hướng tăng trưởng, trong khi ngoại hối ghi nhận những biến động trái chiều. Cụ thể, Ethereum tiếp tục bứt phá với mức tăng 4.47%, trong khi Bitcoin điều chỉnh nhẹ 0.96% trong năm ngày. Đối với hàng hóa, vàng tăng 1.39% và dầu thô CLZ cũng ghi nhận mức tăng 1.72% trong cùng giai đoạn. Trong khi đó, chỉ số DXY giảm 0.66%, còn cặp USD/VND nhích nhẹ 0.11% trong tuần giao dịch gần nhất. Nhìn chung, thị trường phản ánh bức tranh đa dạng với các phân khúc tài sản có diễn biến khác nhau.</v>
      </c>
      <c r="C116" s="63"/>
      <c r="D116" s="63"/>
      <c r="E116" s="63"/>
      <c r="F116" s="63"/>
      <c r="G116" s="63"/>
      <c r="H116" s="63"/>
      <c r="I116" s="63"/>
      <c r="J116" s="63"/>
      <c r="K116" s="63"/>
      <c r="L116" s="63"/>
      <c r="M116" s="63"/>
      <c r="N116" s="63"/>
      <c r="O116" s="63"/>
    </row>
    <row r="117" spans="2:15" x14ac:dyDescent="0.4">
      <c r="B117" s="63"/>
      <c r="C117" s="63"/>
      <c r="D117" s="63"/>
      <c r="E117" s="63"/>
      <c r="F117" s="63"/>
      <c r="G117" s="63"/>
      <c r="H117" s="63"/>
      <c r="I117" s="63"/>
      <c r="J117" s="63"/>
      <c r="K117" s="63"/>
      <c r="L117" s="63"/>
      <c r="M117" s="63"/>
      <c r="N117" s="63"/>
      <c r="O117" s="63"/>
    </row>
    <row r="118" spans="2:15" x14ac:dyDescent="0.4">
      <c r="B118" s="63"/>
      <c r="C118" s="63"/>
      <c r="D118" s="63"/>
      <c r="E118" s="63"/>
      <c r="F118" s="63"/>
      <c r="G118" s="63"/>
      <c r="H118" s="63"/>
      <c r="I118" s="63"/>
      <c r="J118" s="63"/>
      <c r="K118" s="63"/>
      <c r="L118" s="63"/>
      <c r="M118" s="63"/>
      <c r="N118" s="63"/>
      <c r="O118" s="63"/>
    </row>
    <row r="119" spans="2:15" x14ac:dyDescent="0.4">
      <c r="B119" s="63"/>
      <c r="C119" s="63"/>
      <c r="D119" s="63"/>
      <c r="E119" s="63"/>
      <c r="F119" s="63"/>
      <c r="G119" s="63"/>
      <c r="H119" s="63"/>
      <c r="I119" s="63"/>
      <c r="J119" s="63"/>
      <c r="K119" s="63"/>
      <c r="L119" s="63"/>
      <c r="M119" s="63"/>
      <c r="N119" s="63"/>
      <c r="O119" s="63"/>
    </row>
    <row r="120" spans="2:15" x14ac:dyDescent="0.4">
      <c r="B120" s="63"/>
      <c r="C120" s="63"/>
      <c r="D120" s="63"/>
      <c r="E120" s="63"/>
      <c r="F120" s="63"/>
      <c r="G120" s="63"/>
      <c r="H120" s="63"/>
      <c r="I120" s="63"/>
      <c r="J120" s="63"/>
      <c r="K120" s="63"/>
      <c r="L120" s="63"/>
      <c r="M120" s="63"/>
      <c r="N120" s="63"/>
      <c r="O120" s="63"/>
    </row>
    <row r="209" spans="1:21" x14ac:dyDescent="0.4">
      <c r="A209" s="26"/>
      <c r="B209" s="26"/>
      <c r="C209" s="26"/>
      <c r="D209" s="26"/>
      <c r="E209" s="26"/>
      <c r="F209" s="26"/>
      <c r="G209" s="26"/>
      <c r="H209" s="26"/>
      <c r="I209" s="26"/>
      <c r="J209" s="26"/>
      <c r="K209" s="26"/>
      <c r="L209" s="26"/>
      <c r="M209" s="26"/>
      <c r="N209" s="26"/>
      <c r="O209" s="26"/>
      <c r="P209" s="26"/>
      <c r="Q209" s="26"/>
      <c r="S209" s="26"/>
      <c r="T209" s="26"/>
      <c r="U209" s="26"/>
    </row>
  </sheetData>
  <mergeCells count="24">
    <mergeCell ref="W40:Y40"/>
    <mergeCell ref="W82:Y82"/>
    <mergeCell ref="B116:O120"/>
    <mergeCell ref="R40:T40"/>
    <mergeCell ref="R82:T82"/>
    <mergeCell ref="B74:O78"/>
    <mergeCell ref="B32:O36"/>
    <mergeCell ref="B108:O112"/>
    <mergeCell ref="B114:H114"/>
    <mergeCell ref="L114:O114"/>
    <mergeCell ref="B1:F2"/>
    <mergeCell ref="R31:R32"/>
    <mergeCell ref="B30:H30"/>
    <mergeCell ref="B4:O4"/>
    <mergeCell ref="L30:O30"/>
    <mergeCell ref="B24:O28"/>
    <mergeCell ref="B43:F44"/>
    <mergeCell ref="B46:O46"/>
    <mergeCell ref="B66:O70"/>
    <mergeCell ref="B72:H72"/>
    <mergeCell ref="L72:O72"/>
    <mergeCell ref="R73:R74"/>
    <mergeCell ref="B85:F86"/>
    <mergeCell ref="B88:O88"/>
  </mergeCells>
  <conditionalFormatting sqref="C49:E49">
    <cfRule type="expression" dxfId="11" priority="1">
      <formula>"+$C$49+$E$49&gt;=0"</formula>
    </cfRule>
  </conditionalFormatting>
  <printOptions horizontalCentered="1" verticalCentered="1"/>
  <pageMargins left="0" right="0" top="0" bottom="0" header="0" footer="0"/>
  <pageSetup paperSize="11" orientation="landscape" r:id="rId1"/>
  <colBreaks count="1" manualBreakCount="1">
    <brk id="16"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E760E-BA66-4ABF-899D-CE0161B7556E}">
  <dimension ref="A1:O150"/>
  <sheetViews>
    <sheetView view="pageBreakPreview" topLeftCell="A6" zoomScaleNormal="130" zoomScaleSheetLayoutView="100" workbookViewId="0">
      <selection activeCell="R61" sqref="R61"/>
    </sheetView>
  </sheetViews>
  <sheetFormatPr defaultRowHeight="14.6" x14ac:dyDescent="0.4"/>
  <cols>
    <col min="1" max="1" width="2.15234375" customWidth="1"/>
    <col min="2" max="2" width="63.15234375" customWidth="1"/>
    <col min="3" max="3" width="33.53515625" customWidth="1"/>
    <col min="4" max="5" width="2.15234375" customWidth="1"/>
    <col min="6" max="6" width="64.765625" customWidth="1"/>
    <col min="7" max="7" width="32" customWidth="1"/>
    <col min="8" max="9" width="2.15234375" customWidth="1"/>
    <col min="10" max="10" width="26.3046875" customWidth="1"/>
    <col min="11" max="11" width="11.53515625" customWidth="1"/>
    <col min="12" max="12" width="15.3046875" customWidth="1"/>
    <col min="13" max="13" width="43.15234375" customWidth="1"/>
    <col min="14" max="14" width="2.15234375" customWidth="1"/>
    <col min="15" max="15" width="2" customWidth="1"/>
  </cols>
  <sheetData>
    <row r="1" spans="2:9" ht="14.6" customHeight="1" x14ac:dyDescent="0.4">
      <c r="B1" s="58" t="s">
        <v>244</v>
      </c>
    </row>
    <row r="2" spans="2:9" ht="14.6" customHeight="1" x14ac:dyDescent="0.4">
      <c r="B2" s="58"/>
    </row>
    <row r="3" spans="2:9" ht="8.6" customHeight="1" x14ac:dyDescent="0.4"/>
    <row r="4" spans="2:9" ht="17.149999999999999" customHeight="1" x14ac:dyDescent="0.4">
      <c r="B4" s="60" t="s">
        <v>253</v>
      </c>
      <c r="C4" s="60"/>
    </row>
    <row r="5" spans="2:9" ht="8.6" customHeight="1" x14ac:dyDescent="0.4"/>
    <row r="6" spans="2:9" ht="307.3" customHeight="1" x14ac:dyDescent="0.4">
      <c r="B6" t="e" vm="3">
        <f ca="1">_xlfn.IMAGE("https://pub-196e071ed6aa4a6a80cd72afba5ebd53.r2.dev/TA_WEEKLY_VNINDEX.png" &amp; "?v=" &amp; RAND())</f>
        <v>#VALUE!</v>
      </c>
      <c r="C6" s="16" t="s">
        <v>298</v>
      </c>
      <c r="F6" s="16" t="s">
        <v>316</v>
      </c>
      <c r="G6" s="16" t="str">
        <f>weekly_comments!$C$5</f>
        <v>VNINDEX đã thể hiện xu hướng tăng mạnh mẽ tuần qua, kết thúc ở 1509.54 điểm. Hiện tại, hai đường SMA 20 (1427.6) và SMA 60 (1349.9) đều đóng vai trò hỗ trợ đắc lực. RSI 14 đạt 81.6, cho thấy thị trường đang nằm trong vùng quá mua mạnh mẽ, tiềm ẩn áp lực điều chỉnh.
Kháng cự tuần mạnh mẽ nằm tại đỉnh 1511.96 điểm, chỉ cách giá đóng cửa 2.4 điểm. Ngưỡng Fibonacci 38.2% khung tháng (1432.56) là hỗ trợ quan trọng, thấp hơn gần 5.1%. Mức hỗ trợ Fibonacci 38.2% khung quý tại 1344.51 điểm cũng đáng kể, cách xa 165 điểm.
Kháng cự then chốt hiện tại là đỉnh tuần 1511.96 điểm, cần được giám sát chặt chẽ. Nhà đầu tư nên thận trọng, có thể chốt lời một phần và chờ tín hiệu tích lũy quanh hỗ trợ.</v>
      </c>
      <c r="I6" s="15"/>
    </row>
    <row r="7" spans="2:9" ht="15" thickBot="1" x14ac:dyDescent="0.45"/>
    <row r="8" spans="2:9" ht="17.149999999999999" customHeight="1" x14ac:dyDescent="0.4">
      <c r="B8" s="42" t="str">
        <f>"BÁO CÁO CHIẾN LƯỢC ĐẦU TƯ TUẦN | " &amp; TEXT(MIN(weekly_history_data[date]), "dd/mm/yyyy") &amp; " - " &amp; TEXT(MAX(weekly_history_data[date]), "dd/mm/yyyy")</f>
        <v>BÁO CÁO CHIẾN LƯỢC ĐẦU TƯ TUẦN | 16/06/2025 - 22/07/2025</v>
      </c>
      <c r="C8" s="44" t="s">
        <v>247</v>
      </c>
    </row>
    <row r="9" spans="2:9" ht="14.6" customHeight="1" x14ac:dyDescent="0.6">
      <c r="F9" s="58" t="s">
        <v>244</v>
      </c>
      <c r="G9" s="50"/>
    </row>
    <row r="10" spans="2:9" ht="14.6" customHeight="1" x14ac:dyDescent="0.6">
      <c r="F10" s="58"/>
      <c r="G10" s="50"/>
    </row>
    <row r="11" spans="2:9" ht="8.6" customHeight="1" x14ac:dyDescent="0.4"/>
    <row r="12" spans="2:9" ht="17.25" customHeight="1" x14ac:dyDescent="0.4">
      <c r="F12" s="75" t="s">
        <v>254</v>
      </c>
      <c r="G12" s="75"/>
    </row>
    <row r="13" spans="2:9" ht="8.6" customHeight="1" x14ac:dyDescent="0.4"/>
    <row r="14" spans="2:9" ht="175.75" customHeight="1" x14ac:dyDescent="0.4">
      <c r="B14" s="72" t="str">
        <f>weekly_comments!$C$6</f>
        <v>Đường xu hướng tuần đã sụt giảm đáng kể từ 62.0% (16/07) xuống 49.6% (22/07), cho thấy đà tăng đang suy yếu rõ rệt. Trong khi đó, xu hướng tháng duy trì ở vùng giá trị cao 78.1% (22/07), giảm nhẹ từ 82.6%, ít tiêu cực hơn xu hướng tuần. Đường xu hướng quý vững chắc tại vùng giá trị rất cao 88.1%, hỗ trợ mạnh mẽ cho xu hướng tăng của các khung thời gian ngắn.
Tương quan này tuân theo nguyên tắc chi phối: xu hướng quý 88.1% đang tăng mạnh, cho thấy nhịp giảm tuần chỉ là điều chỉnh ngắn hạn. Bản chất thị trường hiện tại vẫn duy trì xu hướng tăng bền vững, nhưng xu hướng ngắn hạn có thể tiếp tục điều chỉnh trong những phiên tới. Vì vậy, chiến lược hành động đề xuất là tích lũy dần ở các nhịp điều chỉnh, chờ đường xu hướng tuần phục hồi mạnh mẽ trở lại.</v>
      </c>
      <c r="C14" s="72"/>
    </row>
    <row r="15" spans="2:9" ht="14.6" customHeight="1" x14ac:dyDescent="0.4"/>
    <row r="16" spans="2:9" ht="124.3" customHeight="1" x14ac:dyDescent="0.4">
      <c r="B16" s="72" t="s">
        <v>116</v>
      </c>
      <c r="C16" s="72"/>
      <c r="F16" s="72" t="s">
        <v>299</v>
      </c>
      <c r="G16" s="72"/>
      <c r="H16" s="16"/>
    </row>
    <row r="17" spans="6:13" ht="8.6" customHeight="1" thickBot="1" x14ac:dyDescent="0.45"/>
    <row r="18" spans="6:13" ht="17.149999999999999" customHeight="1" x14ac:dyDescent="0.4">
      <c r="F18" s="42" t="str">
        <f>"BÁO CÁO CHIẾN LƯỢC ĐẦU TƯ TUẦN | " &amp; TEXT(MIN(weekly_history_data[date]), "dd/mm/yyyy") &amp; " - " &amp; TEXT(MAX(weekly_history_data[date]), "dd/mm/yyyy")</f>
        <v>BÁO CÁO CHIẾN LƯỢC ĐẦU TƯ TUẦN | 16/06/2025 - 22/07/2025</v>
      </c>
      <c r="G18" s="44" t="s">
        <v>247</v>
      </c>
    </row>
    <row r="19" spans="6:13" ht="14.6" customHeight="1" x14ac:dyDescent="0.4">
      <c r="J19" s="74" t="s">
        <v>244</v>
      </c>
      <c r="K19" s="74"/>
    </row>
    <row r="20" spans="6:13" ht="14.6" customHeight="1" x14ac:dyDescent="0.4">
      <c r="F20" s="72"/>
      <c r="G20" s="72"/>
      <c r="J20" s="74"/>
      <c r="K20" s="74"/>
    </row>
    <row r="21" spans="6:13" ht="8.6" customHeight="1" x14ac:dyDescent="0.4">
      <c r="F21" s="72"/>
      <c r="G21" s="72"/>
    </row>
    <row r="22" spans="6:13" ht="17.149999999999999" customHeight="1" x14ac:dyDescent="0.4">
      <c r="F22" s="72"/>
      <c r="G22" s="72"/>
      <c r="J22" s="60" t="s">
        <v>255</v>
      </c>
      <c r="K22" s="60"/>
      <c r="L22" s="60"/>
      <c r="M22" s="60"/>
    </row>
    <row r="23" spans="6:13" ht="8.6" customHeight="1" x14ac:dyDescent="0.4">
      <c r="F23" s="72"/>
      <c r="G23" s="72"/>
    </row>
    <row r="24" spans="6:13" x14ac:dyDescent="0.4">
      <c r="F24" s="72"/>
      <c r="G24" s="72"/>
      <c r="J24" s="80" t="s">
        <v>256</v>
      </c>
      <c r="K24" s="80"/>
    </row>
    <row r="25" spans="6:13" ht="8.6" customHeight="1" x14ac:dyDescent="0.4">
      <c r="F25" s="72"/>
      <c r="G25" s="72"/>
    </row>
    <row r="26" spans="6:13" x14ac:dyDescent="0.4">
      <c r="F26" s="72"/>
      <c r="G26" s="72"/>
      <c r="J26" s="21" t="s">
        <v>125</v>
      </c>
      <c r="K26" s="24">
        <f>'data part 2'!B20</f>
        <v>711.64953100000002</v>
      </c>
      <c r="L26" s="24"/>
    </row>
    <row r="27" spans="6:13" x14ac:dyDescent="0.4">
      <c r="F27" s="72"/>
      <c r="G27" s="72"/>
      <c r="J27" s="21" t="s">
        <v>126</v>
      </c>
      <c r="K27" s="24">
        <f>'data part 2'!B21</f>
        <v>-645.05682200000001</v>
      </c>
      <c r="L27" s="24"/>
    </row>
    <row r="28" spans="6:13" x14ac:dyDescent="0.4">
      <c r="F28" s="72"/>
      <c r="G28" s="72"/>
      <c r="J28" s="21" t="s">
        <v>127</v>
      </c>
      <c r="K28" s="24">
        <f>'data part 2'!B22</f>
        <v>66.592708999999999</v>
      </c>
      <c r="L28" s="24"/>
    </row>
    <row r="29" spans="6:13" x14ac:dyDescent="0.4">
      <c r="J29" s="64" t="s">
        <v>169</v>
      </c>
      <c r="K29" s="64"/>
      <c r="L29" s="51"/>
    </row>
    <row r="30" spans="6:13" ht="8.6" customHeight="1" x14ac:dyDescent="0.4">
      <c r="J30" s="23"/>
      <c r="K30" s="23"/>
      <c r="L30" s="23"/>
    </row>
    <row r="31" spans="6:13" x14ac:dyDescent="0.4">
      <c r="J31" s="21" t="s">
        <v>122</v>
      </c>
      <c r="K31" s="24">
        <f>'data part 2'!C20</f>
        <v>21765.924534271999</v>
      </c>
      <c r="L31" s="24"/>
    </row>
    <row r="32" spans="6:13" x14ac:dyDescent="0.4">
      <c r="J32" s="21" t="s">
        <v>123</v>
      </c>
      <c r="K32" s="24">
        <f>'data part 2'!C21</f>
        <v>-23386.617524223999</v>
      </c>
      <c r="L32" s="24"/>
    </row>
    <row r="33" spans="10:13" x14ac:dyDescent="0.4">
      <c r="J33" s="21" t="s">
        <v>124</v>
      </c>
      <c r="K33" s="24">
        <f>'data part 2'!C22</f>
        <v>-1620.6929899519998</v>
      </c>
      <c r="L33" s="24"/>
    </row>
    <row r="34" spans="10:13" x14ac:dyDescent="0.4">
      <c r="J34" s="64" t="s">
        <v>135</v>
      </c>
      <c r="K34" s="64"/>
      <c r="L34" s="51"/>
    </row>
    <row r="35" spans="10:13" ht="8.6" customHeight="1" x14ac:dyDescent="0.4">
      <c r="J35" s="22"/>
      <c r="K35" s="22"/>
      <c r="L35" s="22"/>
    </row>
    <row r="36" spans="10:13" x14ac:dyDescent="0.4">
      <c r="J36" s="80" t="s">
        <v>257</v>
      </c>
      <c r="K36" s="80"/>
    </row>
    <row r="37" spans="10:13" ht="8.6" customHeight="1" x14ac:dyDescent="0.4">
      <c r="J37" s="79"/>
    </row>
    <row r="38" spans="10:13" ht="16.850000000000001" customHeight="1" x14ac:dyDescent="0.4"/>
    <row r="39" spans="10:13" ht="16.850000000000001" customHeight="1" x14ac:dyDescent="0.4"/>
    <row r="40" spans="10:13" ht="16.850000000000001" customHeight="1" x14ac:dyDescent="0.4"/>
    <row r="41" spans="10:13" ht="16.850000000000001" customHeight="1" x14ac:dyDescent="0.4"/>
    <row r="42" spans="10:13" ht="16.850000000000001" customHeight="1" x14ac:dyDescent="0.4"/>
    <row r="43" spans="10:13" ht="16.850000000000001" customHeight="1" x14ac:dyDescent="0.4"/>
    <row r="44" spans="10:13" ht="16.850000000000001" customHeight="1" x14ac:dyDescent="0.4"/>
    <row r="45" spans="10:13" ht="16.850000000000001" customHeight="1" x14ac:dyDescent="0.4"/>
    <row r="46" spans="10:13" ht="8.6" customHeight="1" thickBot="1" x14ac:dyDescent="0.45"/>
    <row r="47" spans="10:13" ht="17.149999999999999" customHeight="1" x14ac:dyDescent="0.4">
      <c r="J47" s="78" t="str">
        <f>"BÁO CÁO CHIẾN LƯỢC ĐẦU TƯ TUẦN | " &amp; TEXT(MIN(weekly_history_data[date]), "dd/mm/yyyy") &amp; " - " &amp; TEXT(MAX(weekly_history_data[date]), "dd/mm/yyyy")</f>
        <v>BÁO CÁO CHIẾN LƯỢC ĐẦU TƯ TUẦN | 16/06/2025 - 22/07/2025</v>
      </c>
      <c r="K47" s="78"/>
      <c r="L47" s="77"/>
      <c r="M47" s="44" t="s">
        <v>248</v>
      </c>
    </row>
    <row r="48" spans="10:13" x14ac:dyDescent="0.4">
      <c r="J48" s="74" t="s">
        <v>244</v>
      </c>
      <c r="K48" s="74"/>
    </row>
    <row r="49" spans="10:13" x14ac:dyDescent="0.4">
      <c r="J49" s="74"/>
      <c r="K49" s="74"/>
    </row>
    <row r="50" spans="10:13" ht="8.6" customHeight="1" x14ac:dyDescent="0.4"/>
    <row r="51" spans="10:13" ht="17.25" customHeight="1" x14ac:dyDescent="0.4">
      <c r="J51" s="60" t="s">
        <v>255</v>
      </c>
      <c r="K51" s="60"/>
      <c r="L51" s="60"/>
      <c r="M51" s="60"/>
    </row>
    <row r="52" spans="10:13" ht="8.6" customHeight="1" x14ac:dyDescent="0.4"/>
    <row r="53" spans="10:13" x14ac:dyDescent="0.4">
      <c r="J53" s="65" t="s">
        <v>258</v>
      </c>
      <c r="K53" s="65"/>
    </row>
    <row r="54" spans="10:13" ht="8.6" customHeight="1" x14ac:dyDescent="0.4"/>
    <row r="55" spans="10:13" x14ac:dyDescent="0.4">
      <c r="J55" s="21" t="s">
        <v>125</v>
      </c>
      <c r="K55" s="24">
        <f>'data part 2'!B25</f>
        <v>119.132524</v>
      </c>
      <c r="L55" s="24"/>
    </row>
    <row r="56" spans="10:13" x14ac:dyDescent="0.4">
      <c r="J56" s="21" t="s">
        <v>126</v>
      </c>
      <c r="K56" s="24">
        <f>'data part 2'!B26</f>
        <v>-94.801327999999998</v>
      </c>
      <c r="L56" s="24"/>
    </row>
    <row r="57" spans="10:13" x14ac:dyDescent="0.4">
      <c r="J57" s="21" t="s">
        <v>127</v>
      </c>
      <c r="K57" s="24">
        <f>'data part 2'!B27</f>
        <v>24.331195999999998</v>
      </c>
      <c r="L57" s="24"/>
    </row>
    <row r="58" spans="10:13" x14ac:dyDescent="0.4">
      <c r="J58" s="64" t="s">
        <v>169</v>
      </c>
      <c r="K58" s="64"/>
      <c r="L58" s="51"/>
    </row>
    <row r="59" spans="10:13" ht="8.6" customHeight="1" x14ac:dyDescent="0.4">
      <c r="J59" s="23"/>
      <c r="K59" s="23"/>
      <c r="L59" s="23"/>
    </row>
    <row r="60" spans="10:13" x14ac:dyDescent="0.4">
      <c r="J60" s="21" t="s">
        <v>122</v>
      </c>
      <c r="K60" s="24">
        <f>'data part 2'!C25</f>
        <v>4163.1980730240002</v>
      </c>
      <c r="L60" s="24"/>
    </row>
    <row r="61" spans="10:13" x14ac:dyDescent="0.4">
      <c r="J61" s="21" t="s">
        <v>123</v>
      </c>
      <c r="K61" s="24">
        <f>'data part 2'!C26</f>
        <v>-3011.541854992</v>
      </c>
      <c r="L61" s="24"/>
    </row>
    <row r="62" spans="10:13" x14ac:dyDescent="0.4">
      <c r="J62" s="21" t="s">
        <v>124</v>
      </c>
      <c r="K62" s="24">
        <f>'data part 2'!C27</f>
        <v>1151.656218032</v>
      </c>
      <c r="L62" s="24"/>
    </row>
    <row r="63" spans="10:13" x14ac:dyDescent="0.4">
      <c r="J63" s="64" t="s">
        <v>135</v>
      </c>
      <c r="K63" s="64"/>
      <c r="L63" s="51"/>
    </row>
    <row r="64" spans="10:13" ht="8.6" customHeight="1" x14ac:dyDescent="0.4">
      <c r="J64" s="22"/>
      <c r="K64" s="22"/>
      <c r="L64" s="22"/>
    </row>
    <row r="65" spans="7:13" x14ac:dyDescent="0.4">
      <c r="J65" s="65" t="s">
        <v>259</v>
      </c>
      <c r="K65" s="65"/>
    </row>
    <row r="66" spans="7:13" ht="8.6" customHeight="1" x14ac:dyDescent="0.4"/>
    <row r="67" spans="7:13" ht="16.850000000000001" customHeight="1" x14ac:dyDescent="0.4"/>
    <row r="68" spans="7:13" ht="16.850000000000001" customHeight="1" x14ac:dyDescent="0.4"/>
    <row r="69" spans="7:13" ht="16.850000000000001" customHeight="1" x14ac:dyDescent="0.4"/>
    <row r="70" spans="7:13" ht="16.850000000000001" customHeight="1" x14ac:dyDescent="0.4"/>
    <row r="71" spans="7:13" ht="16.850000000000001" customHeight="1" x14ac:dyDescent="0.4"/>
    <row r="72" spans="7:13" ht="16.850000000000001" customHeight="1" x14ac:dyDescent="0.4"/>
    <row r="73" spans="7:13" ht="16.850000000000001" customHeight="1" x14ac:dyDescent="0.4"/>
    <row r="74" spans="7:13" ht="16.850000000000001" customHeight="1" x14ac:dyDescent="0.4"/>
    <row r="75" spans="7:13" ht="8.6" customHeight="1" thickBot="1" x14ac:dyDescent="0.45"/>
    <row r="76" spans="7:13" ht="17.149999999999999" customHeight="1" x14ac:dyDescent="0.4">
      <c r="J76" s="78" t="str">
        <f>"BÁO CÁO CHIẾN LƯỢC ĐẦU TƯ TUẦN | " &amp; TEXT(MIN(weekly_history_data[date]), "dd/mm/yyyy") &amp; " - " &amp; TEXT(MAX(weekly_history_data[date]), "dd/mm/yyyy")</f>
        <v>BÁO CÁO CHIẾN LƯỢC ĐẦU TƯ TUẦN | 16/06/2025 - 22/07/2025</v>
      </c>
      <c r="K76" s="78"/>
      <c r="L76" s="77"/>
      <c r="M76" s="44" t="s">
        <v>246</v>
      </c>
    </row>
    <row r="77" spans="7:13" x14ac:dyDescent="0.4">
      <c r="G77" t="s">
        <v>245</v>
      </c>
      <c r="J77" s="74" t="s">
        <v>244</v>
      </c>
      <c r="K77" s="74"/>
    </row>
    <row r="78" spans="7:13" x14ac:dyDescent="0.4">
      <c r="J78" s="74"/>
      <c r="K78" s="74"/>
    </row>
    <row r="79" spans="7:13" ht="8.6" customHeight="1" x14ac:dyDescent="0.4"/>
    <row r="80" spans="7:13" ht="17.149999999999999" customHeight="1" x14ac:dyDescent="0.4">
      <c r="J80" s="60" t="s">
        <v>260</v>
      </c>
      <c r="K80" s="60"/>
      <c r="L80" s="60"/>
      <c r="M80" s="60"/>
    </row>
    <row r="81" spans="10:13" ht="8.6" customHeight="1" x14ac:dyDescent="0.4"/>
    <row r="82" spans="10:13" x14ac:dyDescent="0.4">
      <c r="J82" s="20" t="s">
        <v>136</v>
      </c>
      <c r="L82" s="65" t="s">
        <v>174</v>
      </c>
      <c r="M82" s="65"/>
    </row>
    <row r="84" spans="10:13" x14ac:dyDescent="0.4">
      <c r="J84" s="21" t="s">
        <v>170</v>
      </c>
      <c r="K84" s="84">
        <f>'data part 2'!$N$4</f>
        <v>257639.03460431457</v>
      </c>
      <c r="L84" s="24"/>
    </row>
    <row r="85" spans="10:13" x14ac:dyDescent="0.4">
      <c r="J85" s="21" t="s">
        <v>171</v>
      </c>
      <c r="K85" s="84">
        <f>-'data part 2'!$O$4</f>
        <v>-19774.414734568702</v>
      </c>
      <c r="L85" s="24"/>
    </row>
    <row r="86" spans="10:13" x14ac:dyDescent="0.4">
      <c r="J86" s="21" t="s">
        <v>172</v>
      </c>
      <c r="K86" s="84">
        <f>'data part 2'!$P$4</f>
        <v>237864.61986974583</v>
      </c>
      <c r="L86" s="24"/>
    </row>
    <row r="87" spans="10:13" x14ac:dyDescent="0.4">
      <c r="J87" s="21" t="s">
        <v>173</v>
      </c>
      <c r="K87" s="25">
        <f>'data part 2'!$Q$4</f>
        <v>3.2030343263915073E-2</v>
      </c>
      <c r="L87" s="25"/>
    </row>
    <row r="88" spans="10:13" x14ac:dyDescent="0.4">
      <c r="J88" s="64" t="s">
        <v>135</v>
      </c>
      <c r="K88" s="64"/>
      <c r="L88" s="51"/>
    </row>
    <row r="89" spans="10:13" x14ac:dyDescent="0.4">
      <c r="K89" s="24"/>
      <c r="L89" s="24"/>
    </row>
    <row r="90" spans="10:13" x14ac:dyDescent="0.4">
      <c r="J90" s="65" t="s">
        <v>175</v>
      </c>
      <c r="K90" s="65"/>
      <c r="L90" s="52"/>
    </row>
    <row r="91" spans="10:13" ht="191.15" customHeight="1" thickBot="1" x14ac:dyDescent="0.45"/>
    <row r="92" spans="10:13" ht="17.149999999999999" customHeight="1" x14ac:dyDescent="0.4">
      <c r="J92" s="87" t="str">
        <f>"BÁO CÁO CHIẾN LƯỢC ĐẦU TƯ TUẦN | " &amp; TEXT(MIN(weekly_history_data[date]), "dd/mm/yyyy") &amp; " - " &amp; TEXT(MAX(weekly_history_data[date]), "dd/mm/yyyy")</f>
        <v>BÁO CÁO CHIẾN LƯỢC ĐẦU TƯ TUẦN | 16/06/2025 - 22/07/2025</v>
      </c>
      <c r="K92" s="87"/>
      <c r="L92" s="87"/>
      <c r="M92" s="113" t="s">
        <v>249</v>
      </c>
    </row>
    <row r="98" spans="1:15" x14ac:dyDescent="0.4">
      <c r="A98" s="26"/>
      <c r="B98" s="26"/>
      <c r="C98" s="26"/>
      <c r="D98" s="26"/>
      <c r="E98" s="26"/>
      <c r="F98" s="26"/>
      <c r="G98" s="26"/>
      <c r="H98" s="26"/>
      <c r="I98" s="26"/>
      <c r="J98" s="26"/>
      <c r="K98" s="26"/>
      <c r="L98" s="26"/>
      <c r="M98" s="26"/>
      <c r="N98" s="26"/>
      <c r="O98" s="26"/>
    </row>
    <row r="124" spans="15:15" x14ac:dyDescent="0.4">
      <c r="O124" s="26"/>
    </row>
    <row r="150" spans="15:15" x14ac:dyDescent="0.4">
      <c r="O150" s="26"/>
    </row>
  </sheetData>
  <mergeCells count="25">
    <mergeCell ref="B16:C16"/>
    <mergeCell ref="B14:C14"/>
    <mergeCell ref="J92:L92"/>
    <mergeCell ref="J24:K24"/>
    <mergeCell ref="J36:K36"/>
    <mergeCell ref="J53:K53"/>
    <mergeCell ref="J65:K65"/>
    <mergeCell ref="F20:G28"/>
    <mergeCell ref="F9:F10"/>
    <mergeCell ref="F16:G16"/>
    <mergeCell ref="J19:K20"/>
    <mergeCell ref="J22:M22"/>
    <mergeCell ref="B1:B2"/>
    <mergeCell ref="B4:C4"/>
    <mergeCell ref="J88:K88"/>
    <mergeCell ref="J90:K90"/>
    <mergeCell ref="J58:K58"/>
    <mergeCell ref="J63:K63"/>
    <mergeCell ref="J29:K29"/>
    <mergeCell ref="J34:K34"/>
    <mergeCell ref="J48:K49"/>
    <mergeCell ref="J51:M51"/>
    <mergeCell ref="L82:M82"/>
    <mergeCell ref="J77:K78"/>
    <mergeCell ref="J80:M80"/>
  </mergeCells>
  <printOptions verticalCentered="1"/>
  <pageMargins left="0" right="0" top="0" bottom="0" header="0" footer="0"/>
  <pageSetup paperSize="11" scale="104"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633C6-16CC-4E34-B067-4AE1978B4976}">
  <dimension ref="A1:AD105"/>
  <sheetViews>
    <sheetView view="pageBreakPreview" zoomScale="115" zoomScaleNormal="115" zoomScaleSheetLayoutView="115" workbookViewId="0">
      <selection activeCell="U104" sqref="U104"/>
    </sheetView>
  </sheetViews>
  <sheetFormatPr defaultRowHeight="14.6" x14ac:dyDescent="0.4"/>
  <cols>
    <col min="1" max="1" width="2.3046875" customWidth="1"/>
    <col min="2" max="2" width="5.84375" customWidth="1"/>
    <col min="3" max="3" width="14.3828125" customWidth="1"/>
    <col min="4" max="4" width="4.3046875" style="90" customWidth="1"/>
    <col min="5" max="7" width="7.53515625" customWidth="1"/>
    <col min="8" max="8" width="4.3046875" style="90" customWidth="1"/>
    <col min="9" max="14" width="7.53515625" customWidth="1"/>
    <col min="15" max="15" width="2" customWidth="1"/>
    <col min="16" max="16" width="2.15234375" customWidth="1"/>
    <col min="17" max="17" width="9.23046875" customWidth="1"/>
    <col min="18" max="29" width="7.3046875" customWidth="1"/>
    <col min="30" max="30" width="2.15234375" customWidth="1"/>
  </cols>
  <sheetData>
    <row r="1" spans="1:30" ht="14.6" customHeight="1" x14ac:dyDescent="0.4">
      <c r="B1" s="58" t="s">
        <v>262</v>
      </c>
      <c r="C1" s="58"/>
      <c r="D1" s="58"/>
      <c r="E1" s="58"/>
      <c r="F1" s="58"/>
      <c r="G1" s="58"/>
    </row>
    <row r="2" spans="1:30" ht="14.6" customHeight="1" x14ac:dyDescent="0.4">
      <c r="B2" s="58"/>
      <c r="C2" s="58"/>
      <c r="D2" s="58"/>
      <c r="E2" s="58"/>
      <c r="F2" s="58"/>
      <c r="G2" s="58"/>
    </row>
    <row r="3" spans="1:30" ht="8.6" customHeight="1" x14ac:dyDescent="0.4">
      <c r="C3" s="21"/>
      <c r="D3" s="96"/>
      <c r="E3" s="21"/>
      <c r="F3" s="21"/>
      <c r="G3" s="21"/>
      <c r="H3" s="96"/>
      <c r="I3" s="21"/>
      <c r="J3" s="21"/>
      <c r="K3" s="21"/>
      <c r="L3" s="21"/>
      <c r="M3" s="21"/>
      <c r="N3" s="21"/>
    </row>
    <row r="4" spans="1:30" ht="17.149999999999999" customHeight="1" x14ac:dyDescent="0.4">
      <c r="B4" s="60" t="s">
        <v>261</v>
      </c>
      <c r="C4" s="60"/>
      <c r="D4" s="60"/>
      <c r="E4" s="60"/>
      <c r="F4" s="60"/>
      <c r="G4" s="60"/>
      <c r="H4" s="60"/>
      <c r="I4" s="60"/>
      <c r="J4" s="60"/>
      <c r="K4" s="60"/>
      <c r="L4" s="60"/>
      <c r="M4" s="60"/>
      <c r="N4" s="60"/>
    </row>
    <row r="5" spans="1:30" ht="8.6" customHeight="1" x14ac:dyDescent="0.4">
      <c r="B5" s="21"/>
      <c r="C5" s="21"/>
      <c r="D5" s="96"/>
      <c r="E5" s="21"/>
      <c r="F5" s="21"/>
      <c r="G5" s="21"/>
      <c r="H5" s="96"/>
      <c r="I5" s="21"/>
      <c r="J5" s="21"/>
      <c r="K5" s="21"/>
      <c r="L5" s="21"/>
      <c r="M5" s="21"/>
      <c r="N5" s="21"/>
    </row>
    <row r="6" spans="1:30" ht="15.9" customHeight="1" x14ac:dyDescent="0.4">
      <c r="B6" s="89" t="s">
        <v>222</v>
      </c>
      <c r="C6" s="89"/>
      <c r="D6" s="96"/>
      <c r="E6" s="89" t="s">
        <v>223</v>
      </c>
      <c r="F6" s="89"/>
      <c r="G6" s="89"/>
      <c r="H6" s="96"/>
      <c r="I6" s="89" t="s">
        <v>227</v>
      </c>
      <c r="J6" s="89"/>
      <c r="K6" s="89"/>
      <c r="L6" s="89"/>
      <c r="M6" s="89"/>
      <c r="N6" s="89"/>
    </row>
    <row r="7" spans="1:30" ht="30" customHeight="1" x14ac:dyDescent="0.4">
      <c r="A7" s="26"/>
      <c r="B7" s="91" t="s">
        <v>214</v>
      </c>
      <c r="C7" s="91" t="s">
        <v>215</v>
      </c>
      <c r="D7" s="82"/>
      <c r="E7" s="91" t="s">
        <v>226</v>
      </c>
      <c r="F7" s="91" t="s">
        <v>224</v>
      </c>
      <c r="G7" s="91" t="s">
        <v>225</v>
      </c>
      <c r="H7" s="82"/>
      <c r="I7" s="91" t="s">
        <v>216</v>
      </c>
      <c r="J7" s="91" t="s">
        <v>217</v>
      </c>
      <c r="K7" s="91" t="s">
        <v>218</v>
      </c>
      <c r="L7" s="91" t="s">
        <v>219</v>
      </c>
      <c r="M7" s="91" t="s">
        <v>220</v>
      </c>
      <c r="N7" s="91" t="s">
        <v>221</v>
      </c>
      <c r="O7" s="26"/>
      <c r="P7" s="26"/>
      <c r="Q7" s="26"/>
      <c r="R7" s="26"/>
      <c r="S7" s="26"/>
      <c r="T7" s="26"/>
      <c r="U7" s="26"/>
      <c r="V7" s="26"/>
      <c r="W7" s="26"/>
      <c r="X7" s="26"/>
      <c r="Y7" s="26"/>
      <c r="Z7" s="26"/>
      <c r="AA7" s="26"/>
      <c r="AB7" s="26"/>
      <c r="AC7" s="26"/>
      <c r="AD7" s="26"/>
    </row>
    <row r="8" spans="1:30" ht="15.9" customHeight="1" x14ac:dyDescent="0.4">
      <c r="B8" s="100" t="str" cm="1">
        <f t="array" ref="B8:N24">_xlfn.LET(
    _xlpm.start_row, 1,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VIX</v>
      </c>
      <c r="C8" s="100" t="str">
        <v>Chứng khoán</v>
      </c>
      <c r="D8" s="98" t="str">
        <v/>
      </c>
      <c r="E8" s="94">
        <v>20.65</v>
      </c>
      <c r="F8" s="95">
        <v>0.20760200000000001</v>
      </c>
      <c r="G8" s="95">
        <v>1.1439379999999999</v>
      </c>
      <c r="H8" s="99" t="str">
        <v/>
      </c>
      <c r="I8" s="95">
        <v>0.60077499999999995</v>
      </c>
      <c r="J8" s="95">
        <v>0.50051900000000005</v>
      </c>
      <c r="K8" s="95">
        <v>0.69958799999999999</v>
      </c>
      <c r="L8" s="95">
        <v>1.203506</v>
      </c>
      <c r="M8" s="95">
        <v>0.26377200000000001</v>
      </c>
      <c r="N8" s="95">
        <v>1.296875</v>
      </c>
    </row>
    <row r="9" spans="1:30" ht="15.9" customHeight="1" x14ac:dyDescent="0.4">
      <c r="B9" s="100" t="str">
        <v>CEO</v>
      </c>
      <c r="C9" s="100" t="str">
        <v>Bất động sản</v>
      </c>
      <c r="D9" s="99" t="str">
        <v/>
      </c>
      <c r="E9" s="94">
        <v>22.4</v>
      </c>
      <c r="F9" s="95">
        <v>0.17277500000000001</v>
      </c>
      <c r="G9" s="95">
        <v>1.1911579999999999</v>
      </c>
      <c r="H9" s="99" t="str">
        <v/>
      </c>
      <c r="I9" s="95">
        <v>0.37423299999999998</v>
      </c>
      <c r="J9" s="95">
        <v>0.14871799999999999</v>
      </c>
      <c r="K9" s="95">
        <v>0.37423299999999998</v>
      </c>
      <c r="L9" s="95">
        <v>0.73643400000000003</v>
      </c>
      <c r="M9" s="95">
        <v>-3.7594000000000002E-2</v>
      </c>
      <c r="N9" s="95">
        <v>0.85124</v>
      </c>
    </row>
    <row r="10" spans="1:30" ht="15.9" customHeight="1" x14ac:dyDescent="0.4">
      <c r="B10" s="100" t="str">
        <v>CTS</v>
      </c>
      <c r="C10" s="100" t="str">
        <v>Chứng khoán</v>
      </c>
      <c r="D10" s="99" t="str">
        <v/>
      </c>
      <c r="E10" s="94">
        <v>34.400002000000001</v>
      </c>
      <c r="F10" s="95">
        <v>0.12786900000000001</v>
      </c>
      <c r="G10" s="95">
        <v>1.073213</v>
      </c>
      <c r="H10" s="99" t="str">
        <v/>
      </c>
      <c r="I10" s="95">
        <v>0.27407399999999998</v>
      </c>
      <c r="J10" s="95">
        <v>0.25090899999999999</v>
      </c>
      <c r="K10" s="95">
        <v>0.37051800000000001</v>
      </c>
      <c r="L10" s="95">
        <v>0.38179800000000003</v>
      </c>
      <c r="M10" s="95">
        <v>5.9031E-2</v>
      </c>
      <c r="N10" s="95">
        <v>0.78879999999999995</v>
      </c>
    </row>
    <row r="11" spans="1:30" ht="15.9" customHeight="1" x14ac:dyDescent="0.4">
      <c r="B11" s="100" t="str">
        <v>HVN</v>
      </c>
      <c r="C11" s="100" t="str">
        <v>Du lịch và DV</v>
      </c>
      <c r="D11" s="99" t="str">
        <v/>
      </c>
      <c r="E11" s="94">
        <v>33.099997999999999</v>
      </c>
      <c r="F11" s="95">
        <v>0.114079</v>
      </c>
      <c r="G11" s="95">
        <v>1.132307</v>
      </c>
      <c r="H11" s="99" t="str">
        <v/>
      </c>
      <c r="I11" s="95">
        <v>0.100938</v>
      </c>
      <c r="J11" s="95">
        <v>3.9622999999999998E-2</v>
      </c>
      <c r="K11" s="95">
        <v>0.16345599999999999</v>
      </c>
      <c r="L11" s="95">
        <v>0.45331399999999999</v>
      </c>
      <c r="M11" s="95">
        <v>0.135156</v>
      </c>
      <c r="N11" s="95">
        <v>2.6842779999999999</v>
      </c>
    </row>
    <row r="12" spans="1:30" ht="15.9" customHeight="1" x14ac:dyDescent="0.4">
      <c r="B12" s="100" t="str">
        <v>EIB</v>
      </c>
      <c r="C12" s="100" t="str">
        <v>Ngân hàng</v>
      </c>
      <c r="D12" s="99" t="str">
        <v/>
      </c>
      <c r="E12" s="94">
        <v>27.15</v>
      </c>
      <c r="F12" s="95">
        <v>9.919E-2</v>
      </c>
      <c r="G12" s="95">
        <v>0.94920199999999999</v>
      </c>
      <c r="H12" s="99" t="str">
        <v/>
      </c>
      <c r="I12" s="95">
        <v>0.193407</v>
      </c>
      <c r="J12" s="95">
        <v>8.8176000000000004E-2</v>
      </c>
      <c r="K12" s="95">
        <v>0.25694400000000001</v>
      </c>
      <c r="L12" s="95">
        <v>0.41038999999999998</v>
      </c>
      <c r="M12" s="95">
        <v>0.22850699999999999</v>
      </c>
      <c r="N12" s="95">
        <v>0.81711</v>
      </c>
    </row>
    <row r="13" spans="1:30" ht="15.9" customHeight="1" x14ac:dyDescent="0.4">
      <c r="B13" s="100" t="str">
        <v>VHM</v>
      </c>
      <c r="C13" s="100" t="str">
        <v>Bất động sản</v>
      </c>
      <c r="D13" s="99" t="str">
        <v/>
      </c>
      <c r="E13" s="94">
        <v>95.5</v>
      </c>
      <c r="F13" s="95">
        <v>8.5226999999999997E-2</v>
      </c>
      <c r="G13" s="95">
        <v>1.026729</v>
      </c>
      <c r="H13" s="99" t="str">
        <v/>
      </c>
      <c r="I13" s="95">
        <v>0.25</v>
      </c>
      <c r="J13" s="95">
        <v>0.210393</v>
      </c>
      <c r="K13" s="95">
        <v>0.44042199999999998</v>
      </c>
      <c r="L13" s="95">
        <v>1.3815459999999999</v>
      </c>
      <c r="M13" s="95">
        <v>0.96704400000000001</v>
      </c>
      <c r="N13" s="95">
        <v>1.808824</v>
      </c>
    </row>
    <row r="14" spans="1:30" ht="15.9" customHeight="1" x14ac:dyDescent="0.4">
      <c r="B14" s="100" t="str">
        <v>VJC</v>
      </c>
      <c r="C14" s="100" t="str">
        <v>Du lịch và DV</v>
      </c>
      <c r="D14" s="99" t="str">
        <v/>
      </c>
      <c r="E14" s="94">
        <v>101.699997</v>
      </c>
      <c r="F14" s="95">
        <v>5.9374999999999997E-2</v>
      </c>
      <c r="G14" s="95">
        <v>1.3572139999999999</v>
      </c>
      <c r="H14" s="99" t="str">
        <v/>
      </c>
      <c r="I14" s="95">
        <v>0.153061</v>
      </c>
      <c r="J14" s="95">
        <v>9.9459000000000006E-2</v>
      </c>
      <c r="K14" s="95">
        <v>0.17572299999999999</v>
      </c>
      <c r="L14" s="95">
        <v>1.5984000000000002E-2</v>
      </c>
      <c r="M14" s="95">
        <v>-0.14966599999999999</v>
      </c>
      <c r="N14" s="95">
        <v>4.8453999999999997E-2</v>
      </c>
    </row>
    <row r="15" spans="1:30" ht="15.9" customHeight="1" x14ac:dyDescent="0.4">
      <c r="B15" s="100" t="str">
        <v>DPM</v>
      </c>
      <c r="C15" s="100" t="str">
        <v>Hoá chất</v>
      </c>
      <c r="D15" s="99" t="str">
        <v/>
      </c>
      <c r="E15" s="94">
        <v>40.400002000000001</v>
      </c>
      <c r="F15" s="95">
        <v>5.4829999999999997E-2</v>
      </c>
      <c r="G15" s="95">
        <v>1.0823229999999999</v>
      </c>
      <c r="H15" s="99" t="str">
        <v/>
      </c>
      <c r="I15" s="95">
        <v>8.5684999999999997E-2</v>
      </c>
      <c r="J15" s="95">
        <v>6.6395999999999997E-2</v>
      </c>
      <c r="K15" s="95">
        <v>0.275144</v>
      </c>
      <c r="L15" s="95">
        <v>0.19703699999999999</v>
      </c>
      <c r="M15" s="95">
        <v>0.10982</v>
      </c>
      <c r="N15" s="95">
        <v>0.42793300000000001</v>
      </c>
    </row>
    <row r="16" spans="1:30" ht="15.9" customHeight="1" x14ac:dyDescent="0.4">
      <c r="B16" s="100" t="str">
        <v>TAL</v>
      </c>
      <c r="C16" s="100" t="str">
        <v>Bất động sản</v>
      </c>
      <c r="D16" s="99" t="str">
        <v/>
      </c>
      <c r="E16" s="94">
        <v>28.700001</v>
      </c>
      <c r="F16" s="95">
        <v>4.7445000000000001E-2</v>
      </c>
      <c r="G16" s="95">
        <v>1.0083009999999999</v>
      </c>
      <c r="H16" s="99" t="str">
        <v/>
      </c>
      <c r="I16" s="95">
        <v>7.5775999999999996E-2</v>
      </c>
      <c r="J16" s="95">
        <v>4.6099000000000001E-2</v>
      </c>
      <c r="K16" s="95">
        <v>0.30762400000000001</v>
      </c>
      <c r="L16" s="95">
        <v>0.48710199999999998</v>
      </c>
      <c r="M16" s="95">
        <v>0.20118800000000001</v>
      </c>
      <c r="N16" s="95">
        <v>0</v>
      </c>
    </row>
    <row r="17" spans="2:14" ht="15.9" customHeight="1" x14ac:dyDescent="0.4">
      <c r="B17" s="100" t="str">
        <v>VRE</v>
      </c>
      <c r="C17" s="100" t="str">
        <v>Bất động sản</v>
      </c>
      <c r="D17" s="99" t="str">
        <v/>
      </c>
      <c r="E17" s="94">
        <v>30</v>
      </c>
      <c r="F17" s="95">
        <v>4.1667000000000003E-2</v>
      </c>
      <c r="G17" s="95">
        <v>0.84118800000000005</v>
      </c>
      <c r="H17" s="99" t="str">
        <v/>
      </c>
      <c r="I17" s="95">
        <v>0.21703900000000001</v>
      </c>
      <c r="J17" s="95">
        <v>9.6892000000000006E-2</v>
      </c>
      <c r="K17" s="95">
        <v>0.26050400000000001</v>
      </c>
      <c r="L17" s="95">
        <v>0.74418600000000001</v>
      </c>
      <c r="M17" s="95">
        <v>4.3478000000000003E-2</v>
      </c>
      <c r="N17" s="95">
        <v>0.79640699999999998</v>
      </c>
    </row>
    <row r="18" spans="2:14" ht="15.9" customHeight="1" x14ac:dyDescent="0.4">
      <c r="B18" s="100" t="str">
        <v>HDC</v>
      </c>
      <c r="C18" s="100" t="str">
        <v>Bất động sản</v>
      </c>
      <c r="D18" s="99" t="str">
        <v/>
      </c>
      <c r="E18" s="94">
        <v>30.9</v>
      </c>
      <c r="F18" s="95">
        <v>3.8655000000000002E-2</v>
      </c>
      <c r="G18" s="95">
        <v>0.81011299999999997</v>
      </c>
      <c r="H18" s="99" t="str">
        <v/>
      </c>
      <c r="I18" s="95">
        <v>0.19305</v>
      </c>
      <c r="J18" s="95">
        <v>0.146568</v>
      </c>
      <c r="K18" s="95">
        <v>0.28749999999999998</v>
      </c>
      <c r="L18" s="95">
        <v>0.231076</v>
      </c>
      <c r="M18" s="95">
        <v>4.8230000000000002E-2</v>
      </c>
      <c r="N18" s="95">
        <v>0.41856300000000002</v>
      </c>
    </row>
    <row r="19" spans="2:14" ht="15.9" customHeight="1" x14ac:dyDescent="0.4">
      <c r="B19" s="100" t="str">
        <v>VGC</v>
      </c>
      <c r="C19" s="100" t="str">
        <v>BĐS KCN</v>
      </c>
      <c r="D19" s="99" t="str">
        <v/>
      </c>
      <c r="E19" s="94">
        <v>47.950001</v>
      </c>
      <c r="F19" s="95">
        <v>3.6756999999999998E-2</v>
      </c>
      <c r="G19" s="95">
        <v>0.95744499999999999</v>
      </c>
      <c r="H19" s="99" t="str">
        <v/>
      </c>
      <c r="I19" s="95">
        <v>6.0840999999999999E-2</v>
      </c>
      <c r="J19" s="95">
        <v>9.4739999999999998E-3</v>
      </c>
      <c r="K19" s="95">
        <v>0.125587</v>
      </c>
      <c r="L19" s="95">
        <v>6.5556000000000003E-2</v>
      </c>
      <c r="M19" s="95">
        <v>-0.18892800000000001</v>
      </c>
      <c r="N19" s="95">
        <v>0.26166699999999998</v>
      </c>
    </row>
    <row r="20" spans="2:14" ht="15.9" customHeight="1" x14ac:dyDescent="0.4">
      <c r="B20" s="100" t="str">
        <v>BVS</v>
      </c>
      <c r="C20" s="100" t="str">
        <v>Chứng khoán</v>
      </c>
      <c r="D20" s="99" t="str">
        <v/>
      </c>
      <c r="E20" s="94">
        <v>37</v>
      </c>
      <c r="F20" s="95">
        <v>3.3520000000000001E-2</v>
      </c>
      <c r="G20" s="95">
        <v>0.974298</v>
      </c>
      <c r="H20" s="99" t="str">
        <v/>
      </c>
      <c r="I20" s="95">
        <v>0.15987499999999999</v>
      </c>
      <c r="J20" s="95">
        <v>5.4130999999999999E-2</v>
      </c>
      <c r="K20" s="95">
        <v>0.23333300000000001</v>
      </c>
      <c r="L20" s="95">
        <v>-2.6949999999999999E-3</v>
      </c>
      <c r="M20" s="95">
        <v>-0.23808099999999999</v>
      </c>
      <c r="N20" s="95">
        <v>0.53312899999999996</v>
      </c>
    </row>
    <row r="21" spans="2:14" ht="15.9" customHeight="1" x14ac:dyDescent="0.4">
      <c r="B21" s="100" t="str">
        <v>HDG</v>
      </c>
      <c r="C21" s="100" t="str">
        <v>Bất động sản</v>
      </c>
      <c r="D21" s="99" t="str">
        <v/>
      </c>
      <c r="E21" s="94">
        <v>27.299999</v>
      </c>
      <c r="F21" s="95">
        <v>3.2135999999999998E-2</v>
      </c>
      <c r="G21" s="95">
        <v>1.338524</v>
      </c>
      <c r="H21" s="99" t="str">
        <v/>
      </c>
      <c r="I21" s="95">
        <v>7.2691000000000006E-2</v>
      </c>
      <c r="J21" s="95">
        <v>1.6760000000000001E-2</v>
      </c>
      <c r="K21" s="95">
        <v>0.152783</v>
      </c>
      <c r="L21" s="95">
        <v>4.8168000000000002E-2</v>
      </c>
      <c r="M21" s="95">
        <v>-0.09</v>
      </c>
      <c r="N21" s="95">
        <v>0.36636800000000003</v>
      </c>
    </row>
    <row r="22" spans="2:14" ht="15.9" customHeight="1" x14ac:dyDescent="0.4">
      <c r="B22" s="100" t="str">
        <v>VIB</v>
      </c>
      <c r="C22" s="100" t="str">
        <v>Ngân hàng</v>
      </c>
      <c r="D22" s="99" t="str">
        <v/>
      </c>
      <c r="E22" s="94">
        <v>17.399999999999999</v>
      </c>
      <c r="F22" s="95">
        <v>2.7772000000000002E-2</v>
      </c>
      <c r="G22" s="95">
        <v>1.11686</v>
      </c>
      <c r="H22" s="99" t="str">
        <v/>
      </c>
      <c r="I22" s="95">
        <v>8.0980999999999997E-2</v>
      </c>
      <c r="J22" s="95">
        <v>7.8043000000000001E-2</v>
      </c>
      <c r="K22" s="95">
        <v>0.117521</v>
      </c>
      <c r="L22" s="95">
        <v>4.6836999999999997E-2</v>
      </c>
      <c r="M22" s="95">
        <v>-6.2119999999999996E-3</v>
      </c>
      <c r="N22" s="95">
        <v>0.30083300000000002</v>
      </c>
    </row>
    <row r="23" spans="2:14" ht="15.9" customHeight="1" x14ac:dyDescent="0.4">
      <c r="B23" s="100" t="str">
        <v>DCM</v>
      </c>
      <c r="C23" s="100" t="str">
        <v>Hoá chất</v>
      </c>
      <c r="D23" s="99" t="str">
        <v/>
      </c>
      <c r="E23" s="94">
        <v>35.200001</v>
      </c>
      <c r="F23" s="95">
        <v>2.6238999999999998E-2</v>
      </c>
      <c r="G23" s="95">
        <v>1.1573439999999999</v>
      </c>
      <c r="H23" s="99" t="str">
        <v/>
      </c>
      <c r="I23" s="95">
        <v>4.2963000000000001E-2</v>
      </c>
      <c r="J23" s="95">
        <v>-8.8419999999999992E-3</v>
      </c>
      <c r="K23" s="95">
        <v>0.13275200000000001</v>
      </c>
      <c r="L23" s="95">
        <v>4.6841000000000001E-2</v>
      </c>
      <c r="M23" s="95">
        <v>-0.108432</v>
      </c>
      <c r="N23" s="95">
        <v>0.315527</v>
      </c>
    </row>
    <row r="24" spans="2:14" ht="15.9" customHeight="1" x14ac:dyDescent="0.4">
      <c r="B24" s="100" t="str">
        <v>SIP</v>
      </c>
      <c r="C24" s="100" t="str">
        <v>BĐS KCN</v>
      </c>
      <c r="D24" s="99" t="str">
        <v/>
      </c>
      <c r="E24" s="94">
        <v>62.799999</v>
      </c>
      <c r="F24" s="95">
        <v>2.1138000000000001E-2</v>
      </c>
      <c r="G24" s="95">
        <v>1.1744950000000001</v>
      </c>
      <c r="H24" s="99" t="str">
        <v/>
      </c>
      <c r="I24" s="95">
        <v>5.1236999999999998E-2</v>
      </c>
      <c r="J24" s="95">
        <v>2.7310999999999998E-2</v>
      </c>
      <c r="K24" s="95">
        <v>0.17622099999999999</v>
      </c>
      <c r="L24" s="95">
        <v>-0.116796</v>
      </c>
      <c r="M24" s="95">
        <v>-0.160499</v>
      </c>
      <c r="N24" s="95">
        <v>0.37012800000000001</v>
      </c>
    </row>
    <row r="25" spans="2:14" ht="8.6" customHeight="1" thickBot="1" x14ac:dyDescent="0.45">
      <c r="B25" s="21"/>
      <c r="C25" s="21"/>
      <c r="D25" s="96"/>
      <c r="E25" s="21"/>
      <c r="F25" s="21"/>
      <c r="G25" s="21"/>
      <c r="H25" s="96"/>
      <c r="I25" s="21"/>
      <c r="J25" s="21"/>
      <c r="K25" s="21"/>
      <c r="L25" s="21"/>
      <c r="M25" s="21"/>
      <c r="N25" s="21"/>
    </row>
    <row r="26" spans="2:14" ht="17.149999999999999" customHeight="1" x14ac:dyDescent="0.4">
      <c r="B26" s="87" t="str">
        <f>"BÁO CÁO CHIẾN LƯỢC ĐẦU TƯ TUẦN | " &amp; TEXT(MIN(weekly_history_data[date]), "dd/mm/yyyy") &amp; " - " &amp; TEXT(MAX(weekly_history_data[date]), "dd/mm/yyyy")</f>
        <v>BÁO CÁO CHIẾN LƯỢC ĐẦU TƯ TUẦN | 16/06/2025 - 22/07/2025</v>
      </c>
      <c r="C26" s="87"/>
      <c r="D26" s="87"/>
      <c r="E26" s="87"/>
      <c r="F26" s="87"/>
      <c r="G26" s="87"/>
      <c r="H26" s="97"/>
      <c r="I26" s="88" t="s">
        <v>263</v>
      </c>
      <c r="J26" s="88"/>
      <c r="K26" s="88"/>
      <c r="L26" s="88"/>
      <c r="M26" s="88"/>
      <c r="N26" s="88"/>
    </row>
    <row r="27" spans="2:14" x14ac:dyDescent="0.4">
      <c r="B27" s="58" t="s">
        <v>262</v>
      </c>
      <c r="C27" s="58"/>
      <c r="D27" s="58"/>
      <c r="E27" s="58"/>
      <c r="F27" s="58"/>
      <c r="G27" s="58"/>
    </row>
    <row r="28" spans="2:14" x14ac:dyDescent="0.4">
      <c r="B28" s="58"/>
      <c r="C28" s="58"/>
      <c r="D28" s="58"/>
      <c r="E28" s="58"/>
      <c r="F28" s="58"/>
      <c r="G28" s="58"/>
    </row>
    <row r="29" spans="2:14" ht="8.6" customHeight="1" x14ac:dyDescent="0.4">
      <c r="C29" s="21"/>
      <c r="D29" s="96"/>
      <c r="E29" s="21"/>
      <c r="F29" s="21"/>
      <c r="G29" s="21"/>
      <c r="H29" s="96"/>
      <c r="I29" s="21"/>
      <c r="J29" s="21"/>
      <c r="K29" s="21"/>
      <c r="L29" s="21"/>
      <c r="M29" s="21"/>
      <c r="N29" s="21"/>
    </row>
    <row r="30" spans="2:14" ht="17.149999999999999" customHeight="1" x14ac:dyDescent="0.4">
      <c r="B30" s="60" t="s">
        <v>261</v>
      </c>
      <c r="C30" s="60"/>
      <c r="D30" s="60"/>
      <c r="E30" s="60"/>
      <c r="F30" s="60"/>
      <c r="G30" s="60"/>
      <c r="H30" s="60"/>
      <c r="I30" s="60"/>
      <c r="J30" s="60"/>
      <c r="K30" s="60"/>
      <c r="L30" s="60"/>
      <c r="M30" s="60"/>
      <c r="N30" s="60"/>
    </row>
    <row r="31" spans="2:14" ht="8.6" customHeight="1" x14ac:dyDescent="0.4">
      <c r="D31"/>
      <c r="H31"/>
    </row>
    <row r="32" spans="2:14" x14ac:dyDescent="0.4">
      <c r="B32" s="89" t="s">
        <v>222</v>
      </c>
      <c r="C32" s="89"/>
      <c r="D32" s="96"/>
      <c r="E32" s="89" t="s">
        <v>223</v>
      </c>
      <c r="F32" s="89"/>
      <c r="G32" s="89"/>
      <c r="H32" s="96"/>
      <c r="I32" s="89" t="s">
        <v>227</v>
      </c>
      <c r="J32" s="89"/>
      <c r="K32" s="89"/>
      <c r="L32" s="89"/>
      <c r="M32" s="89"/>
      <c r="N32" s="89"/>
    </row>
    <row r="33" spans="2:15" ht="30.45" customHeight="1" x14ac:dyDescent="0.4">
      <c r="B33" s="91" t="s">
        <v>214</v>
      </c>
      <c r="C33" s="91" t="s">
        <v>215</v>
      </c>
      <c r="D33" s="82"/>
      <c r="E33" s="91" t="s">
        <v>226</v>
      </c>
      <c r="F33" s="91" t="s">
        <v>224</v>
      </c>
      <c r="G33" s="91" t="s">
        <v>225</v>
      </c>
      <c r="H33" s="82"/>
      <c r="I33" s="91" t="s">
        <v>216</v>
      </c>
      <c r="J33" s="91" t="s">
        <v>217</v>
      </c>
      <c r="K33" s="91" t="s">
        <v>218</v>
      </c>
      <c r="L33" s="91" t="s">
        <v>219</v>
      </c>
      <c r="M33" s="91" t="s">
        <v>220</v>
      </c>
      <c r="N33" s="91" t="s">
        <v>221</v>
      </c>
      <c r="O33" s="26"/>
    </row>
    <row r="34" spans="2:15" ht="15.9" customHeight="1" x14ac:dyDescent="0.4">
      <c r="B34" s="100" t="str" cm="1">
        <f t="array" ref="B34:N50">_xlfn.LET(
    _xlpm.start_row, 18,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HHS</v>
      </c>
      <c r="C34" s="100" t="str">
        <v>Bất động sản</v>
      </c>
      <c r="D34" s="98" t="str">
        <v/>
      </c>
      <c r="E34" s="94">
        <v>17.5</v>
      </c>
      <c r="F34" s="95">
        <v>2.0407999999999999E-2</v>
      </c>
      <c r="G34" s="95">
        <v>1.0172509999999999</v>
      </c>
      <c r="H34" s="99" t="str">
        <v/>
      </c>
      <c r="I34" s="95">
        <v>0.15131600000000001</v>
      </c>
      <c r="J34" s="95">
        <v>8.6956000000000006E-2</v>
      </c>
      <c r="K34" s="95">
        <v>0.24555199999999999</v>
      </c>
      <c r="L34" s="95">
        <v>1.355316</v>
      </c>
      <c r="M34" s="95">
        <v>0.49596800000000002</v>
      </c>
      <c r="N34" s="95">
        <v>1.6200559999999999</v>
      </c>
    </row>
    <row r="35" spans="2:15" ht="15.9" customHeight="1" x14ac:dyDescent="0.4">
      <c r="B35" s="100" t="str">
        <v>GVR</v>
      </c>
      <c r="C35" s="100" t="str">
        <v>Hoá chất</v>
      </c>
      <c r="D35" s="99" t="str">
        <v/>
      </c>
      <c r="E35" s="94">
        <v>30.450001</v>
      </c>
      <c r="F35" s="95">
        <v>2.0101000000000001E-2</v>
      </c>
      <c r="G35" s="95">
        <v>1.0802970000000001</v>
      </c>
      <c r="H35" s="99" t="str">
        <v/>
      </c>
      <c r="I35" s="95">
        <v>-6.5250000000000004E-3</v>
      </c>
      <c r="J35" s="95">
        <v>-2.8708000000000001E-2</v>
      </c>
      <c r="K35" s="95">
        <v>0.127778</v>
      </c>
      <c r="L35" s="95">
        <v>-1.639E-3</v>
      </c>
      <c r="M35" s="95">
        <v>-0.21196799999999999</v>
      </c>
      <c r="N35" s="95">
        <v>0.51395299999999999</v>
      </c>
    </row>
    <row r="36" spans="2:15" ht="15.9" customHeight="1" x14ac:dyDescent="0.4">
      <c r="B36" s="100" t="str">
        <v>ACB</v>
      </c>
      <c r="C36" s="100" t="str">
        <v>Ngân hàng</v>
      </c>
      <c r="D36" s="99" t="str">
        <v/>
      </c>
      <c r="E36" s="94">
        <v>22.9</v>
      </c>
      <c r="F36" s="95">
        <v>2.0043999999999999E-2</v>
      </c>
      <c r="G36" s="95">
        <v>1.0848789999999999</v>
      </c>
      <c r="H36" s="99" t="str">
        <v/>
      </c>
      <c r="I36" s="95">
        <v>7.5117000000000003E-2</v>
      </c>
      <c r="J36" s="95">
        <v>5.2873999999999997E-2</v>
      </c>
      <c r="K36" s="95">
        <v>9.5694000000000001E-2</v>
      </c>
      <c r="L36" s="95">
        <v>7.0613999999999996E-2</v>
      </c>
      <c r="M36" s="95">
        <v>3.4252999999999999E-2</v>
      </c>
      <c r="N36" s="95">
        <v>0.36236699999999999</v>
      </c>
    </row>
    <row r="37" spans="2:15" ht="15.9" customHeight="1" x14ac:dyDescent="0.4">
      <c r="B37" s="100" t="str">
        <v>HHV</v>
      </c>
      <c r="C37" s="100" t="str">
        <v>Xây dựng</v>
      </c>
      <c r="D37" s="99" t="str">
        <v/>
      </c>
      <c r="E37" s="94">
        <v>13</v>
      </c>
      <c r="F37" s="95">
        <v>1.8657E-2</v>
      </c>
      <c r="G37" s="95">
        <v>1.2045110000000001</v>
      </c>
      <c r="H37" s="99" t="str">
        <v/>
      </c>
      <c r="I37" s="95">
        <v>8.7649000000000005E-2</v>
      </c>
      <c r="J37" s="95">
        <v>3.8023000000000001E-2</v>
      </c>
      <c r="K37" s="95">
        <v>0.142259</v>
      </c>
      <c r="L37" s="95">
        <v>0.17167399999999999</v>
      </c>
      <c r="M37" s="95">
        <v>-0.12606700000000001</v>
      </c>
      <c r="N37" s="95">
        <v>0.39143699999999998</v>
      </c>
    </row>
    <row r="38" spans="2:15" ht="15.9" customHeight="1" x14ac:dyDescent="0.4">
      <c r="B38" s="100" t="str">
        <v>TCH</v>
      </c>
      <c r="C38" s="100" t="str">
        <v>Bất động sản</v>
      </c>
      <c r="D38" s="99" t="str">
        <v/>
      </c>
      <c r="E38" s="94">
        <v>24.6</v>
      </c>
      <c r="F38" s="95">
        <v>1.8634000000000001E-2</v>
      </c>
      <c r="G38" s="95">
        <v>0.86740600000000001</v>
      </c>
      <c r="H38" s="99" t="str">
        <v/>
      </c>
      <c r="I38" s="95">
        <v>0.22084400000000001</v>
      </c>
      <c r="J38" s="95">
        <v>0.18554200000000001</v>
      </c>
      <c r="K38" s="95">
        <v>0.30851099999999998</v>
      </c>
      <c r="L38" s="95">
        <v>0.62376200000000004</v>
      </c>
      <c r="M38" s="95">
        <v>0.13625899999999999</v>
      </c>
      <c r="N38" s="95">
        <v>0.95238100000000003</v>
      </c>
    </row>
    <row r="39" spans="2:15" ht="15.9" customHeight="1" x14ac:dyDescent="0.4">
      <c r="B39" s="100" t="str">
        <v>MBB</v>
      </c>
      <c r="C39" s="100" t="str">
        <v>Ngân hàng</v>
      </c>
      <c r="D39" s="99" t="str">
        <v/>
      </c>
      <c r="E39" s="94">
        <v>27.15</v>
      </c>
      <c r="F39" s="95">
        <v>1.6854000000000001E-2</v>
      </c>
      <c r="G39" s="95">
        <v>1.007973</v>
      </c>
      <c r="H39" s="99" t="str">
        <v/>
      </c>
      <c r="I39" s="95">
        <v>4.8263E-2</v>
      </c>
      <c r="J39" s="95">
        <v>2.8409E-2</v>
      </c>
      <c r="K39" s="95">
        <v>0.126556</v>
      </c>
      <c r="L39" s="95">
        <v>0.241451</v>
      </c>
      <c r="M39" s="95">
        <v>0.19169800000000001</v>
      </c>
      <c r="N39" s="95">
        <v>0.71100399999999997</v>
      </c>
    </row>
    <row r="40" spans="2:15" ht="15.9" customHeight="1" x14ac:dyDescent="0.4">
      <c r="B40" s="100" t="str">
        <v>BCM</v>
      </c>
      <c r="C40" s="100" t="str">
        <v>BĐS KCN</v>
      </c>
      <c r="D40" s="99" t="str">
        <v/>
      </c>
      <c r="E40" s="94">
        <v>68.199996999999996</v>
      </c>
      <c r="F40" s="95">
        <v>1.6393000000000001E-2</v>
      </c>
      <c r="G40" s="95">
        <v>0.84093399999999996</v>
      </c>
      <c r="H40" s="99" t="str">
        <v/>
      </c>
      <c r="I40" s="95">
        <v>5.5728E-2</v>
      </c>
      <c r="J40" s="95">
        <v>6.2304999999999999E-2</v>
      </c>
      <c r="K40" s="95">
        <v>0.186087</v>
      </c>
      <c r="L40" s="95">
        <v>-2.5714000000000001E-2</v>
      </c>
      <c r="M40" s="95">
        <v>-7.0629999999999998E-2</v>
      </c>
      <c r="N40" s="95">
        <v>0.37377100000000002</v>
      </c>
    </row>
    <row r="41" spans="2:15" ht="15.9" customHeight="1" x14ac:dyDescent="0.4">
      <c r="B41" s="100" t="str">
        <v>SZC</v>
      </c>
      <c r="C41" s="100" t="str">
        <v>BĐS KCN</v>
      </c>
      <c r="D41" s="99" t="str">
        <v/>
      </c>
      <c r="E41" s="94">
        <v>37.349997999999999</v>
      </c>
      <c r="F41" s="95">
        <v>1.6326E-2</v>
      </c>
      <c r="G41" s="95">
        <v>1.1269469999999999</v>
      </c>
      <c r="H41" s="99" t="str">
        <v/>
      </c>
      <c r="I41" s="95">
        <v>-1.5810000000000001E-2</v>
      </c>
      <c r="J41" s="95">
        <v>-3.4883999999999998E-2</v>
      </c>
      <c r="K41" s="95">
        <v>0.17637800000000001</v>
      </c>
      <c r="L41" s="95">
        <v>-0.12117700000000001</v>
      </c>
      <c r="M41" s="95">
        <v>-0.184498</v>
      </c>
      <c r="N41" s="95">
        <v>0.118836</v>
      </c>
    </row>
    <row r="42" spans="2:15" ht="15.9" customHeight="1" x14ac:dyDescent="0.4">
      <c r="B42" s="100" t="str">
        <v>CTG</v>
      </c>
      <c r="C42" s="100" t="str">
        <v>Ngân hàng</v>
      </c>
      <c r="D42" s="99" t="str">
        <v/>
      </c>
      <c r="E42" s="94">
        <v>45.599997999999999</v>
      </c>
      <c r="F42" s="95">
        <v>1.4460000000000001E-2</v>
      </c>
      <c r="G42" s="95">
        <v>0.86269499999999999</v>
      </c>
      <c r="H42" s="99" t="str">
        <v/>
      </c>
      <c r="I42" s="95">
        <v>9.3524999999999997E-2</v>
      </c>
      <c r="J42" s="95">
        <v>8.1850000000000006E-2</v>
      </c>
      <c r="K42" s="95">
        <v>0.21438099999999999</v>
      </c>
      <c r="L42" s="95">
        <v>0.2</v>
      </c>
      <c r="M42" s="95">
        <v>0.172236</v>
      </c>
      <c r="N42" s="95">
        <v>0.68576700000000002</v>
      </c>
    </row>
    <row r="43" spans="2:15" ht="15.9" customHeight="1" x14ac:dyDescent="0.4">
      <c r="B43" s="100" t="str">
        <v>HPG</v>
      </c>
      <c r="C43" s="100" t="str">
        <v>Thép</v>
      </c>
      <c r="D43" s="99" t="str">
        <v/>
      </c>
      <c r="E43" s="94">
        <v>26.450001</v>
      </c>
      <c r="F43" s="95">
        <v>1.341E-2</v>
      </c>
      <c r="G43" s="95">
        <v>0.86728799999999995</v>
      </c>
      <c r="H43" s="99" t="str">
        <v/>
      </c>
      <c r="I43" s="95">
        <v>0.162637</v>
      </c>
      <c r="J43" s="95">
        <v>0.14254900000000001</v>
      </c>
      <c r="K43" s="95">
        <v>0.25207099999999999</v>
      </c>
      <c r="L43" s="95">
        <v>0.18876399999999999</v>
      </c>
      <c r="M43" s="95">
        <v>5.9766E-2</v>
      </c>
      <c r="N43" s="95">
        <v>0.29072100000000001</v>
      </c>
    </row>
    <row r="44" spans="2:15" ht="15.9" customHeight="1" x14ac:dyDescent="0.4">
      <c r="B44" s="100" t="str">
        <v>CSV</v>
      </c>
      <c r="C44" s="100" t="str">
        <v>Hoá chất</v>
      </c>
      <c r="D44" s="99" t="str">
        <v/>
      </c>
      <c r="E44" s="94">
        <v>36.400002000000001</v>
      </c>
      <c r="F44" s="95">
        <v>1.2517E-2</v>
      </c>
      <c r="G44" s="95">
        <v>1.070487</v>
      </c>
      <c r="H44" s="99" t="str">
        <v/>
      </c>
      <c r="I44" s="95">
        <v>-1.4885000000000001E-2</v>
      </c>
      <c r="J44" s="95">
        <v>-2.2818999999999999E-2</v>
      </c>
      <c r="K44" s="95">
        <v>0.10541200000000001</v>
      </c>
      <c r="L44" s="95">
        <v>-0.186561</v>
      </c>
      <c r="M44" s="95">
        <v>-0.222883</v>
      </c>
      <c r="N44" s="95">
        <v>1.3673709999999999</v>
      </c>
    </row>
    <row r="45" spans="2:15" ht="15.9" customHeight="1" x14ac:dyDescent="0.4">
      <c r="B45" s="100" t="str">
        <v>DDV</v>
      </c>
      <c r="C45" s="100" t="str">
        <v>Hoá chất</v>
      </c>
      <c r="D45" s="99" t="str">
        <v/>
      </c>
      <c r="E45" s="94">
        <v>29.799999</v>
      </c>
      <c r="F45" s="95">
        <v>1.0168999999999999E-2</v>
      </c>
      <c r="G45" s="95">
        <v>1.0964700000000001</v>
      </c>
      <c r="H45" s="99" t="str">
        <v/>
      </c>
      <c r="I45" s="95">
        <v>6.8099999999999994E-2</v>
      </c>
      <c r="J45" s="95">
        <v>2.6081E-2</v>
      </c>
      <c r="K45" s="95">
        <v>0.277279</v>
      </c>
      <c r="L45" s="95">
        <v>0.55466800000000005</v>
      </c>
      <c r="M45" s="95">
        <v>0.28796699999999997</v>
      </c>
      <c r="N45" s="95">
        <v>2.4478209999999998</v>
      </c>
    </row>
    <row r="46" spans="2:15" ht="15.9" customHeight="1" x14ac:dyDescent="0.4">
      <c r="B46" s="100" t="str">
        <v>KBC</v>
      </c>
      <c r="C46" s="100" t="str">
        <v>BĐS KCN</v>
      </c>
      <c r="D46" s="99" t="str">
        <v/>
      </c>
      <c r="E46" s="94">
        <v>28.450001</v>
      </c>
      <c r="F46" s="95">
        <v>8.8649999999999996E-3</v>
      </c>
      <c r="G46" s="95">
        <v>0.77679900000000002</v>
      </c>
      <c r="H46" s="99" t="str">
        <v/>
      </c>
      <c r="I46" s="95">
        <v>7.1563000000000002E-2</v>
      </c>
      <c r="J46" s="95">
        <v>6.3550999999999996E-2</v>
      </c>
      <c r="K46" s="95">
        <v>0.17805399999999999</v>
      </c>
      <c r="L46" s="95">
        <v>4.4037E-2</v>
      </c>
      <c r="M46" s="95">
        <v>-0.216253</v>
      </c>
      <c r="N46" s="95">
        <v>0.17562</v>
      </c>
    </row>
    <row r="47" spans="2:15" ht="15.9" customHeight="1" x14ac:dyDescent="0.4">
      <c r="B47" s="100" t="str">
        <v>HUT</v>
      </c>
      <c r="C47" s="100" t="str">
        <v>Xây dựng</v>
      </c>
      <c r="D47" s="99" t="str">
        <v/>
      </c>
      <c r="E47" s="94">
        <v>13.9</v>
      </c>
      <c r="F47" s="95">
        <v>7.2459999999999998E-3</v>
      </c>
      <c r="G47" s="95">
        <v>1.246966</v>
      </c>
      <c r="H47" s="99" t="str">
        <v/>
      </c>
      <c r="I47" s="95">
        <v>7.7519000000000005E-2</v>
      </c>
      <c r="J47" s="95">
        <v>-3.6527999999999998E-2</v>
      </c>
      <c r="K47" s="95">
        <v>0.20636399999999999</v>
      </c>
      <c r="L47" s="95">
        <v>-7.9759999999999998E-2</v>
      </c>
      <c r="M47" s="95">
        <v>-0.33538299999999999</v>
      </c>
      <c r="N47" s="95">
        <v>-1.6729999999999998E-2</v>
      </c>
    </row>
    <row r="48" spans="2:15" ht="15.9" customHeight="1" x14ac:dyDescent="0.4">
      <c r="B48" s="100" t="str">
        <v>HCM</v>
      </c>
      <c r="C48" s="100" t="str">
        <v>Chứng khoán</v>
      </c>
      <c r="D48" s="99" t="str">
        <v/>
      </c>
      <c r="E48" s="94">
        <v>25.299999</v>
      </c>
      <c r="F48" s="95">
        <v>5.9639999999999997E-3</v>
      </c>
      <c r="G48" s="95">
        <v>0.94965200000000005</v>
      </c>
      <c r="H48" s="99" t="str">
        <v/>
      </c>
      <c r="I48" s="95">
        <v>0.17674400000000001</v>
      </c>
      <c r="J48" s="95">
        <v>0.16536500000000001</v>
      </c>
      <c r="K48" s="95">
        <v>0.26791799999999999</v>
      </c>
      <c r="L48" s="95">
        <v>0.11040800000000001</v>
      </c>
      <c r="M48" s="95">
        <v>3.0095E-2</v>
      </c>
      <c r="N48" s="95">
        <v>0.44027300000000003</v>
      </c>
    </row>
    <row r="49" spans="2:15" ht="15.9" customHeight="1" x14ac:dyDescent="0.4">
      <c r="B49" s="100" t="str">
        <v>MWG</v>
      </c>
      <c r="C49" s="100" t="str">
        <v>Bán lẻ</v>
      </c>
      <c r="D49" s="99" t="str">
        <v/>
      </c>
      <c r="E49" s="94">
        <v>70.400002000000001</v>
      </c>
      <c r="F49" s="95">
        <v>5.7140000000000003E-3</v>
      </c>
      <c r="G49" s="95">
        <v>0.94556300000000004</v>
      </c>
      <c r="H49" s="99" t="str">
        <v/>
      </c>
      <c r="I49" s="95">
        <v>7.4809E-2</v>
      </c>
      <c r="J49" s="95">
        <v>6.1839999999999999E-2</v>
      </c>
      <c r="K49" s="95">
        <v>0.175292</v>
      </c>
      <c r="L49" s="95">
        <v>0.15599299999999999</v>
      </c>
      <c r="M49" s="95">
        <v>-5.6499999999999996E-3</v>
      </c>
      <c r="N49" s="95">
        <v>0.69759899999999997</v>
      </c>
    </row>
    <row r="50" spans="2:15" ht="15.9" customHeight="1" x14ac:dyDescent="0.4">
      <c r="B50" s="100" t="str">
        <v>BSI</v>
      </c>
      <c r="C50" s="100" t="str">
        <v>Chứng khoán</v>
      </c>
      <c r="D50" s="99" t="str">
        <v/>
      </c>
      <c r="E50" s="94">
        <v>45.650002000000001</v>
      </c>
      <c r="F50" s="95">
        <v>4.4000000000000003E-3</v>
      </c>
      <c r="G50" s="95">
        <v>0.91423200000000004</v>
      </c>
      <c r="H50" s="99" t="str">
        <v/>
      </c>
      <c r="I50" s="95">
        <v>0.105327</v>
      </c>
      <c r="J50" s="95">
        <v>1.1379999999999999E-2</v>
      </c>
      <c r="K50" s="95">
        <v>0.14987400000000001</v>
      </c>
      <c r="L50" s="95">
        <v>3.4294999999999999E-2</v>
      </c>
      <c r="M50" s="95">
        <v>-0.17924999999999999</v>
      </c>
      <c r="N50" s="95">
        <v>0.261683</v>
      </c>
    </row>
    <row r="51" spans="2:15" ht="8.6" customHeight="1" thickBot="1" x14ac:dyDescent="0.45">
      <c r="B51" s="21"/>
      <c r="C51" s="21"/>
      <c r="D51" s="96"/>
      <c r="E51" s="21"/>
      <c r="F51" s="21"/>
      <c r="G51" s="21"/>
      <c r="H51" s="96"/>
      <c r="I51" s="21"/>
      <c r="J51" s="21"/>
      <c r="K51" s="21"/>
      <c r="L51" s="21"/>
      <c r="M51" s="21"/>
      <c r="N51" s="21"/>
    </row>
    <row r="52" spans="2:15" x14ac:dyDescent="0.4">
      <c r="B52" s="87" t="str">
        <f>"BÁO CÁO CHIẾN LƯỢC ĐẦU TƯ TUẦN | " &amp; TEXT(MIN(weekly_history_data[date]), "dd/mm/yyyy") &amp; " - " &amp; TEXT(MAX(weekly_history_data[date]), "dd/mm/yyyy")</f>
        <v>BÁO CÁO CHIẾN LƯỢC ĐẦU TƯ TUẦN | 16/06/2025 - 22/07/2025</v>
      </c>
      <c r="C52" s="87"/>
      <c r="D52" s="87"/>
      <c r="E52" s="87"/>
      <c r="F52" s="87"/>
      <c r="G52" s="87"/>
      <c r="H52" s="97"/>
      <c r="I52" s="88" t="s">
        <v>264</v>
      </c>
      <c r="J52" s="88"/>
      <c r="K52" s="88"/>
      <c r="L52" s="88"/>
      <c r="M52" s="88"/>
      <c r="N52" s="88"/>
    </row>
    <row r="53" spans="2:15" x14ac:dyDescent="0.4">
      <c r="B53" s="58" t="s">
        <v>262</v>
      </c>
      <c r="C53" s="58"/>
      <c r="D53" s="58"/>
      <c r="E53" s="58"/>
      <c r="F53" s="58"/>
      <c r="G53" s="58"/>
    </row>
    <row r="54" spans="2:15" x14ac:dyDescent="0.4">
      <c r="B54" s="58"/>
      <c r="C54" s="58"/>
      <c r="D54" s="58"/>
      <c r="E54" s="58"/>
      <c r="F54" s="58"/>
      <c r="G54" s="58"/>
    </row>
    <row r="55" spans="2:15" ht="8.6" customHeight="1" x14ac:dyDescent="0.4">
      <c r="C55" s="21"/>
      <c r="D55" s="96"/>
      <c r="E55" s="21"/>
      <c r="F55" s="21"/>
      <c r="G55" s="21"/>
      <c r="H55" s="96"/>
      <c r="I55" s="21"/>
      <c r="J55" s="21"/>
      <c r="K55" s="21"/>
      <c r="L55" s="21"/>
      <c r="M55" s="21"/>
      <c r="N55" s="21"/>
    </row>
    <row r="56" spans="2:15" ht="17.149999999999999" customHeight="1" x14ac:dyDescent="0.4">
      <c r="B56" s="60" t="s">
        <v>261</v>
      </c>
      <c r="C56" s="60"/>
      <c r="D56" s="60"/>
      <c r="E56" s="60"/>
      <c r="F56" s="60"/>
      <c r="G56" s="60"/>
      <c r="H56" s="60"/>
      <c r="I56" s="60"/>
      <c r="J56" s="60"/>
      <c r="K56" s="60"/>
      <c r="L56" s="60"/>
      <c r="M56" s="60"/>
      <c r="N56" s="60"/>
    </row>
    <row r="57" spans="2:15" ht="8.6" customHeight="1" x14ac:dyDescent="0.4">
      <c r="D57"/>
      <c r="H57"/>
    </row>
    <row r="58" spans="2:15" x14ac:dyDescent="0.4">
      <c r="B58" s="89" t="s">
        <v>222</v>
      </c>
      <c r="C58" s="89"/>
      <c r="D58" s="96"/>
      <c r="E58" s="89" t="s">
        <v>223</v>
      </c>
      <c r="F58" s="89"/>
      <c r="G58" s="89"/>
      <c r="H58" s="96"/>
      <c r="I58" s="89" t="s">
        <v>227</v>
      </c>
      <c r="J58" s="89"/>
      <c r="K58" s="89"/>
      <c r="L58" s="89"/>
      <c r="M58" s="89"/>
      <c r="N58" s="89"/>
    </row>
    <row r="59" spans="2:15" ht="30" customHeight="1" x14ac:dyDescent="0.4">
      <c r="B59" s="91" t="s">
        <v>214</v>
      </c>
      <c r="C59" s="91" t="s">
        <v>215</v>
      </c>
      <c r="D59" s="82"/>
      <c r="E59" s="91" t="s">
        <v>226</v>
      </c>
      <c r="F59" s="91" t="s">
        <v>224</v>
      </c>
      <c r="G59" s="91" t="s">
        <v>225</v>
      </c>
      <c r="H59" s="82"/>
      <c r="I59" s="91" t="s">
        <v>216</v>
      </c>
      <c r="J59" s="91" t="s">
        <v>217</v>
      </c>
      <c r="K59" s="91" t="s">
        <v>218</v>
      </c>
      <c r="L59" s="91" t="s">
        <v>219</v>
      </c>
      <c r="M59" s="91" t="s">
        <v>220</v>
      </c>
      <c r="N59" s="91" t="s">
        <v>221</v>
      </c>
      <c r="O59" s="26"/>
    </row>
    <row r="60" spans="2:15" ht="15.9" customHeight="1" x14ac:dyDescent="0.4">
      <c r="B60" s="100" t="str" cm="1">
        <f t="array" ref="B60:N72">_xlfn.LET(
    _xlpm.start_row, 35,
    _xlpm.num_rows, 17,
    _xlpm.data, weekly_portfolio[],
    _xlpm.num_source_cols, COLUMNS(_xlpm.data),
    _xlpm.sub_data, _xlfn.TAKE(_xlfn.DROP(_xlpm.data, _xlpm.start_row - 1), _xlpm.num_rows),
    _xlfn.MAKEARRAY(ROWS(_xlpm.sub_data), _xlpm.num_source_cols + 2, _xlfn.LAMBDA(_xlpm.r,_xlpm.c,
        _xlfn.LET(
            _xlpm.source_col_index,
                IF(_xlpm.c &lt; 3, _xlpm.c,
                IF(_xlpm.c &lt; 7, _xlpm.c - 1,
                         _xlpm.c - 2)),
            IF(OR(_xlpm.c = 3, _xlpm.c = 7), "",
                INDEX(_xlpm.sub_data, _xlpm.r, _xlpm.source_col_index)
            )
        )
    ))
)</f>
        <v>VCG</v>
      </c>
      <c r="C60" s="100" t="str">
        <v>Xây dựng</v>
      </c>
      <c r="D60" s="98" t="str">
        <v/>
      </c>
      <c r="E60" s="94">
        <v>23.4</v>
      </c>
      <c r="F60" s="95">
        <v>4.2919999999999998E-3</v>
      </c>
      <c r="G60" s="95">
        <v>1.0116179999999999</v>
      </c>
      <c r="H60" s="99" t="str">
        <v/>
      </c>
      <c r="I60" s="95">
        <v>6.4520000000000003E-3</v>
      </c>
      <c r="J60" s="95">
        <v>4.6980000000000001E-2</v>
      </c>
      <c r="K60" s="95">
        <v>0.20930199999999999</v>
      </c>
      <c r="L60" s="95">
        <v>0.43872299999999997</v>
      </c>
      <c r="M60" s="95">
        <v>9.6334000000000003E-2</v>
      </c>
      <c r="N60" s="95">
        <v>0.59663200000000005</v>
      </c>
    </row>
    <row r="61" spans="2:15" ht="15.9" customHeight="1" x14ac:dyDescent="0.4">
      <c r="B61" s="100" t="str">
        <v>CTD</v>
      </c>
      <c r="C61" s="100" t="str">
        <v>Xây dựng</v>
      </c>
      <c r="D61" s="99" t="str">
        <v/>
      </c>
      <c r="E61" s="94">
        <v>85.199996999999996</v>
      </c>
      <c r="F61" s="95">
        <v>3.5339999999999998E-3</v>
      </c>
      <c r="G61" s="95">
        <v>1.058128</v>
      </c>
      <c r="H61" s="99" t="str">
        <v/>
      </c>
      <c r="I61" s="95">
        <v>-9.3019999999999995E-3</v>
      </c>
      <c r="J61" s="95">
        <v>-1.9563000000000001E-2</v>
      </c>
      <c r="K61" s="95">
        <v>8.3969000000000002E-2</v>
      </c>
      <c r="L61" s="95">
        <v>0.238372</v>
      </c>
      <c r="M61" s="95">
        <v>0.10731400000000001</v>
      </c>
      <c r="N61" s="95">
        <v>0.50927100000000003</v>
      </c>
    </row>
    <row r="62" spans="2:15" ht="15.9" customHeight="1" x14ac:dyDescent="0.4">
      <c r="B62" s="100" t="str">
        <v>DGC</v>
      </c>
      <c r="C62" s="100" t="str">
        <v>Hoá chất</v>
      </c>
      <c r="D62" s="99" t="str">
        <v/>
      </c>
      <c r="E62" s="94">
        <v>102.300003</v>
      </c>
      <c r="F62" s="95">
        <v>2.941E-3</v>
      </c>
      <c r="G62" s="95">
        <v>0.79541300000000004</v>
      </c>
      <c r="H62" s="99" t="str">
        <v/>
      </c>
      <c r="I62" s="95">
        <v>9.7900000000000005E-4</v>
      </c>
      <c r="J62" s="95">
        <v>-1.951E-3</v>
      </c>
      <c r="K62" s="95">
        <v>0.16250000000000001</v>
      </c>
      <c r="L62" s="95">
        <v>-0.122641</v>
      </c>
      <c r="M62" s="95">
        <v>-0.21574599999999999</v>
      </c>
      <c r="N62" s="95">
        <v>0.19692499999999999</v>
      </c>
    </row>
    <row r="63" spans="2:15" ht="15.9" customHeight="1" x14ac:dyDescent="0.4">
      <c r="B63" s="100" t="str">
        <v>TCB</v>
      </c>
      <c r="C63" s="100" t="str">
        <v>Ngân hàng</v>
      </c>
      <c r="D63" s="99" t="str">
        <v/>
      </c>
      <c r="E63" s="94">
        <v>35.349997999999999</v>
      </c>
      <c r="F63" s="95">
        <v>2.8370000000000001E-3</v>
      </c>
      <c r="G63" s="95">
        <v>1.236451</v>
      </c>
      <c r="H63" s="99" t="str">
        <v/>
      </c>
      <c r="I63" s="95">
        <v>3.3626000000000003E-2</v>
      </c>
      <c r="J63" s="95">
        <v>1.4347E-2</v>
      </c>
      <c r="K63" s="95">
        <v>0.18823500000000001</v>
      </c>
      <c r="L63" s="95">
        <v>0.43407699999999999</v>
      </c>
      <c r="M63" s="95">
        <v>0.40277800000000002</v>
      </c>
      <c r="N63" s="95">
        <v>1.292459</v>
      </c>
    </row>
    <row r="64" spans="2:15" ht="15.9" customHeight="1" x14ac:dyDescent="0.4">
      <c r="B64" s="100" t="str">
        <v>VCI</v>
      </c>
      <c r="C64" s="100" t="str">
        <v>Chứng khoán</v>
      </c>
      <c r="D64" s="99" t="str">
        <v/>
      </c>
      <c r="E64" s="94">
        <v>41.75</v>
      </c>
      <c r="F64" s="95">
        <v>1.199E-3</v>
      </c>
      <c r="G64" s="95">
        <v>0.897532</v>
      </c>
      <c r="H64" s="99" t="str">
        <v/>
      </c>
      <c r="I64" s="95">
        <v>0.16783200000000001</v>
      </c>
      <c r="J64" s="95">
        <v>0.10449700000000001</v>
      </c>
      <c r="K64" s="95">
        <v>0.18945899999999999</v>
      </c>
      <c r="L64" s="95">
        <v>0.26475100000000001</v>
      </c>
      <c r="M64" s="95">
        <v>-7.9900000000000001E-4</v>
      </c>
      <c r="N64" s="95">
        <v>0.35186000000000001</v>
      </c>
    </row>
    <row r="65" spans="2:23" ht="15.9" customHeight="1" x14ac:dyDescent="0.4">
      <c r="B65" s="100" t="str">
        <v>ACV</v>
      </c>
      <c r="C65" s="100" t="str">
        <v>Du lịch và DV</v>
      </c>
      <c r="D65" s="99" t="str">
        <v/>
      </c>
      <c r="E65" s="94">
        <v>94</v>
      </c>
      <c r="F65" s="95">
        <v>1.065E-3</v>
      </c>
      <c r="G65" s="95">
        <v>1.0204610000000001</v>
      </c>
      <c r="H65" s="99" t="str">
        <v/>
      </c>
      <c r="I65" s="95">
        <v>-4.2770000000000002E-2</v>
      </c>
      <c r="J65" s="95">
        <v>-4.6653E-2</v>
      </c>
      <c r="K65" s="95">
        <v>5.4994000000000001E-2</v>
      </c>
      <c r="L65" s="95">
        <v>-0.250996</v>
      </c>
      <c r="M65" s="95">
        <v>-0.31884099999999999</v>
      </c>
      <c r="N65" s="95">
        <v>0.48031499999999999</v>
      </c>
    </row>
    <row r="66" spans="2:23" ht="15.9" customHeight="1" x14ac:dyDescent="0.4">
      <c r="B66" s="100" t="str">
        <v>PLX</v>
      </c>
      <c r="C66" s="100" t="str">
        <v>Dầu khí</v>
      </c>
      <c r="D66" s="99" t="str">
        <v/>
      </c>
      <c r="E66" s="94">
        <v>37.150002000000001</v>
      </c>
      <c r="F66" s="95">
        <v>-2.6849999999999999E-3</v>
      </c>
      <c r="G66" s="95">
        <v>1.1121300000000001</v>
      </c>
      <c r="H66" s="99" t="str">
        <v/>
      </c>
      <c r="I66" s="95">
        <v>-2.6849999999999999E-3</v>
      </c>
      <c r="J66" s="95">
        <v>-0.112306</v>
      </c>
      <c r="K66" s="95">
        <v>0.106491</v>
      </c>
      <c r="L66" s="95">
        <v>1.1733E-2</v>
      </c>
      <c r="M66" s="95">
        <v>-0.25734499999999999</v>
      </c>
      <c r="N66" s="95">
        <v>0.15979699999999999</v>
      </c>
    </row>
    <row r="67" spans="2:23" ht="15.9" customHeight="1" x14ac:dyDescent="0.4">
      <c r="B67" s="100" t="str">
        <v>BFC</v>
      </c>
      <c r="C67" s="100" t="str">
        <v>Hoá chất</v>
      </c>
      <c r="D67" s="99" t="str">
        <v/>
      </c>
      <c r="E67" s="94">
        <v>45.099997999999999</v>
      </c>
      <c r="F67" s="95">
        <v>-4.4149999999999997E-3</v>
      </c>
      <c r="G67" s="95">
        <v>0.77249500000000004</v>
      </c>
      <c r="H67" s="99" t="str">
        <v/>
      </c>
      <c r="I67" s="95">
        <v>-3.4261E-2</v>
      </c>
      <c r="J67" s="95">
        <v>-7.9591999999999996E-2</v>
      </c>
      <c r="K67" s="95">
        <v>6.973E-2</v>
      </c>
      <c r="L67" s="95">
        <v>0.18093899999999999</v>
      </c>
      <c r="M67" s="95">
        <v>-3.5109000000000001E-2</v>
      </c>
      <c r="N67" s="95">
        <v>1.0840110000000001</v>
      </c>
    </row>
    <row r="68" spans="2:23" ht="15.9" customHeight="1" x14ac:dyDescent="0.4">
      <c r="B68" s="100" t="str">
        <v>GMD</v>
      </c>
      <c r="C68" s="100" t="str">
        <v>Vận tải</v>
      </c>
      <c r="D68" s="99" t="str">
        <v/>
      </c>
      <c r="E68" s="94">
        <v>57.099997999999999</v>
      </c>
      <c r="F68" s="95">
        <v>-5.2269999999999999E-3</v>
      </c>
      <c r="G68" s="95">
        <v>0.95884800000000003</v>
      </c>
      <c r="H68" s="99" t="str">
        <v/>
      </c>
      <c r="I68" s="95">
        <v>8.5500000000000003E-3</v>
      </c>
      <c r="J68" s="95">
        <v>-1.3375E-2</v>
      </c>
      <c r="K68" s="95">
        <v>7.8614000000000003E-2</v>
      </c>
      <c r="L68" s="95">
        <v>-9.3699000000000005E-2</v>
      </c>
      <c r="M68" s="95">
        <v>-0.189773</v>
      </c>
      <c r="N68" s="95">
        <v>5.7027000000000001E-2</v>
      </c>
    </row>
    <row r="69" spans="2:23" ht="15.9" customHeight="1" x14ac:dyDescent="0.4">
      <c r="B69" s="100" t="str">
        <v>TV1</v>
      </c>
      <c r="C69" s="100" t="str">
        <v>DV hạ tầng</v>
      </c>
      <c r="D69" s="99" t="str">
        <v/>
      </c>
      <c r="E69" s="94">
        <v>24.6</v>
      </c>
      <c r="F69" s="95">
        <v>-1.6E-2</v>
      </c>
      <c r="G69" s="95">
        <v>0.77701600000000004</v>
      </c>
      <c r="H69" s="99" t="str">
        <v/>
      </c>
      <c r="I69" s="95">
        <v>-2.7668000000000002E-2</v>
      </c>
      <c r="J69" s="95">
        <v>-0.151724</v>
      </c>
      <c r="K69" s="95">
        <v>1.6528999999999999E-2</v>
      </c>
      <c r="L69" s="95">
        <v>0.113122</v>
      </c>
      <c r="M69" s="95">
        <v>-1.4322E-2</v>
      </c>
      <c r="N69" s="95">
        <v>0.42004399999999997</v>
      </c>
    </row>
    <row r="70" spans="2:23" ht="15.9" customHeight="1" x14ac:dyDescent="0.4">
      <c r="B70" s="100" t="str">
        <v>FTS</v>
      </c>
      <c r="C70" s="100" t="str">
        <v>Chứng khoán</v>
      </c>
      <c r="D70" s="99" t="str">
        <v/>
      </c>
      <c r="E70" s="94">
        <v>40.700001</v>
      </c>
      <c r="F70" s="95">
        <v>-2.0456999999999999E-2</v>
      </c>
      <c r="G70" s="95">
        <v>0.88369799999999998</v>
      </c>
      <c r="H70" s="99" t="str">
        <v/>
      </c>
      <c r="I70" s="95">
        <v>7.6719999999999997E-2</v>
      </c>
      <c r="J70" s="95">
        <v>3.2994999999999997E-2</v>
      </c>
      <c r="K70" s="95">
        <v>0.162857</v>
      </c>
      <c r="L70" s="95">
        <v>7.2031999999999999E-2</v>
      </c>
      <c r="M70" s="95">
        <v>-6.9806000000000007E-2</v>
      </c>
      <c r="N70" s="95">
        <v>0.50290400000000002</v>
      </c>
    </row>
    <row r="71" spans="2:23" ht="15.9" customHeight="1" x14ac:dyDescent="0.4">
      <c r="B71" s="100" t="str">
        <v>TV2</v>
      </c>
      <c r="C71" s="100" t="str">
        <v>Xây dựng</v>
      </c>
      <c r="D71" s="99" t="str">
        <v/>
      </c>
      <c r="E71" s="94">
        <v>37.900002000000001</v>
      </c>
      <c r="F71" s="95">
        <v>-2.0671999999999999E-2</v>
      </c>
      <c r="G71" s="95">
        <v>1.142504</v>
      </c>
      <c r="H71" s="99" t="str">
        <v/>
      </c>
      <c r="I71" s="95">
        <v>2.0188000000000001E-2</v>
      </c>
      <c r="J71" s="95">
        <v>-0.13272300000000001</v>
      </c>
      <c r="K71" s="95">
        <v>4.5517000000000002E-2</v>
      </c>
      <c r="L71" s="95">
        <v>0.13473099999999999</v>
      </c>
      <c r="M71" s="95">
        <v>-0.26457599999999998</v>
      </c>
      <c r="N71" s="95">
        <v>0.44905800000000001</v>
      </c>
    </row>
    <row r="72" spans="2:23" ht="15.9" customHeight="1" x14ac:dyDescent="0.4">
      <c r="B72" s="101" t="str">
        <v>VTP</v>
      </c>
      <c r="C72" s="101" t="str">
        <v>Công nghiệp</v>
      </c>
      <c r="D72" s="99" t="str">
        <v/>
      </c>
      <c r="E72" s="102">
        <v>121</v>
      </c>
      <c r="F72" s="103">
        <v>-2.4979999999999999E-2</v>
      </c>
      <c r="G72" s="103">
        <v>0.67459199999999997</v>
      </c>
      <c r="H72" s="99" t="str">
        <v/>
      </c>
      <c r="I72" s="103">
        <v>2.5423999999999999E-2</v>
      </c>
      <c r="J72" s="103">
        <v>-4.0444000000000001E-2</v>
      </c>
      <c r="K72" s="103">
        <v>0.14583299999999999</v>
      </c>
      <c r="L72" s="103">
        <v>-0.12887000000000001</v>
      </c>
      <c r="M72" s="103">
        <v>-0.214286</v>
      </c>
      <c r="N72" s="103">
        <v>1.22184</v>
      </c>
    </row>
    <row r="73" spans="2:23" ht="15.9" customHeight="1" x14ac:dyDescent="0.4">
      <c r="B73" s="104"/>
      <c r="C73" s="104"/>
      <c r="D73" s="99"/>
      <c r="E73" s="92"/>
      <c r="F73" s="93"/>
      <c r="G73" s="93"/>
      <c r="H73" s="99"/>
      <c r="I73" s="93"/>
      <c r="J73" s="93"/>
      <c r="K73" s="93"/>
      <c r="L73" s="93"/>
      <c r="M73" s="93"/>
      <c r="N73" s="93"/>
    </row>
    <row r="74" spans="2:23" ht="15.9" customHeight="1" x14ac:dyDescent="0.4">
      <c r="B74" s="104"/>
      <c r="C74" s="104"/>
      <c r="D74" s="99"/>
      <c r="E74" s="92"/>
      <c r="F74" s="93"/>
      <c r="G74" s="93"/>
      <c r="H74" s="99"/>
      <c r="I74" s="93"/>
      <c r="J74" s="93"/>
      <c r="K74" s="93"/>
      <c r="L74" s="93"/>
      <c r="M74" s="93"/>
      <c r="N74" s="93"/>
    </row>
    <row r="75" spans="2:23" ht="15.9" customHeight="1" x14ac:dyDescent="0.4">
      <c r="B75" s="104"/>
      <c r="C75" s="104"/>
      <c r="D75" s="99"/>
      <c r="E75" s="92"/>
      <c r="F75" s="93"/>
      <c r="G75" s="93"/>
      <c r="H75" s="99"/>
      <c r="I75" s="93"/>
      <c r="J75" s="93"/>
      <c r="K75" s="93"/>
      <c r="L75" s="93"/>
      <c r="M75" s="93"/>
      <c r="N75" s="93"/>
    </row>
    <row r="76" spans="2:23" ht="15.9" customHeight="1" x14ac:dyDescent="0.4">
      <c r="B76" s="104"/>
      <c r="C76" s="104"/>
      <c r="D76" s="99"/>
      <c r="E76" s="92"/>
      <c r="F76" s="93"/>
      <c r="G76" s="93"/>
      <c r="H76" s="99"/>
      <c r="I76" s="93"/>
      <c r="J76" s="93"/>
      <c r="K76" s="93"/>
      <c r="L76" s="93"/>
      <c r="M76" s="93"/>
      <c r="N76" s="93"/>
    </row>
    <row r="77" spans="2:23" ht="8.6" customHeight="1" thickBot="1" x14ac:dyDescent="0.45">
      <c r="B77" s="21"/>
      <c r="C77" s="21"/>
      <c r="D77" s="96"/>
      <c r="E77" s="21"/>
      <c r="F77" s="21"/>
      <c r="G77" s="21"/>
      <c r="H77" s="96"/>
      <c r="I77" s="21"/>
      <c r="J77" s="21"/>
      <c r="K77" s="21"/>
      <c r="L77" s="21"/>
      <c r="M77" s="21"/>
      <c r="N77" s="21"/>
    </row>
    <row r="78" spans="2:23" ht="17.149999999999999" customHeight="1" x14ac:dyDescent="0.4">
      <c r="B78" s="87" t="str">
        <f>"BÁO CÁO CHIẾN LƯỢC ĐẦU TƯ TUẦN | " &amp; TEXT(MIN(weekly_history_data[date]), "dd/mm/yyyy") &amp; " - " &amp; TEXT(MAX(weekly_history_data[date]), "dd/mm/yyyy")</f>
        <v>BÁO CÁO CHIẾN LƯỢC ĐẦU TƯ TUẦN | 16/06/2025 - 22/07/2025</v>
      </c>
      <c r="C78" s="87"/>
      <c r="D78" s="87"/>
      <c r="E78" s="87"/>
      <c r="F78" s="87"/>
      <c r="G78" s="87"/>
      <c r="H78" s="97"/>
      <c r="I78" s="88" t="s">
        <v>265</v>
      </c>
      <c r="J78" s="88"/>
      <c r="K78" s="88"/>
      <c r="L78" s="88"/>
      <c r="M78" s="88"/>
      <c r="N78" s="88"/>
    </row>
    <row r="79" spans="2:23" x14ac:dyDescent="0.4">
      <c r="Q79" s="58" t="s">
        <v>262</v>
      </c>
      <c r="R79" s="58"/>
      <c r="S79" s="58"/>
      <c r="T79" s="58"/>
      <c r="U79" s="58"/>
      <c r="V79" s="58"/>
      <c r="W79" s="90"/>
    </row>
    <row r="80" spans="2:23" x14ac:dyDescent="0.4">
      <c r="Q80" s="58"/>
      <c r="R80" s="58"/>
      <c r="S80" s="58"/>
      <c r="T80" s="58"/>
      <c r="U80" s="58"/>
      <c r="V80" s="58"/>
      <c r="W80" s="90"/>
    </row>
    <row r="81" spans="17:30" x14ac:dyDescent="0.4">
      <c r="R81" s="21"/>
      <c r="S81" s="96"/>
      <c r="T81" s="21"/>
      <c r="U81" s="21"/>
      <c r="V81" s="21"/>
      <c r="W81" s="96"/>
      <c r="X81" s="21"/>
      <c r="Y81" s="21"/>
      <c r="Z81" s="21"/>
      <c r="AA81" s="21"/>
      <c r="AB81" s="21"/>
      <c r="AC81" s="21"/>
    </row>
    <row r="82" spans="17:30" ht="17.149999999999999" customHeight="1" x14ac:dyDescent="0.4">
      <c r="Q82" s="60" t="s">
        <v>266</v>
      </c>
      <c r="R82" s="60"/>
      <c r="S82" s="60"/>
      <c r="T82" s="60"/>
      <c r="U82" s="60"/>
      <c r="V82" s="60"/>
      <c r="W82" s="60"/>
      <c r="X82" s="60"/>
      <c r="Y82" s="60"/>
      <c r="Z82" s="60"/>
      <c r="AA82" s="60"/>
      <c r="AB82" s="60"/>
      <c r="AC82" s="60"/>
    </row>
    <row r="84" spans="17:30" x14ac:dyDescent="0.4">
      <c r="Q84" s="105"/>
      <c r="R84" s="105"/>
      <c r="T84" s="105"/>
      <c r="U84" s="105"/>
      <c r="V84" s="105"/>
      <c r="X84" s="105"/>
      <c r="Y84" s="105"/>
      <c r="Z84" s="105"/>
      <c r="AA84" s="105"/>
      <c r="AB84" s="105"/>
      <c r="AC84" s="105"/>
    </row>
    <row r="85" spans="17:30" x14ac:dyDescent="0.4">
      <c r="AD85" s="26"/>
    </row>
    <row r="104" spans="17:29" ht="15" thickBot="1" x14ac:dyDescent="0.45">
      <c r="Q104" s="21"/>
      <c r="R104" s="21"/>
      <c r="S104" s="96"/>
      <c r="T104" s="21"/>
      <c r="U104" s="21"/>
      <c r="V104" s="21"/>
      <c r="W104" s="96"/>
      <c r="X104" s="21"/>
      <c r="Y104" s="21"/>
      <c r="Z104" s="21"/>
      <c r="AA104" s="21"/>
      <c r="AB104" s="21"/>
      <c r="AC104" s="21"/>
    </row>
    <row r="105" spans="17:29" ht="17.25" customHeight="1" x14ac:dyDescent="0.4">
      <c r="Q105" s="87" t="str">
        <f>"BÁO CÁO CHIẾN LƯỢC ĐẦU TƯ TUẦN | " &amp; TEXT(MIN(weekly_history_data[date]), "dd/mm/yyyy") &amp; " - " &amp; TEXT(MAX(weekly_history_data[date]), "dd/mm/yyyy")</f>
        <v>BÁO CÁO CHIẾN LƯỢC ĐẦU TƯ TUẦN | 16/06/2025 - 22/07/2025</v>
      </c>
      <c r="R105" s="87"/>
      <c r="S105" s="87"/>
      <c r="T105" s="87"/>
      <c r="U105" s="87"/>
      <c r="V105" s="87"/>
      <c r="W105" s="97"/>
      <c r="X105" s="88" t="s">
        <v>267</v>
      </c>
      <c r="Y105" s="88"/>
      <c r="Z105" s="88"/>
      <c r="AA105" s="88"/>
      <c r="AB105" s="88"/>
      <c r="AC105" s="88"/>
    </row>
  </sheetData>
  <mergeCells count="25">
    <mergeCell ref="Q82:AC82"/>
    <mergeCell ref="Q105:V105"/>
    <mergeCell ref="X105:AC105"/>
    <mergeCell ref="B53:G54"/>
    <mergeCell ref="B56:N56"/>
    <mergeCell ref="B78:G78"/>
    <mergeCell ref="I78:N78"/>
    <mergeCell ref="Q79:V80"/>
    <mergeCell ref="B1:G2"/>
    <mergeCell ref="B4:N4"/>
    <mergeCell ref="B26:G26"/>
    <mergeCell ref="I26:N26"/>
    <mergeCell ref="B6:C6"/>
    <mergeCell ref="E6:G6"/>
    <mergeCell ref="I6:N6"/>
    <mergeCell ref="B32:C32"/>
    <mergeCell ref="E32:G32"/>
    <mergeCell ref="I32:N32"/>
    <mergeCell ref="B58:C58"/>
    <mergeCell ref="E58:G58"/>
    <mergeCell ref="I58:N58"/>
    <mergeCell ref="B27:G28"/>
    <mergeCell ref="B30:N30"/>
    <mergeCell ref="B52:G52"/>
    <mergeCell ref="I52:N52"/>
  </mergeCells>
  <printOptions verticalCentered="1"/>
  <pageMargins left="0" right="0" top="0" bottom="0" header="0" footer="0"/>
  <pageSetup paperSize="11" scale="104"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C9BE2-F0C6-48CB-A448-7AB4F8CB4374}">
  <dimension ref="A1:O19"/>
  <sheetViews>
    <sheetView view="pageBreakPreview" zoomScale="115" zoomScaleNormal="100" zoomScaleSheetLayoutView="115" workbookViewId="0">
      <selection activeCell="R8" sqref="R8"/>
    </sheetView>
  </sheetViews>
  <sheetFormatPr defaultRowHeight="14.6" x14ac:dyDescent="0.4"/>
  <cols>
    <col min="1" max="1" width="2.3046875" customWidth="1"/>
    <col min="2" max="14" width="7.3828125" customWidth="1"/>
    <col min="15" max="15" width="2.3046875" customWidth="1"/>
  </cols>
  <sheetData>
    <row r="1" spans="1:15" x14ac:dyDescent="0.4">
      <c r="C1" s="21"/>
      <c r="D1" s="21"/>
      <c r="E1" s="21"/>
      <c r="F1" s="21"/>
      <c r="G1" s="21"/>
      <c r="H1" s="21"/>
      <c r="I1" s="21"/>
      <c r="J1" s="21"/>
      <c r="K1" s="21"/>
      <c r="L1" s="21"/>
      <c r="M1" s="21"/>
      <c r="N1" s="21"/>
    </row>
    <row r="2" spans="1:15" ht="14.6" customHeight="1" x14ac:dyDescent="0.6">
      <c r="B2" s="73"/>
      <c r="C2" s="73"/>
      <c r="D2" s="73"/>
      <c r="E2" s="73"/>
      <c r="F2" s="73"/>
      <c r="G2" s="21"/>
      <c r="H2" s="21"/>
      <c r="I2" s="21"/>
      <c r="J2" s="21"/>
      <c r="K2" s="21"/>
      <c r="L2" s="21"/>
      <c r="M2" s="21"/>
      <c r="N2" s="21"/>
    </row>
    <row r="3" spans="1:15" ht="8.6" customHeight="1" x14ac:dyDescent="0.6">
      <c r="B3" s="73"/>
      <c r="C3" s="73"/>
      <c r="D3" s="73"/>
      <c r="E3" s="73"/>
      <c r="F3" s="73"/>
      <c r="G3" s="21"/>
      <c r="H3" s="21"/>
      <c r="I3" s="21"/>
      <c r="J3" s="21"/>
      <c r="K3" s="21"/>
      <c r="L3" s="21"/>
      <c r="M3" s="21"/>
      <c r="N3" s="21"/>
    </row>
    <row r="4" spans="1:15" ht="17.149999999999999" customHeight="1" x14ac:dyDescent="0.4">
      <c r="B4" s="76" t="s">
        <v>268</v>
      </c>
      <c r="C4" s="76"/>
      <c r="D4" s="76"/>
      <c r="E4" s="76"/>
      <c r="F4" s="76"/>
      <c r="G4" s="76"/>
      <c r="H4" s="76"/>
      <c r="I4" s="76"/>
      <c r="J4" s="76"/>
      <c r="K4" s="76"/>
      <c r="L4" s="76"/>
      <c r="M4" s="76"/>
      <c r="N4" s="76"/>
    </row>
    <row r="5" spans="1:15" s="106" customFormat="1" ht="8.6" customHeight="1" x14ac:dyDescent="0.4">
      <c r="B5" s="107"/>
      <c r="C5" s="107"/>
      <c r="D5" s="107"/>
      <c r="E5" s="107"/>
      <c r="F5" s="107"/>
      <c r="G5" s="107"/>
      <c r="H5" s="107"/>
      <c r="I5" s="107"/>
      <c r="J5" s="107"/>
      <c r="K5" s="107"/>
      <c r="L5" s="107"/>
      <c r="M5" s="107"/>
      <c r="N5" s="107"/>
    </row>
    <row r="6" spans="1:15" s="106" customFormat="1" ht="8.6" customHeight="1" x14ac:dyDescent="0.4">
      <c r="B6" s="107"/>
      <c r="C6" s="107"/>
      <c r="D6" s="107"/>
      <c r="E6" s="107"/>
      <c r="F6" s="107"/>
      <c r="G6" s="107"/>
      <c r="H6" s="107"/>
      <c r="I6" s="107"/>
      <c r="J6" s="107"/>
      <c r="K6" s="107"/>
      <c r="L6" s="107"/>
      <c r="M6" s="107"/>
      <c r="N6" s="107"/>
    </row>
    <row r="7" spans="1:15" ht="152.6" customHeight="1" x14ac:dyDescent="0.4">
      <c r="A7" s="26"/>
      <c r="B7" s="108" t="s">
        <v>270</v>
      </c>
      <c r="C7" s="108"/>
      <c r="D7" s="108"/>
      <c r="E7" s="108"/>
      <c r="F7" s="108"/>
      <c r="G7" s="108"/>
      <c r="H7" s="108"/>
      <c r="I7" s="108"/>
      <c r="J7" s="108"/>
      <c r="K7" s="108"/>
      <c r="L7" s="108"/>
      <c r="M7" s="108"/>
      <c r="N7" s="108"/>
      <c r="O7" s="26"/>
    </row>
    <row r="8" spans="1:15" x14ac:dyDescent="0.4">
      <c r="B8" s="57" t="s">
        <v>228</v>
      </c>
      <c r="C8" s="57"/>
      <c r="D8" s="57"/>
      <c r="E8" s="57"/>
      <c r="F8" s="57"/>
      <c r="G8" s="57"/>
      <c r="H8" s="19"/>
      <c r="I8" s="19"/>
      <c r="J8" s="57" t="s">
        <v>229</v>
      </c>
      <c r="K8" s="57"/>
      <c r="L8" s="57"/>
      <c r="M8" s="57"/>
      <c r="N8" s="57"/>
    </row>
    <row r="9" spans="1:15" ht="15.9" x14ac:dyDescent="0.4">
      <c r="B9" s="57"/>
      <c r="C9" s="57"/>
      <c r="D9" s="57"/>
      <c r="E9" s="57"/>
      <c r="F9" s="57"/>
      <c r="G9" s="57"/>
      <c r="H9" s="19"/>
      <c r="I9" s="19"/>
      <c r="J9" s="57"/>
      <c r="K9" s="57"/>
      <c r="L9" s="57"/>
      <c r="M9" s="57"/>
      <c r="N9" s="57"/>
    </row>
    <row r="10" spans="1:15" x14ac:dyDescent="0.4">
      <c r="B10" s="27"/>
      <c r="C10" s="27"/>
      <c r="D10" s="27"/>
      <c r="E10" s="27"/>
      <c r="F10" s="27"/>
      <c r="G10" s="27"/>
      <c r="H10" s="27"/>
      <c r="I10" s="27"/>
      <c r="J10" s="27"/>
      <c r="K10" s="27"/>
      <c r="L10" s="27"/>
      <c r="M10" s="27"/>
      <c r="N10" s="27"/>
    </row>
    <row r="11" spans="1:15" x14ac:dyDescent="0.4">
      <c r="B11" s="27"/>
      <c r="C11" s="27"/>
      <c r="D11" s="27"/>
      <c r="E11" s="27"/>
      <c r="F11" s="27"/>
      <c r="G11" s="27"/>
      <c r="H11" s="27"/>
      <c r="I11" s="27"/>
      <c r="J11" s="27"/>
      <c r="K11" s="27"/>
      <c r="L11" s="27"/>
      <c r="M11" s="27"/>
      <c r="N11" s="27"/>
    </row>
    <row r="18" spans="2:14" ht="15" thickBot="1" x14ac:dyDescent="0.45">
      <c r="B18" s="21"/>
      <c r="C18" s="21"/>
      <c r="D18" s="21"/>
      <c r="E18" s="21"/>
      <c r="F18" s="21"/>
      <c r="G18" s="21"/>
      <c r="H18" s="21"/>
      <c r="I18" s="21"/>
      <c r="J18" s="21"/>
      <c r="K18" s="21"/>
      <c r="L18" s="21"/>
      <c r="M18" s="21"/>
      <c r="N18" s="21"/>
    </row>
    <row r="19" spans="2:14" ht="17.149999999999999" customHeight="1" x14ac:dyDescent="0.4">
      <c r="B19" s="87" t="str">
        <f>"BÁO CÁO CHIẾN LƯỢC ĐẦU TƯ TUẦN | " &amp; TEXT(MIN(weekly_history_data[date]), "dd/mm/yyyy") &amp; " - " &amp; TEXT(MAX(weekly_history_data[date]), "dd/mm/yyyy")</f>
        <v>BÁO CÁO CHIẾN LƯỢC ĐẦU TƯ TUẦN | 16/06/2025 - 22/07/2025</v>
      </c>
      <c r="C19" s="87"/>
      <c r="D19" s="87"/>
      <c r="E19" s="87"/>
      <c r="F19" s="87"/>
      <c r="G19" s="87"/>
      <c r="H19" s="97"/>
      <c r="I19" s="88" t="s">
        <v>269</v>
      </c>
      <c r="J19" s="88"/>
      <c r="K19" s="88"/>
      <c r="L19" s="88"/>
      <c r="M19" s="88"/>
      <c r="N19" s="88"/>
    </row>
  </sheetData>
  <mergeCells count="6">
    <mergeCell ref="B4:N4"/>
    <mergeCell ref="B19:G19"/>
    <mergeCell ref="I19:N19"/>
    <mergeCell ref="B7:N7"/>
    <mergeCell ref="B8:G9"/>
    <mergeCell ref="J8:N9"/>
  </mergeCells>
  <printOptions verticalCentered="1"/>
  <pageMargins left="0" right="0" top="0" bottom="0" header="0" footer="0"/>
  <pageSetup paperSize="11" scale="104"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728E1-D77D-4DBE-9E6E-B152D415F249}">
  <dimension ref="A1:G44"/>
  <sheetViews>
    <sheetView view="pageBreakPreview" zoomScale="60" zoomScaleNormal="40" workbookViewId="0">
      <selection activeCell="C7" sqref="C7"/>
    </sheetView>
  </sheetViews>
  <sheetFormatPr defaultRowHeight="14.6" x14ac:dyDescent="0.4"/>
  <cols>
    <col min="1" max="1" width="7.69140625" bestFit="1" customWidth="1"/>
    <col min="2" max="2" width="10.07421875" bestFit="1" customWidth="1"/>
    <col min="3" max="3" width="110.23046875" bestFit="1" customWidth="1"/>
    <col min="4" max="4" width="242.53515625" bestFit="1" customWidth="1"/>
    <col min="5" max="5" width="15.4609375" bestFit="1" customWidth="1"/>
    <col min="6" max="6" width="8.53515625" bestFit="1" customWidth="1"/>
    <col min="7" max="7" width="32.921875" bestFit="1" customWidth="1"/>
  </cols>
  <sheetData>
    <row r="1" spans="1:7" ht="19.75" thickBot="1" x14ac:dyDescent="0.55000000000000004">
      <c r="A1" s="67" t="s">
        <v>9</v>
      </c>
      <c r="B1" s="67"/>
      <c r="C1" s="67"/>
      <c r="D1" s="67"/>
      <c r="E1" s="67"/>
      <c r="F1" s="67"/>
      <c r="G1" s="67"/>
    </row>
    <row r="2" spans="1:7" ht="15" thickTop="1" x14ac:dyDescent="0.4">
      <c r="A2" s="7" t="s">
        <v>106</v>
      </c>
      <c r="B2" s="7" t="str" cm="1">
        <f t="array" ref="B2:G22">_xlfn.CHOOSECOLS(_xlfn.VSTACK(weekly_news_list[#Headers],
  _xlfn._xlws.SORT(_xlfn._xlws.FILTER(weekly_news_list[], weekly_news_list[news_type]=A1), 1, -1)
 ), 2, 3, 4, 7, 9, 10)</f>
        <v>source</v>
      </c>
      <c r="C2" s="7" t="str">
        <v>title</v>
      </c>
      <c r="D2" s="7" t="str">
        <v>content</v>
      </c>
      <c r="E2" s="8" t="str">
        <v>published_time</v>
      </c>
      <c r="F2" s="7" t="str">
        <v>impact</v>
      </c>
      <c r="G2" s="7" t="str">
        <v>sectors</v>
      </c>
    </row>
    <row r="3" spans="1:7" x14ac:dyDescent="0.4">
      <c r="A3" s="12" t="s">
        <v>15</v>
      </c>
      <c r="B3" s="12" t="str">
        <v>VietStock</v>
      </c>
      <c r="C3" s="12" t="str">
        <v>Công chức bị tạm đình chỉ nếu nhũng nhiễu người dân, doanh nghiệp</v>
      </c>
      <c r="D3" s="12" t="str">
        <v xml:space="preserve">Công chức nhũng nhiễu dân, doanh nghiệp sẽ bị tạm đình chỉ theo quyết định 727 của Bộ Nội vụ. Quyết định tạm đình chỉ phải được ban hành trong vòng 2 ngày làm việc khi có căn cứ. Miễn nhiệm công chức quản lý nếu bị khiển trách, cảnh cáo hoặc tín nhiệm thấp trên 2/3 số phiếu.
</v>
      </c>
      <c r="E3" s="11">
        <v>45860.366666666669</v>
      </c>
      <c r="F3" s="12" t="str">
        <v>Tích cực</v>
      </c>
      <c r="G3" s="12" t="str">
        <v>Quản lý nhà nước, Toàn thị trường</v>
      </c>
    </row>
    <row r="4" spans="1:7" x14ac:dyDescent="0.4">
      <c r="A4" s="12"/>
      <c r="B4" s="12" t="str">
        <v>VietStock</v>
      </c>
      <c r="C4" s="12" t="str">
        <v>Phó Thủ tướng ký ban hành kế hoạch triển khai sắp xếp đơn vị hành chính cấp tỉnh, cấp xã</v>
      </c>
      <c r="D4" s="12" t="str">
        <v xml:space="preserve">Quyết định 1569/QĐ-TTg triển khai sắp xếp ĐVHC cấp tỉnh, xã năm 2025. Hai mươi ba tỉnh sau sắp xếp phải ban hành kế hoạch triển khai nghị quyết. Các địa phương hoàn tất đo đạc, bản đồ địa giới trước 31/12/2026.
</v>
      </c>
      <c r="E4" s="11">
        <v>45859.302083333336</v>
      </c>
      <c r="F4" s="12" t="str">
        <v>Trung lập</v>
      </c>
      <c r="G4" s="12" t="str">
        <v>Quản lý nhà nước, Đất đai</v>
      </c>
    </row>
    <row r="5" spans="1:7" x14ac:dyDescent="0.4">
      <c r="A5" s="12"/>
      <c r="B5" s="12" t="str">
        <v>VietStock</v>
      </c>
      <c r="C5" s="12" t="str">
        <v>Thủ tướng chủ trì Phiên họp Ban Chỉ đạo phát triển KHCN, chuyển đổi số, đề án 06</v>
      </c>
      <c r="D5" s="12" t="str">
        <v xml:space="preserve">Thủ tướng họp Ban Chỉ đạo, đánh giá công tác KHCN, chuyển đổi số 6 tháng đầu năm 2025. Tổng doanh thu công nghiệp công nghệ thông tin đạt 2,3 triệu tỷ đồng, tăng 21%. Chính phủ bố trí khoảng 25.000 tỷ đồng cho KHCN, đổi mới sáng tạo.
</v>
      </c>
      <c r="E5" s="11">
        <v>45858.436111111114</v>
      </c>
      <c r="F5" s="12" t="str">
        <v>Tích cực</v>
      </c>
      <c r="G5" s="12" t="str">
        <v>Khoa học công nghệ, Công nghệ thông tin, Chuyển đổi số</v>
      </c>
    </row>
    <row r="6" spans="1:7" x14ac:dyDescent="0.4">
      <c r="A6" s="12"/>
      <c r="B6" s="12" t="str">
        <v>VietStock</v>
      </c>
      <c r="C6" s="12" t="str">
        <v>Hội nghị Trung ương 12: Đánh dấu bước đi quan trọng trong quá trình chuẩn bị Đại hội XIV của Đảng</v>
      </c>
      <c r="D6" s="12" t="str">
        <v xml:space="preserve">Hội nghị Trung ương 12 định hướng Đại hội XIV, tích hợp văn kiện và cải cách thể chế. Phương hướng nhân sự Đại hội XIV cần bảo đảm tiêu chuẩn, chất lượng và cơ cấu. Hội nghị cũng bàn về Đại hội Đảng bộ các cấp và mô hình chính quyền hai cấp tại 34 tỉnh, thành.
</v>
      </c>
      <c r="E6" s="11">
        <v>45857.74722222222</v>
      </c>
      <c r="F6" s="12" t="str">
        <v>Trung lập</v>
      </c>
      <c r="G6" s="12" t="str">
        <v>Chính sách vĩ mô, Toàn thị trường</v>
      </c>
    </row>
    <row r="7" spans="1:7" x14ac:dyDescent="0.4">
      <c r="A7" s="12" t="s">
        <v>15</v>
      </c>
      <c r="B7" s="12" t="str">
        <v>CafeF</v>
      </c>
      <c r="C7" s="12" t="str">
        <v>Thuế TNCN sắp có thay đổi lớn, hàng loạt khoản thu nhập mới sẽ thuộc diện phải nộp thuế?</v>
      </c>
      <c r="D7" s="12" t="str">
        <v xml:space="preserve">Luật Thuế TNCN hiện hành quy định 10 loại thu nhập chịu thuế. Bộ Tài chính đề xuất bổ sung nhiều loại thu nhập khác, như tài sản số. Thuế suất 5% áp dụng cho thu nhập khác trên 10 triệu đồng.
</v>
      </c>
      <c r="E7" s="11">
        <v>45860.413888888892</v>
      </c>
      <c r="F7" s="12" t="str">
        <v>Tiêu cực</v>
      </c>
      <c r="G7" s="12" t="str">
        <v>Thuế, Tài chính cá nhân, Tài sản số</v>
      </c>
    </row>
    <row r="8" spans="1:7" x14ac:dyDescent="0.4">
      <c r="A8" s="12" t="s">
        <v>15</v>
      </c>
      <c r="B8" s="12" t="str">
        <v>CafeF</v>
      </c>
      <c r="C8" s="12" t="str">
        <v>Hàng triệu lao động trên cả nước sắp đón tin rất vui</v>
      </c>
      <c r="D8" s="12" t="str">
        <v xml:space="preserve">Bộ Tài chính đề xuất tăng mức giảm trừ gia cảnh thuế TNCN từ năm 2026. Phương án 1: 13,3 triệu đồng/tháng cho người nộp thuế, 5,3 triệu cho người phụ thuộc. Phương án 2 tăng lên 15,5 triệu đồng/tháng và 6,2 triệu đồng/tháng cho mỗi đối tượng.
</v>
      </c>
      <c r="E8" s="11">
        <v>45860.347222222219</v>
      </c>
      <c r="F8" s="12" t="str">
        <v>Tích cực</v>
      </c>
      <c r="G8" s="12" t="str">
        <v>Thuế, Lao động, Tiêu dùng</v>
      </c>
    </row>
    <row r="9" spans="1:7" x14ac:dyDescent="0.4">
      <c r="A9" s="12"/>
      <c r="B9" s="12" t="str">
        <v>CafeF</v>
      </c>
      <c r="C9" s="12" t="str">
        <v>Người dân đặc biệt chú ý, nếu quá hạn 3 mốc thời gian này sẽ không thể sang tên sổ đỏ, còn bị phạt tiền lên đến 20 triệu đồng</v>
      </c>
      <c r="D9" s="12" t="str">
        <v xml:space="preserve">Sang tên Sổ đỏ có hai hình thức, cấp mới tốn phí phôi Sổ. Đăng ký biến động đất đai cần hoàn thành trong 30 ngày sau công chứng. Thuế thu nhập cá nhân cần nộp trong 10 ngày, lệ phí trước bạ 30 ngày.
</v>
      </c>
      <c r="E9" s="11">
        <v>45859.429861111108</v>
      </c>
      <c r="F9" s="12" t="str">
        <v>Trung lập</v>
      </c>
      <c r="G9" s="12" t="str">
        <v>Bất động sản, Đất đai, Thuế</v>
      </c>
    </row>
    <row r="10" spans="1:7" x14ac:dyDescent="0.4">
      <c r="A10" s="12"/>
      <c r="B10" s="12" t="str">
        <v>CafeF</v>
      </c>
      <c r="C10" s="12" t="str">
        <v>Hơn 150 chủ xe vượt đèn đỏ, lấn làn, không đội mũ bảo hiểm... có biển số sau nhanh chóng nộp phạt nguội theo Nghị định 168</v>
      </c>
      <c r="D10" s="12" t="str">
        <v xml:space="preserve">Từ 11/7 đến 17/7, Bắc Ninh phát hiện 153 trường hợp vi phạm giao thông qua camera phạt nguội. Ô tô vi phạm nhiều nhất là vượt đèn đỏ (41), mô tô vượt đèn đỏ (43), đội mũ (19). Người dân có thể tra cứu vi phạm trên website CSGT hoặc ứng dụng VNeTraffic.
</v>
      </c>
      <c r="E10" s="11">
        <v>45857.897916666669</v>
      </c>
      <c r="F10" s="12" t="str">
        <v>Trung lập</v>
      </c>
      <c r="G10" s="12" t="str">
        <v>Giao thông, An ninh trật tự</v>
      </c>
    </row>
    <row r="11" spans="1:7" x14ac:dyDescent="0.4">
      <c r="A11" s="12"/>
      <c r="B11" s="12" t="str">
        <v>CafeF</v>
      </c>
      <c r="C11" s="12" t="str">
        <v>VN-Index chính thức vượt 1.500 điểm với thanh khoản tỷ USD, nhiều cổ phiếu Bluechips đồng loạt bứt phá</v>
      </c>
      <c r="D11" s="12" t="str">
        <v xml:space="preserve">VN-Index tăng 24,49 điểm (1,65%) lên 1.509,54 điểm nhờ nhóm Bluechips và thanh khoản đạt trên 33.000 tỷ đồng. Mặc dù vậy, nhà đầu tư nước ngoài bán ròng đột biến gần 1.900 tỷ đồng trên HOSE. Các chuyên gia dự báo VN-Index có thể hướng tới 1.756 điểm và vượt đỉnh lịch sử.
</v>
      </c>
      <c r="E11" s="11">
        <v>45860.667361111111</v>
      </c>
      <c r="F11" s="12" t="str">
        <v>Tích cực</v>
      </c>
      <c r="G11" s="12" t="str">
        <v>Chứng khoán, Toàn thị trường</v>
      </c>
    </row>
    <row r="12" spans="1:7" x14ac:dyDescent="0.4">
      <c r="A12" s="12"/>
      <c r="B12" s="12" t="str">
        <v>CafeF</v>
      </c>
      <c r="C12" s="12" t="str">
        <v>Bộ Tài chính đề xuất mức thuế 20% trên lãi bán chứng khoán hàng năm</v>
      </c>
      <c r="D12" s="12" t="str">
        <v xml:space="preserve">Đề xuất mới tính thuế TNCN từ chuyển nhượng vốn là 20% thu nhập hoặc 2% giá bán. Thuế TNCN từ chuyển nhượng chứng khoán là 20% thu nhập hoặc 0,1% giá bán. Các nước có xu hướng tính thuế thu nhập thực với chứng khoán phái sinh.
</v>
      </c>
      <c r="E12" s="11">
        <v>45860.002083333333</v>
      </c>
      <c r="F12" s="12" t="str">
        <v>Tiêu cực</v>
      </c>
      <c r="G12" s="12" t="str">
        <v>Thuế, Chứng khoán</v>
      </c>
    </row>
    <row r="13" spans="1:7" x14ac:dyDescent="0.4">
      <c r="A13" s="12"/>
      <c r="B13" s="12" t="str">
        <v>CafeF</v>
      </c>
      <c r="C13" s="12" t="str">
        <v>Dư nợ cho vay toàn thị trường lập kỷ lục 300.000 tỷ ngay trước nhịp VN-Index tăng 120 điểm</v>
      </c>
      <c r="D13" s="12" t="str">
        <v xml:space="preserve">Dư nợ cho vay chứng khoán quý 2/2025 đạt kỷ lục 300.000 tỷ đồng, trong đó margin chiếm 292.000 tỷ. SSI dẫn đầu mức tăng trưởng dư nợ (6.000 tỷ), nhưng TCBS vẫn giữ vị trí quán quân cho vay. Thị trường hồi phục hình chữ "V" nhờ dư địa cho vay lớn và dòng vốn ngoại tăng mạnh.
</v>
      </c>
      <c r="E13" s="11">
        <v>45858.000694444447</v>
      </c>
      <c r="F13" s="12" t="str">
        <v>Tích cực</v>
      </c>
      <c r="G13" s="12" t="str">
        <v>Chứng khoán, Ngân hàng</v>
      </c>
    </row>
    <row r="14" spans="1:7" x14ac:dyDescent="0.4">
      <c r="A14" s="12"/>
      <c r="B14" s="12" t="str">
        <v>CafeF</v>
      </c>
      <c r="C14" s="12" t="str">
        <v>Lịch chốt quyền cổ tức 21/7-25/7: Cổ tức tiền mặt cao nhất 30%, loạt tên tuổi FPT, Thế giới di động, Vietnam Airlines, Sasco cùng "lăn chốt"</v>
      </c>
      <c r="D14" s="12" t="str">
        <v xml:space="preserve">Tuần 21/7-25/7, có 27 doanh nghiệp chốt quyền cổ tức, với 17 trả tiền mặt, cao nhất 30%. Vietnam Airlines phát hành thêm 900 triệu cổ phiếu giá 10.000 đồng/CP cho cổ đông hiện hữu. FPT thưởng cổ phiếu tỷ lệ 15% và Sonadezi Long Bình trả cổ tức 30% bằng tiền.
</v>
      </c>
      <c r="E14" s="11">
        <v>45858.003472222219</v>
      </c>
      <c r="F14" s="12" t="str">
        <v>Trung lập</v>
      </c>
      <c r="G14" s="12" t="str">
        <v>Chứng khoán, Công nghệ thông tin, Bán lẻ, Hàng không</v>
      </c>
    </row>
    <row r="15" spans="1:7" x14ac:dyDescent="0.4">
      <c r="A15" s="12" t="s">
        <v>15</v>
      </c>
      <c r="B15" s="12" t="str">
        <v>Vietnambiz</v>
      </c>
      <c r="C15" s="12" t="str">
        <v>Bluechip nổi sóng, 'họ Gelex' thăng hoa, VN-Index bứt phá qua mốc 1.500 điểm</v>
      </c>
      <c r="D15" s="12" t="str">
        <v xml:space="preserve">VN-Index tăng 1,65% lên 1.509,54 điểm, vượt ngưỡng 1.500 nhờ nhóm vốn hóa lớn. VN30-Index lập đỉnh mới 1.655,98 điểm với 26 mã tăng mạnh, VJC tăng trần. Nhà đầu tư nước ngoài bán ròng gần 1.900 tỷ đồng trên HOSE, chủ yếu do VJC.
</v>
      </c>
      <c r="E15" s="11">
        <v>45860.650694444441</v>
      </c>
      <c r="F15" s="12" t="str">
        <v>Tích cực</v>
      </c>
      <c r="G15" s="12" t="str">
        <v>Chứng khoán, Toàn thị trường, Hàng không, Công nghiệp</v>
      </c>
    </row>
    <row r="16" spans="1:7" x14ac:dyDescent="0.4">
      <c r="A16" s="12" t="s">
        <v>15</v>
      </c>
      <c r="B16" s="12" t="str">
        <v>Vietnambiz</v>
      </c>
      <c r="C16" s="12" t="str">
        <v>Khối ngoại bán ròng 2.000 tỷ đồng cổ phiếu VJC của Vietjet</v>
      </c>
      <c r="D16" s="12" t="str">
        <v xml:space="preserve">VJC tăng trần lên 101.700 đồng/cp phiên 22/7 dù khối ngoại bán ròng gần 2.000 tỷ đồng. Vietjet trúng thầu dự án bảo dưỡng tàu bay Long Thành, vốn đầu tư khoảng 1.543 tỷ đồng. Dự án dự kiến khai thác từ 2026, phục vụ nhu cầu bảo dưỡng máy bay nội địa.
</v>
      </c>
      <c r="E16" s="11">
        <v>45860.473611111112</v>
      </c>
      <c r="F16" s="12" t="str">
        <v>Tiêu cực</v>
      </c>
      <c r="G16" s="12" t="str">
        <v>Hàng không, Sân bay, Chứng khoán</v>
      </c>
    </row>
    <row r="17" spans="1:7" x14ac:dyDescent="0.4">
      <c r="A17" s="12"/>
      <c r="B17" s="12" t="str">
        <v>Vietnambiz</v>
      </c>
      <c r="C17" s="12" t="str">
        <v>VietinBank Securities báo lãi quý II gấp 8 lần, margin đạt kỷ lục mới</v>
      </c>
      <c r="D17" s="12" t="str">
        <v xml:space="preserve">VietinBank Securities báo lãi quý II/2025 cao nhất từ 2021, doanh thu tăng gấp đôi, đạt 578 tỷ đồng. Lợi nhuận trước thuế tăng gần 9 lần, đạt 217 tỷ đồng, nhờ hoạt động tự doanh. Công ty tất toán đầu tư 16.000 tỷ đồng và dư nợ cho vay margin đạt kỷ lục 4.119 tỷ.
</v>
      </c>
      <c r="E17" s="11">
        <v>45859.68472222222</v>
      </c>
      <c r="F17" s="12" t="str">
        <v>Tích cực</v>
      </c>
      <c r="G17" s="12" t="str">
        <v>Chứng khoán, Ngân hàng</v>
      </c>
    </row>
    <row r="18" spans="1:7" x14ac:dyDescent="0.4">
      <c r="A18" s="12"/>
      <c r="B18" s="12" t="str">
        <v>Vietnambiz</v>
      </c>
      <c r="C18" s="12" t="str">
        <v>VN-Index đảo chiều giảm hơn 12 điểm</v>
      </c>
      <c r="D18" s="12" t="str">
        <v xml:space="preserve">VN-Index giảm 12,23 điểm (0,82%) xuống 1.485,05 điểm do áp lực bán mạnh sau 14h15. Bất động sản và chứng khoán gây sức ép lớn, lấy đi hơn 12 điểm từ chỉ số chung. Tổng giá trị giao dịch đạt gần 32.240 tỷ đồng, với thanh khoản HOSE giảm 4%.
</v>
      </c>
      <c r="E18" s="11">
        <v>45859.645833333336</v>
      </c>
      <c r="F18" s="12" t="str">
        <v>Tiêu cực</v>
      </c>
      <c r="G18" s="12" t="str">
        <v>Chứng khoán, Bất động sản, Toàn thị trường</v>
      </c>
    </row>
    <row r="19" spans="1:7" x14ac:dyDescent="0.4">
      <c r="A19" s="12"/>
      <c r="B19" s="12" t="str">
        <v>Vietnambiz</v>
      </c>
      <c r="C19" s="12" t="str">
        <v>Khánh Hòa có hơn 16.000 giao dịch bất động sản trước thềm sáp nhập Ninh Thuận</v>
      </c>
      <c r="D19" s="12" t="str">
        <v xml:space="preserve">Khánh Hòa (trước sáp nhập) ghi nhận 16.200 giao dịch BĐS trong 6 tháng đầu năm 2025. Giao dịch quý II tăng 32% so với quý I, đạt 9.200, trị giá hơn 11.700 tỷ. Ninh Thuận (cũ) có hơn 1.400 giao dịch, trị giá gần 1.300 tỷ, tập trung đất nền ven đô.
</v>
      </c>
      <c r="E19" s="11">
        <v>45859.478472222225</v>
      </c>
      <c r="F19" s="12" t="str">
        <v>Trung lập</v>
      </c>
      <c r="G19" s="12" t="str">
        <v>Bất động sản, Đất đai</v>
      </c>
    </row>
    <row r="20" spans="1:7" x14ac:dyDescent="0.4">
      <c r="A20" s="12"/>
      <c r="B20" s="12" t="str">
        <v>Vietnambiz</v>
      </c>
      <c r="C20" s="12" t="str">
        <v>Dự báo miền Nam có thêm 7.000 ha đất công nghiệp trong ba năm tới</v>
      </c>
      <c r="D20" s="12" t="str">
        <v xml:space="preserve">TP HCM không có KCN mới, nguồn cung gần 5.000 ha, lấp đầy 90%. Miền Nam dự kiến có thêm 7.000 ha đất công nghiệp giai đoạn 2025-2028. Các chính sách mới thúc đẩy FDI, nhưng cần cập nhật để tuân thủ.
</v>
      </c>
      <c r="E20" s="11">
        <v>45859.475694444445</v>
      </c>
      <c r="F20" s="12" t="str">
        <v>Tích cực</v>
      </c>
      <c r="G20" s="12" t="str">
        <v>Bất động sản khu công nghiệp, Thu hút đầu tư</v>
      </c>
    </row>
    <row r="21" spans="1:7" x14ac:dyDescent="0.4">
      <c r="A21" s="12"/>
      <c r="B21" s="12" t="str">
        <v>Vietnambiz</v>
      </c>
      <c r="C21" s="12" t="str">
        <v>Gỡ điểm nghẽn nhà ở xã hội</v>
      </c>
      <c r="D21" s="12" t="str">
        <v xml:space="preserve">Bắc Ninh đẩy nhanh đề án 1 triệu căn hộ, hướng tới 135.000 căn giai đoạn 2022-2030. Tỉnh tháo gỡ vướng mắc mặt bằng tại 17 dự án, đôn đốc tiến độ các chủ đầu tư. Bắc Ninh đặt mục tiêu 15.920 căn năm 2025, đảm bảo an cư cho người lao động.
</v>
      </c>
      <c r="E21" s="11">
        <v>45858.693749999999</v>
      </c>
      <c r="F21" s="12" t="str">
        <v>Tích cực</v>
      </c>
      <c r="G21" s="12" t="str">
        <v>Bất động sản, Xây dựng</v>
      </c>
    </row>
    <row r="22" spans="1:7" x14ac:dyDescent="0.4">
      <c r="A22" s="12"/>
      <c r="B22" s="12" t="str">
        <v>Vietnambiz</v>
      </c>
      <c r="C22" s="12" t="str">
        <v>'Giá nhà liên tục tăng gây hệ lụy bong bóng'</v>
      </c>
      <c r="D22" s="12" t="str">
        <v xml:space="preserve">Giá nhà tăng mạnh, đặc biệt ở Hà Nội với chung cư tăng 87% sau 6 năm. Nguồn cung lệch pha, 62% là cao cấp, trong khi thu nhập chỉ tăng 10%. VARS kiến nghị chính sách để "nắn" dòng tiền vào phân khúc phù hợp nhu cầu.
</v>
      </c>
      <c r="E22" s="11">
        <v>45857.770833333336</v>
      </c>
      <c r="F22" s="12" t="str">
        <v>Tiêu cực</v>
      </c>
      <c r="G22" s="12" t="str">
        <v>Bất động sản</v>
      </c>
    </row>
    <row r="23" spans="1:7" ht="19.75" thickBot="1" x14ac:dyDescent="0.55000000000000004">
      <c r="A23" s="67" t="s">
        <v>16</v>
      </c>
      <c r="B23" s="67"/>
      <c r="C23" s="67"/>
      <c r="D23" s="67"/>
      <c r="E23" s="67"/>
      <c r="F23" s="67"/>
      <c r="G23" s="67"/>
    </row>
    <row r="24" spans="1:7" ht="15" thickTop="1" x14ac:dyDescent="0.4">
      <c r="A24" s="7" t="s">
        <v>106</v>
      </c>
      <c r="B24" s="7" t="str" cm="1">
        <f t="array" ref="B24:G44">_xlfn.CHOOSECOLS(_xlfn.VSTACK(weekly_news_list[#Headers],
  _xlfn._xlws.SORT(_xlfn._xlws.FILTER(weekly_news_list[], weekly_news_list[news_type]=A23), 1, -1)
 ), 2, 3, 4, 7, 9, 10)</f>
        <v>source</v>
      </c>
      <c r="C24" s="4" t="str">
        <v>title</v>
      </c>
      <c r="D24" s="4" t="str">
        <v>content</v>
      </c>
      <c r="E24" s="8" t="str">
        <v>published_time</v>
      </c>
      <c r="F24" s="4" t="str">
        <v>impact</v>
      </c>
      <c r="G24" s="4" t="str">
        <v>sectors</v>
      </c>
    </row>
    <row r="25" spans="1:7" x14ac:dyDescent="0.4">
      <c r="A25" s="12" t="s">
        <v>15</v>
      </c>
      <c r="B25" s="12" t="str">
        <v>VietStock</v>
      </c>
      <c r="C25" s="12" t="str">
        <v>Dầu giảm nhẹ sau các lệnh trừng phạt mới nhất của châu Âu đối với Nga</v>
      </c>
      <c r="D25" s="12" t="str">
        <v xml:space="preserve">Giá dầu Brent và WTI giảm nhẹ lần lượt còn 69.21 USD/thùng và 67.20 USD/thùng. Các lệnh trừng phạt mới của EU với dầu Nga ít tác động đến nguồn cung. Số lượng giàn khoan dầu hoạt động tại Mỹ giảm xuống còn 422, thấp nhất từ tháng 9/2021.
</v>
      </c>
      <c r="E25" s="11">
        <v>45860.329340277778</v>
      </c>
      <c r="F25" s="12" t="str">
        <v>Tích cực</v>
      </c>
      <c r="G25" s="12" t="str">
        <v>Dầu khí, Năng lượng, Kinh tế vĩ mô</v>
      </c>
    </row>
    <row r="26" spans="1:7" x14ac:dyDescent="0.4">
      <c r="A26" s="12" t="s">
        <v>15</v>
      </c>
      <c r="B26" s="12" t="str">
        <v>VietStock</v>
      </c>
      <c r="C26" s="12" t="str">
        <v>Vàng thế giới tăng hơn 1% lên cao nhất trong 5 tuần</v>
      </c>
      <c r="D26" s="12" t="str">
        <v xml:space="preserve">Giá vàng tăng hơn 1% lên mức cao nhất 5 tuần, đạt 3,394.23 USD/oz do USD yếu. Bất ổn thương mại Mỹ trước thời hạn 1/8 thúc đẩy nhu cầu vàng, kênh trú ẩn an toàn. Trung Quốc nhập khẩu 63 tấn vàng trong tháng trước, mức thấp nhất kể từ tháng 1.
</v>
      </c>
      <c r="E26" s="11">
        <v>45860.328414351854</v>
      </c>
      <c r="F26" s="12" t="str">
        <v>Tiêu cực</v>
      </c>
      <c r="G26" s="12" t="str">
        <v>Kim loại quý, Tài chính toàn cầu</v>
      </c>
    </row>
    <row r="27" spans="1:7" x14ac:dyDescent="0.4">
      <c r="A27" s="12"/>
      <c r="B27" s="12" t="str">
        <v>VietStock</v>
      </c>
      <c r="C27" s="12" t="str">
        <v>Chuỗi sa sút tồi tệ nhất thập kỷ của mảng ngân hàng đầu tư</v>
      </c>
      <c r="D27" s="12" t="str">
        <v xml:space="preserve">Doanh thu ngân hàng đầu tư giảm gần 10%, xuống 7.5 tỷ USD, kéo dài chuỗi 14 quý dưới 25%. Ngược lại, doanh thu giao dịch dự kiến tăng 10%, đạt 31 tỷ USD nhờ thị trường biến động. Lợi nhuận ròng của sáu ngân hàng lớn nhất Mỹ dự kiến giảm khoảng 13%.
</v>
      </c>
      <c r="E27" s="11">
        <v>45859.626388888886</v>
      </c>
      <c r="F27" s="12" t="str">
        <v>Tiêu cực</v>
      </c>
      <c r="G27" s="12" t="str">
        <v>Ngân hàng, Dịch vụ tài chính</v>
      </c>
    </row>
    <row r="28" spans="1:7" x14ac:dyDescent="0.4">
      <c r="A28" s="12"/>
      <c r="B28" s="12" t="str">
        <v>VietStock</v>
      </c>
      <c r="C28" s="12" t="str">
        <v>Dầu đi ngang sau những tin tức kinh tế trái chiều của Mỹ</v>
      </c>
      <c r="D28" s="12" t="str">
        <v xml:space="preserve">Giá dầu biến động nhẹ ngày 18/07: Brent giảm 0.3% xuống 69.32 USD/thùng, WTI giảm 0.2% còn 67.38 USD/thùng. Dữ liệu kinh tế Mỹ trái chiều cùng lệnh trừng phạt Nga mới của EU tác động không lớn. Hoạt động xây dựng nhà ở Mỹ giảm, nhưng tâm lý người tiêu dùng lại cải thiện.
</v>
      </c>
      <c r="E28" s="11">
        <v>45857.39943287037</v>
      </c>
      <c r="F28" s="12" t="str">
        <v>Trung lập</v>
      </c>
      <c r="G28" s="12" t="str">
        <v>Dầu khí, Năng lượng, Kinh tế vĩ mô, Xây dựng, Tiêu dùng</v>
      </c>
    </row>
    <row r="29" spans="1:7" x14ac:dyDescent="0.4">
      <c r="A29" s="12"/>
      <c r="B29" s="12" t="str">
        <v>VietStock</v>
      </c>
      <c r="C29" s="12" t="str">
        <v>Hacker tấn công server Microsoft, ảnh hưởng khoảng 100 tổ chức trên toàn cầu</v>
      </c>
      <c r="D29" s="12" t="str">
        <v xml:space="preserve">Hacker đã khai thác lỗ hổng zero-day, tấn công khoảng 100 tổ chức toàn cầu. Microsoft cảnh báo các cuộc tấn công nhắm vào server SharePoint tự lưu trữ. Khoảng 8,000-9,000 server có thể bị xâm nhập, ảnh hưởng nhiều lĩnh vực.
</v>
      </c>
      <c r="E29" s="11">
        <v>45860.614062499997</v>
      </c>
      <c r="F29" s="12" t="str">
        <v>Tiêu cực</v>
      </c>
      <c r="G29" s="12" t="str">
        <v>An ninh mạng, Công nghệ thông tin, Toàn thị trường</v>
      </c>
    </row>
    <row r="30" spans="1:7" x14ac:dyDescent="0.4">
      <c r="A30" s="12"/>
      <c r="B30" s="12" t="str">
        <v>VietStock</v>
      </c>
      <c r="C30" s="12" t="str">
        <v>Người kế nhiệm Warren Buffett sẽ thay đổi Berkshire Hathaway như thế nào?</v>
      </c>
      <c r="D30" s="12" t="str">
        <v xml:space="preserve">Greg Abel sẽ kế nhiệm Warren Buffett, có thể thay đổi phong cách quản lý của Berkshire. Cổ phiếu Berkshire giảm 12% sau thông báo, dù các chuyên gia vẫn lạc quan. Abel được kỳ vọng tích cực hơn trong M&amp;A và có thể trả cổ tức từ 371 tỷ USD doanh thu.
</v>
      </c>
      <c r="E30" s="11">
        <v>45860.462812500002</v>
      </c>
      <c r="F30" s="12" t="str">
        <v>Trung lập</v>
      </c>
      <c r="G30" s="12" t="str">
        <v>Quản lý quỹ, Đầu tư tài chính, Toàn thị trường</v>
      </c>
    </row>
    <row r="31" spans="1:7" x14ac:dyDescent="0.4">
      <c r="A31" s="12"/>
      <c r="B31" s="12" t="str">
        <v>VietStock</v>
      </c>
      <c r="C31" s="12" t="str">
        <v>S&amp;P 500 vượt ngưỡng 6,300 điểm lần đầu tiên</v>
      </c>
      <c r="D31" s="12" t="str">
        <v xml:space="preserve">S&amp;P 500 đóng cửa ở mức 6,305.60 điểm, vượt ngưỡng 6,300 lần đầu tiên vào ngày 21/07. Mùa báo cáo lợi nhuận Q2/2025 khởi đầu mạnh mẽ, với 85% công ty S&amp;P 500 vượt kỳ vọng. "Magnificent Seven" dự kiến tăng trưởng lợi nhuận 14%, cao hơn nhiều so với 3.4% của các công ty khác.
</v>
      </c>
      <c r="E31" s="11">
        <v>45860.328136574077</v>
      </c>
      <c r="F31" s="12" t="str">
        <v>Tích cực</v>
      </c>
      <c r="G31" s="12" t="str">
        <v>Chứng khoán, Toàn thị trường</v>
      </c>
    </row>
    <row r="32" spans="1:7" x14ac:dyDescent="0.4">
      <c r="A32" s="12"/>
      <c r="B32" s="12" t="str">
        <v>VietStock</v>
      </c>
      <c r="C32" s="12" t="str">
        <v>Sở giao dịch chứng khoán London cân nhắc mở cửa giao dịch xuyên ngày đêm</v>
      </c>
      <c r="D32" s="12" t="str">
        <v xml:space="preserve">LSEG xem xét giao dịch 24/7 để đáp ứng nhu cầu của nhà đầu tư nhỏ lẻ. Financial Times đưa tin LSEG đang thảo luận về khả năng mở rộng giờ giao dịch. Các sàn giao dịch New York, Nasdaq và Cboe cũng đã nộp đơn xin gia hạn giờ.
</v>
      </c>
      <c r="E32" s="11">
        <v>45859.758368055554</v>
      </c>
      <c r="F32" s="12" t="str">
        <v>Trung lập</v>
      </c>
      <c r="G32" s="12" t="str">
        <v>Chứng khoán, Dịch vụ tài chính</v>
      </c>
    </row>
    <row r="33" spans="1:7" x14ac:dyDescent="0.4">
      <c r="A33" s="12" t="s">
        <v>15</v>
      </c>
      <c r="B33" s="12" t="str">
        <v>CafeF</v>
      </c>
      <c r="C33" s="12" t="str">
        <v>Đẳng cấp Nhật Bản: Chế tạo ra công nghệ dùng trong xe điện mà không cần kim loại đất hiếm, vừa tiện vừa rẻ, đe dọa sức mạnh ‘con bài’ của Trung Quốc</v>
      </c>
      <c r="D33" s="12" t="str">
        <v xml:space="preserve">Proterial phát triển nam châm mới cho xe điện, loại bỏ đất hiếm nặng terbium và dysprosium. Công ty dự kiến chuyển mẫu nam châm chịu nhiệt cao từ tháng 4/2026. Công nghệ này giúp giảm phụ thuộc vào nguồn cung đất hiếm, đặc biệt từ Trung Quốc.
</v>
      </c>
      <c r="E33" s="11">
        <v>45860.541666666664</v>
      </c>
      <c r="F33" s="12" t="str">
        <v>Tích cực</v>
      </c>
      <c r="G33" s="12" t="str">
        <v>Ô tô, Vật liệu công nghiệp, Khoa học công nghệ, Khai khoáng</v>
      </c>
    </row>
    <row r="34" spans="1:7" x14ac:dyDescent="0.4">
      <c r="A34" s="12" t="s">
        <v>15</v>
      </c>
      <c r="B34" s="12" t="str">
        <v>CafeF</v>
      </c>
      <c r="C34" s="12" t="str">
        <v>Nền kinh tế nhận 'báo động đỏ', loạt nhà băng lớn nhất nhì của Nga chuẩn bị xin cứu trợ khẩn cấp từ ngân hàng trung ương</v>
      </c>
      <c r="D34" s="12" t="str">
        <v xml:space="preserve">Ba ngân hàng lớn Nga bí mật thảo luận về việc xin hỗ trợ từ Ngân hàng Trung ương. Lợi nhuận ngân hàng Nga tăng kỷ lục 4.000 tỷ ruble, nhưng nợ xấu gia tăng đáng kể. Quỹ Tài sản Quốc gia giảm mạnh, xuống còn 28.000 tỷ ruble do xung đột kéo dài.
</v>
      </c>
      <c r="E34" s="11">
        <v>45860.27847222222</v>
      </c>
      <c r="F34" s="12" t="str">
        <v>Tiêu cực</v>
      </c>
      <c r="G34" s="12" t="str">
        <v>Ngân hàng, Kinh tế vĩ mô</v>
      </c>
    </row>
    <row r="35" spans="1:7" x14ac:dyDescent="0.4">
      <c r="A35" s="12"/>
      <c r="B35" s="12" t="str">
        <v>CafeF</v>
      </c>
      <c r="C35" s="12" t="str">
        <v>Cạnh tranh gay gắt, 2 hãng xe điện dùng chiêu thổi phồng doanh số trắng trợn, chính quyền lập tức vào cuộc</v>
      </c>
      <c r="D35" s="12" t="str">
        <v xml:space="preserve">Neta ghi nhận trước 64.719 xe từ 1/2023 đến 3/2024 bằng cách mua bảo hiểm. Zeekr tăng đột biến doanh số tháng 12/2024 tại Hạ Môn, gấp 14 lần trung bình. Các hãng xe điện Trung Quốc đang bị điều tra vì thổi phồng doanh số.
</v>
      </c>
      <c r="E35" s="11">
        <v>45860.006944444445</v>
      </c>
      <c r="F35" s="12" t="str">
        <v>Tiêu cực</v>
      </c>
      <c r="G35" s="12" t="str">
        <v>Ô tô, Bán lẻ</v>
      </c>
    </row>
    <row r="36" spans="1:7" x14ac:dyDescent="0.4">
      <c r="A36" s="12"/>
      <c r="B36" s="12" t="str">
        <v>CafeF</v>
      </c>
      <c r="C36" s="12" t="str">
        <v>Chỉ trong 6 tháng, Campuchia thu hơn 5 tỷ USD từ một ngành hàng, Việt Nam thu gấp 4 lần</v>
      </c>
      <c r="D36" s="12" t="str">
        <v xml:space="preserve">Xuất khẩu may mặc Campuchia tăng 22%, đạt 5,28 tỷ USD trong nửa đầu năm. Mỹ áp thuế 36% lên hàng Campuchia, thúc đẩy đa dạng hóa thị trường. Việt Nam xuất khẩu dệt may đạt gần 22 tỷ USD, tăng 10%, dẫn đầu tăng trưởng.
</v>
      </c>
      <c r="E36" s="11">
        <v>45858.34375</v>
      </c>
      <c r="F36" s="12" t="str">
        <v>Tích cực</v>
      </c>
      <c r="G36" s="12" t="str">
        <v>Dệt may, Xuất nhập khẩu</v>
      </c>
    </row>
    <row r="37" spans="1:7" x14ac:dyDescent="0.4">
      <c r="A37" s="12"/>
      <c r="B37" s="12" t="str">
        <v>CafeF</v>
      </c>
      <c r="C37" s="12" t="str">
        <v>Cả thành phố mất điện vì mưa bão, hàng triệu xe điện sạc kiểu gì: Trung Quốc có lời giải rất hay</v>
      </c>
      <c r="D37" s="12" t="str">
        <v xml:space="preserve">Trung Quốc dẫn đầu xe điện với hơn một nửa số lượng xe trên toàn cầu. Để đối phó thiên tai, Trung Quốc phát triển xe sạc di động, trạm đổi pin, và V2X. NIO triển khai 2.432 trạm đổi pin, mỗi trạm chứa 1,7-2,3 MWh năng lượng dự trữ.
</v>
      </c>
      <c r="E37" s="11">
        <v>45858.936805555553</v>
      </c>
      <c r="F37" s="12" t="str">
        <v>Trung lập</v>
      </c>
      <c r="G37" s="12" t="str">
        <v>Ô tô, Năng lượng, Cơ sở hạ tầng</v>
      </c>
    </row>
    <row r="38" spans="1:7" x14ac:dyDescent="0.4">
      <c r="A38" s="12"/>
      <c r="B38" s="12" t="str">
        <v>CafeF</v>
      </c>
      <c r="C38" s="12" t="str">
        <v>Khảo sát địa chất xây cao tốc, phát hiện kho báu chứa đầy vàng, bạc, trang sức: Giá trị vượt trên cả vật chất</v>
      </c>
      <c r="D38" s="12" t="str">
        <v xml:space="preserve">Khu định cư 2.200 năm của người Celt vừa được phát hiện ở Bohemia, Cộng hòa Czech. Di chỉ chứa hàng trăm đồng xu vàng bạc và hơn 1.000 món đồ trang sức. Phát hiện hé lộ cách tổ chức khu dân cư La Tène từ thế kỷ 3 đến thế kỷ 1 TCN.
</v>
      </c>
      <c r="E38" s="11">
        <v>45859.87777777778</v>
      </c>
      <c r="F38" s="12" t="str">
        <v>Trung lập</v>
      </c>
      <c r="G38" s="12" t="str">
        <v>Xây dựng hạ tầng</v>
      </c>
    </row>
    <row r="39" spans="1:7" x14ac:dyDescent="0.4">
      <c r="A39" s="12" t="s">
        <v>15</v>
      </c>
      <c r="B39" s="12" t="str">
        <v>Vietnambiz</v>
      </c>
      <c r="C39" s="12" t="str">
        <v>Thành tích hàng chục năm của huyền thoại Warren Buffett bị xô đổ sau tin về hưu</v>
      </c>
      <c r="D39" s="12" t="str">
        <v xml:space="preserve">Cổ phiếu Berkshire giảm hơn 12% sau thông báo Buffett rời CEO vào 3/5. Cổ phiếu này đã chấm dứt 573 ngày trên MA200, chuỗi dài nhất từ 1996. Buffett dự đoán Berkshire sẽ tốt hơn "một chút" so với doanh nghiệp Mỹ.
</v>
      </c>
      <c r="E39" s="11">
        <v>45859.425694444442</v>
      </c>
      <c r="F39" s="12" t="str">
        <v>Trung lập</v>
      </c>
      <c r="G39" s="12" t="str">
        <v>Chứng khoán, Quản lý quỹ, Đầu tư tài chính</v>
      </c>
    </row>
    <row r="40" spans="1:7" x14ac:dyDescent="0.4">
      <c r="A40" s="12"/>
      <c r="B40" s="12" t="str">
        <v>Vietnambiz</v>
      </c>
      <c r="C40" s="12" t="str">
        <v>Người đứng sau can ông Trump không sa thải Chủ tịch Fed</v>
      </c>
      <c r="D40" s="12" t="str">
        <v xml:space="preserve">Bộ trưởng Bessent khuyên Trump không sa thải Powell, cảnh báo hậu quả kinh tế, pháp lý. Vought chỉ trích Powell vì dự án cải tạo trụ sở Fed vượt 700 triệu USD. Wolfe Research dự đoán kiện tụng sa thải Powell có thể lên Tòa án Tối cao.
</v>
      </c>
      <c r="E40" s="11">
        <v>45858.772222222222</v>
      </c>
      <c r="F40" s="12" t="str">
        <v>Trung lập</v>
      </c>
      <c r="G40" s="12" t="str">
        <v>Chính sách tiền tệ, Kinh tế vĩ mô, Ngân hàng trung ương</v>
      </c>
    </row>
    <row r="41" spans="1:7" x14ac:dyDescent="0.4">
      <c r="A41" s="12"/>
      <c r="B41" s="12" t="str">
        <v>Vietnambiz</v>
      </c>
      <c r="C41" s="12" t="str">
        <v>Thiệt hại bảo hiểm toàn cầu đạt mức cao kỷ lục trong nửa đầu năm 2025</v>
      </c>
      <c r="D41" s="12" t="str">
        <v xml:space="preserve">Thiệt hại bảo hiểm toàn cầu nửa đầu năm 2025 đạt kỷ lục 84 tỷ USD, cao nhất từ 2011. Cháy rừng tại Mỹ gây thiệt hại 40 tỷ USD, chiếm gần một nửa tổng thiệt hại. Bão lớn ở Mỹ gây thiệt hại 33 tỷ USD, còn thiệt hại ngoài Mỹ dưới 10 tỷ USD.
</v>
      </c>
      <c r="E41" s="11">
        <v>45857.990277777775</v>
      </c>
      <c r="F41" s="12" t="str">
        <v>Tiêu cực</v>
      </c>
      <c r="G41" s="12" t="str">
        <v>Bảo hiểm, Khí hậu</v>
      </c>
    </row>
    <row r="42" spans="1:7" x14ac:dyDescent="0.4">
      <c r="A42" s="12"/>
      <c r="B42" s="12" t="str">
        <v>Vietnambiz</v>
      </c>
      <c r="C42" s="12" t="str">
        <v>Huyền thoại đầu tư Warren Buffett gióng hồi chuông cảnh báo về cổ phiếu ngân hàng</v>
      </c>
      <c r="D42" s="12" t="str">
        <v xml:space="preserve">Warren Buffett bán 3,2 tỷ USD cổ phiếu ngân hàng do lo ngại chính sách kinh tế Trump. Lạm phát tăng 2,7% và Fed hạ dự báo GDP năm 2025 xuống 1,4%. Các CEO ngân hàng cảnh báo rủi ro từ chính sách kinh tế bất ổn.
</v>
      </c>
      <c r="E42" s="11">
        <v>45857.893055555556</v>
      </c>
      <c r="F42" s="12" t="str">
        <v>Tiêu cực</v>
      </c>
      <c r="G42" s="12" t="str">
        <v>Ngân hàng, Chứng khoán, Kinh tế vĩ mô</v>
      </c>
    </row>
    <row r="43" spans="1:7" x14ac:dyDescent="0.4">
      <c r="A43" s="12"/>
      <c r="B43" s="12" t="str">
        <v>Vietnambiz</v>
      </c>
      <c r="C43" s="12" t="str">
        <v>Thị trường có thể đang quá tự mãn về lạm phát, nên cẩn trọng bất ngờ từ Trung Quốc</v>
      </c>
      <c r="D43" s="12" t="str">
        <v xml:space="preserve">Lạm phát có thể quay trở lại do CPI tháng 6 của Mỹ tăng 2,7% so với năm ngoái. Thuế quan và lạm phát dịch vụ dai dẳng có khả năng đẩy giá cả tăng cao hơn. Trung Quốc chấm dứt giảm phát có thể "xuất khẩu" lạm phát toàn cầu.
</v>
      </c>
      <c r="E43" s="11">
        <v>45857.692361111112</v>
      </c>
      <c r="F43" s="12" t="str">
        <v>Tiêu cực</v>
      </c>
      <c r="G43" s="12" t="str">
        <v>Kinh tế vĩ mô, Thương mại quốc tế</v>
      </c>
    </row>
    <row r="44" spans="1:7" x14ac:dyDescent="0.4">
      <c r="A44" s="12"/>
      <c r="B44" s="12" t="str">
        <v>Vietnambiz</v>
      </c>
      <c r="C44" s="12" t="str">
        <v>Dow Jones mất hơn 140 điểm sau thông tin ông Trump muốn áp thuế EU ít nhất 15%</v>
      </c>
      <c r="D44" s="12" t="str">
        <v xml:space="preserve">Dow Jones giảm 142 điểm (0,32%) xuống 44.342 do lo ngại thuế quan từ Tổng thống Trump. Netflix và 3M giảm lần lượt 5% và 3% do dự báo kinh doanh tiêu cực. Mặc dù vậy, 83% công ty S&amp;P 500 vượt ước tính lợi nhuận trong quý II này.
</v>
      </c>
      <c r="E44" s="11">
        <v>45857.313888888886</v>
      </c>
      <c r="F44" s="12" t="str">
        <v>Tiêu cực</v>
      </c>
      <c r="G44" s="12" t="str">
        <v>Chứng khoán, Thương mại quốc tế, Công nghệ, Sản xuất</v>
      </c>
    </row>
  </sheetData>
  <mergeCells count="2">
    <mergeCell ref="A23:G23"/>
    <mergeCell ref="A1:G1"/>
  </mergeCells>
  <pageMargins left="0.7" right="0.7" top="0.75" bottom="0.75" header="0.3" footer="0.3"/>
  <pageSetup scale="2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2654E-53B5-49C8-B176-CB9AC2A3B925}">
  <dimension ref="A1:AA43"/>
  <sheetViews>
    <sheetView view="pageBreakPreview" zoomScale="70" zoomScaleNormal="100" zoomScaleSheetLayoutView="70" workbookViewId="0">
      <selection activeCell="C7" sqref="C7"/>
    </sheetView>
  </sheetViews>
  <sheetFormatPr defaultRowHeight="14.6" x14ac:dyDescent="0.4"/>
  <cols>
    <col min="1" max="1" width="11.3828125" style="2" customWidth="1"/>
    <col min="2" max="7" width="11.3828125" customWidth="1"/>
    <col min="8" max="8" width="11.3828125" style="2" customWidth="1"/>
    <col min="9" max="14" width="11.3828125" customWidth="1"/>
    <col min="15" max="15" width="11.3828125" style="2" customWidth="1"/>
    <col min="16" max="20" width="11.3828125" customWidth="1"/>
    <col min="21" max="21" width="8.53515625" bestFit="1" customWidth="1"/>
    <col min="22" max="22" width="7.69140625" bestFit="1" customWidth="1"/>
    <col min="23" max="23" width="10.07421875" bestFit="1" customWidth="1"/>
    <col min="24" max="24" width="106.69140625" bestFit="1" customWidth="1"/>
    <col min="25" max="25" width="234.3828125" bestFit="1" customWidth="1"/>
    <col min="26" max="26" width="15.4609375" bestFit="1" customWidth="1"/>
    <col min="27" max="27" width="8.53515625" style="9" bestFit="1" customWidth="1"/>
    <col min="28" max="28" width="32.921875" bestFit="1" customWidth="1"/>
    <col min="29" max="29" width="61" bestFit="1" customWidth="1"/>
  </cols>
  <sheetData>
    <row r="1" spans="1:20" ht="19.75" thickBot="1" x14ac:dyDescent="0.55000000000000004">
      <c r="A1" s="66" t="s">
        <v>27</v>
      </c>
      <c r="B1" s="66"/>
      <c r="C1" s="66"/>
      <c r="D1" s="66"/>
      <c r="E1" s="66"/>
      <c r="F1" s="66"/>
      <c r="H1" s="66" t="s">
        <v>38</v>
      </c>
      <c r="I1" s="66"/>
      <c r="J1" s="66"/>
      <c r="K1" s="66"/>
      <c r="L1" s="66"/>
      <c r="M1" s="66"/>
      <c r="O1" s="66" t="s">
        <v>41</v>
      </c>
      <c r="P1" s="66"/>
      <c r="Q1" s="66"/>
      <c r="R1" s="66"/>
      <c r="S1" s="66"/>
      <c r="T1" s="66"/>
    </row>
    <row r="2" spans="1:20" ht="15" thickTop="1" x14ac:dyDescent="0.4">
      <c r="A2" s="3" t="str" cm="1">
        <f t="array" ref="A2:F7">_xlfn.CHOOSECOLS(_xlfn.VSTACK(weekly_history_data[#Headers],
  _xlfn._xlws.SORT(_xlfn._xlws.FILTER(weekly_history_data[], weekly_history_data[ticker]=A1), 1, -1)
 ), 1, 4, 5, 6, 7, 3)</f>
        <v>date</v>
      </c>
      <c r="B2" s="4" t="str">
        <v>cum_change</v>
      </c>
      <c r="C2" s="4" t="str">
        <v>1d_change</v>
      </c>
      <c r="D2" s="4" t="str">
        <v>5d_change</v>
      </c>
      <c r="E2" s="4" t="str">
        <v>20d_change</v>
      </c>
      <c r="F2" s="4" t="str">
        <v>close</v>
      </c>
      <c r="H2" s="3" t="str" cm="1">
        <f t="array" ref="H2:M7">_xlfn.CHOOSECOLS(_xlfn.VSTACK(weekly_history_data[#Headers],
  _xlfn._xlws.SORT(_xlfn._xlws.FILTER(weekly_history_data[], weekly_history_data[ticker]=H1), 1, -1)
 ), 1, 4, 5, 6, 7, 3)</f>
        <v>date</v>
      </c>
      <c r="I2" s="4" t="str">
        <v>cum_change</v>
      </c>
      <c r="J2" s="4" t="str">
        <v>1d_change</v>
      </c>
      <c r="K2" s="4" t="str">
        <v>5d_change</v>
      </c>
      <c r="L2" s="4" t="str">
        <v>20d_change</v>
      </c>
      <c r="M2" s="4" t="str">
        <v>close</v>
      </c>
      <c r="O2" s="3" t="str" cm="1">
        <f t="array" ref="O2:T7">_xlfn.CHOOSECOLS(_xlfn.VSTACK(weekly_history_data[#Headers],
  _xlfn._xlws.SORT(_xlfn._xlws.FILTER(weekly_history_data[], weekly_history_data[ticker]=O1), 1, -1)
 ), 1, 4, 5, 6, 7, 3)</f>
        <v>date</v>
      </c>
      <c r="P2" s="4" t="str">
        <v>cum_change</v>
      </c>
      <c r="Q2" s="4" t="str">
        <v>1d_change</v>
      </c>
      <c r="R2" s="4" t="str">
        <v>5d_change</v>
      </c>
      <c r="S2" s="4" t="str">
        <v>20d_change</v>
      </c>
      <c r="T2" s="4" t="str">
        <v>close</v>
      </c>
    </row>
    <row r="3" spans="1:20" x14ac:dyDescent="0.4">
      <c r="A3" s="3">
        <v>45860</v>
      </c>
      <c r="B3" s="4">
        <v>3.3202707958058464E-2</v>
      </c>
      <c r="C3" s="4">
        <v>1.6491020119961952E-2</v>
      </c>
      <c r="D3" s="4">
        <v>3.3471409188556178E-2</v>
      </c>
      <c r="E3" s="4">
        <v>0.10445796841535548</v>
      </c>
      <c r="F3" s="4">
        <v>1509.5400390625</v>
      </c>
      <c r="H3" s="3">
        <v>45860</v>
      </c>
      <c r="I3" s="4">
        <v>3.1053980133389225E-2</v>
      </c>
      <c r="J3" s="4">
        <v>8.3811907467878921E-3</v>
      </c>
      <c r="K3" s="4">
        <v>3.1290326697318793E-2</v>
      </c>
      <c r="L3" s="4">
        <v>8.80636261847767E-2</v>
      </c>
      <c r="M3" s="4">
        <v>247.85000610351563</v>
      </c>
      <c r="O3" s="3">
        <v>45860</v>
      </c>
      <c r="P3" s="4">
        <v>3.7950650615806936E-2</v>
      </c>
      <c r="Q3" s="4">
        <v>1.8775007694675327E-2</v>
      </c>
      <c r="R3" s="4">
        <v>3.8268506900878352E-2</v>
      </c>
      <c r="S3" s="4">
        <v>0.14216701173222912</v>
      </c>
      <c r="T3" s="4">
        <v>1655</v>
      </c>
    </row>
    <row r="4" spans="1:20" x14ac:dyDescent="0.4">
      <c r="A4" s="3">
        <v>45859</v>
      </c>
      <c r="B4" s="4">
        <v>1.6711687838096512E-2</v>
      </c>
      <c r="C4" s="4">
        <v>-8.1681316984459906E-3</v>
      </c>
      <c r="D4" s="4">
        <v>9.9495412505112846E-3</v>
      </c>
      <c r="E4" s="4">
        <v>9.3411764346370996E-2</v>
      </c>
      <c r="F4" s="4">
        <v>1485.050048828125</v>
      </c>
      <c r="H4" s="3">
        <v>45859</v>
      </c>
      <c r="I4" s="4">
        <v>2.2672789386601333E-2</v>
      </c>
      <c r="J4" s="4">
        <v>-7.9913264405920836E-3</v>
      </c>
      <c r="K4" s="4">
        <v>2.579188122381848E-2</v>
      </c>
      <c r="L4" s="4">
        <v>8.0775636553918284E-2</v>
      </c>
      <c r="M4" s="4">
        <v>245.78999328613281</v>
      </c>
      <c r="O4" s="3">
        <v>45859</v>
      </c>
      <c r="P4" s="4">
        <v>1.9175642921131608E-2</v>
      </c>
      <c r="Q4" s="4">
        <v>-8.2417582417582125E-3</v>
      </c>
      <c r="R4" s="4">
        <v>1.4551617248721671E-2</v>
      </c>
      <c r="S4" s="4">
        <v>0.13316129161905033</v>
      </c>
      <c r="T4" s="4">
        <v>1624.5</v>
      </c>
    </row>
    <row r="5" spans="1:20" x14ac:dyDescent="0.4">
      <c r="A5" s="3">
        <v>45856</v>
      </c>
      <c r="B5" s="4">
        <v>2.4879819536542502E-2</v>
      </c>
      <c r="C5" s="4">
        <v>4.8791749609746748E-3</v>
      </c>
      <c r="D5" s="4">
        <v>2.7110099924886777E-2</v>
      </c>
      <c r="E5" s="4">
        <v>0.10963060465221464</v>
      </c>
      <c r="F5" s="4">
        <v>1497.280029296875</v>
      </c>
      <c r="H5" s="3">
        <v>45856</v>
      </c>
      <c r="I5" s="4">
        <v>3.0664115827193417E-2</v>
      </c>
      <c r="J5" s="4">
        <v>6.8268030377942601E-3</v>
      </c>
      <c r="K5" s="4">
        <v>3.7519395358097452E-2</v>
      </c>
      <c r="L5" s="4">
        <v>9.1161299513616401E-2</v>
      </c>
      <c r="M5" s="4">
        <v>247.77000427246094</v>
      </c>
      <c r="O5" s="3">
        <v>45856</v>
      </c>
      <c r="P5" s="4">
        <v>2.7417401162889821E-2</v>
      </c>
      <c r="Q5" s="4">
        <v>0</v>
      </c>
      <c r="R5" s="4">
        <v>2.6380083302144586E-2</v>
      </c>
      <c r="S5" s="4">
        <v>0.15011940468907037</v>
      </c>
      <c r="T5" s="4">
        <v>1638</v>
      </c>
    </row>
    <row r="6" spans="1:20" x14ac:dyDescent="0.4">
      <c r="A6" s="3">
        <v>45855</v>
      </c>
      <c r="B6" s="4">
        <v>2.0000644575567827E-2</v>
      </c>
      <c r="C6" s="4">
        <v>9.8545137150918283E-3</v>
      </c>
      <c r="D6" s="4">
        <v>3.0692284847952056E-2</v>
      </c>
      <c r="E6" s="4">
        <v>0.10204577284471017</v>
      </c>
      <c r="F6" s="4">
        <v>1490.010009765625</v>
      </c>
      <c r="H6" s="3">
        <v>45855</v>
      </c>
      <c r="I6" s="4">
        <v>2.3837312789399157E-2</v>
      </c>
      <c r="J6" s="4">
        <v>1.5432185435050094E-2</v>
      </c>
      <c r="K6" s="4">
        <v>3.2083517103487225E-2</v>
      </c>
      <c r="L6" s="4">
        <v>8.1429069160213974E-2</v>
      </c>
      <c r="M6" s="4">
        <v>246.08999633789063</v>
      </c>
      <c r="O6" s="3">
        <v>45855</v>
      </c>
      <c r="P6" s="4">
        <v>2.7417401162889821E-2</v>
      </c>
      <c r="Q6" s="4">
        <v>1.2360939431396822E-2</v>
      </c>
      <c r="R6" s="4">
        <v>4.4709467755850385E-2</v>
      </c>
      <c r="S6" s="4">
        <v>0.13686836791286039</v>
      </c>
      <c r="T6" s="4">
        <v>1638</v>
      </c>
    </row>
    <row r="7" spans="1:20" x14ac:dyDescent="0.4">
      <c r="A7" s="3">
        <v>45854</v>
      </c>
      <c r="B7" s="4">
        <v>1.0146130860475999E-2</v>
      </c>
      <c r="C7" s="4">
        <v>1.0146130860475999E-2</v>
      </c>
      <c r="D7" s="4">
        <v>3.0845671178221901E-2</v>
      </c>
      <c r="E7" s="4">
        <v>9.5513181950056092E-2</v>
      </c>
      <c r="F7" s="4">
        <v>1475.469970703125</v>
      </c>
      <c r="H7" s="3">
        <v>45854</v>
      </c>
      <c r="I7" s="4">
        <v>8.4051273543490623E-3</v>
      </c>
      <c r="J7" s="4">
        <v>8.4051273543490623E-3</v>
      </c>
      <c r="K7" s="4">
        <v>1.5588991931379192E-2</v>
      </c>
      <c r="L7" s="4">
        <v>6.2007052342260893E-2</v>
      </c>
      <c r="M7" s="4">
        <v>242.35000610351563</v>
      </c>
      <c r="O7" s="3">
        <v>45854</v>
      </c>
      <c r="P7" s="4">
        <v>1.5056461731492998E-2</v>
      </c>
      <c r="Q7" s="4">
        <v>1.5056461731492998E-2</v>
      </c>
      <c r="R7" s="4">
        <v>5.5446836268754129E-2</v>
      </c>
      <c r="S7" s="4">
        <v>0.13352947479749244</v>
      </c>
      <c r="T7" s="4">
        <v>1618</v>
      </c>
    </row>
    <row r="8" spans="1:20" ht="19.75" thickBot="1" x14ac:dyDescent="0.55000000000000004">
      <c r="A8" s="66" t="s">
        <v>28</v>
      </c>
      <c r="B8" s="66"/>
      <c r="C8" s="66"/>
      <c r="D8" s="66"/>
      <c r="E8" s="66"/>
      <c r="F8" s="66"/>
      <c r="H8" s="66" t="s">
        <v>40</v>
      </c>
      <c r="I8" s="66"/>
      <c r="J8" s="66"/>
      <c r="K8" s="66"/>
      <c r="L8" s="66"/>
      <c r="M8" s="66"/>
      <c r="O8" s="66" t="s">
        <v>43</v>
      </c>
      <c r="P8" s="66"/>
      <c r="Q8" s="66"/>
      <c r="R8" s="66"/>
      <c r="S8" s="66"/>
      <c r="T8" s="66"/>
    </row>
    <row r="9" spans="1:20" ht="15" thickTop="1" x14ac:dyDescent="0.4">
      <c r="A9" s="3" t="str" cm="1">
        <f t="array" ref="A9:F14">_xlfn.CHOOSECOLS(_xlfn.VSTACK(weekly_history_data[#Headers],
  _xlfn._xlws.SORT(_xlfn._xlws.FILTER(weekly_history_data[], weekly_history_data[ticker]=A8), 1, -1)
 ), 1, 4, 5, 6, 7, 3)</f>
        <v>date</v>
      </c>
      <c r="B9" s="4" t="str">
        <v>cum_change</v>
      </c>
      <c r="C9" s="4" t="str">
        <v>1d_change</v>
      </c>
      <c r="D9" s="4" t="str">
        <v>5d_change</v>
      </c>
      <c r="E9" s="4" t="str">
        <v>20d_change</v>
      </c>
      <c r="F9" s="4" t="str">
        <v>close</v>
      </c>
      <c r="H9" s="3" t="str" cm="1">
        <f t="array" ref="H9:M14">_xlfn.CHOOSECOLS(_xlfn.VSTACK(weekly_history_data[#Headers],
  _xlfn._xlws.SORT(_xlfn._xlws.FILTER(weekly_history_data[], weekly_history_data[ticker]=H8), 1, -1)
 ), 1, 4, 5, 6, 7, 3)</f>
        <v>date</v>
      </c>
      <c r="I9" s="4" t="str">
        <v>cum_change</v>
      </c>
      <c r="J9" s="4" t="str">
        <v>1d_change</v>
      </c>
      <c r="K9" s="4" t="str">
        <v>5d_change</v>
      </c>
      <c r="L9" s="4" t="str">
        <v>20d_change</v>
      </c>
      <c r="M9" s="4" t="str">
        <v>close</v>
      </c>
      <c r="O9" s="3" t="str" cm="1">
        <f t="array" ref="O9:T14">_xlfn.CHOOSECOLS(_xlfn.VSTACK(weekly_history_data[#Headers],
  _xlfn._xlws.SORT(_xlfn._xlws.FILTER(weekly_history_data[], weekly_history_data[ticker]=O8), 1, -1)
 ), 1, 4, 5, 6, 7, 3)</f>
        <v>date</v>
      </c>
      <c r="P9" s="4" t="str">
        <v>cum_change</v>
      </c>
      <c r="Q9" s="4" t="str">
        <v>1d_change</v>
      </c>
      <c r="R9" s="4" t="str">
        <v>5d_change</v>
      </c>
      <c r="S9" s="4" t="str">
        <v>20d_change</v>
      </c>
      <c r="T9" s="4" t="str">
        <v>close</v>
      </c>
    </row>
    <row r="10" spans="1:20" x14ac:dyDescent="0.4">
      <c r="A10" s="3">
        <v>45860</v>
      </c>
      <c r="B10" s="4">
        <v>3.8615667153677036E-2</v>
      </c>
      <c r="C10" s="4">
        <v>1.714919651005764E-2</v>
      </c>
      <c r="D10" s="4">
        <v>3.8987612295476204E-2</v>
      </c>
      <c r="E10" s="4">
        <v>0.13206174814895921</v>
      </c>
      <c r="F10" s="4">
        <v>1655.97998046875</v>
      </c>
      <c r="H10" s="3">
        <v>45860</v>
      </c>
      <c r="I10" s="4">
        <v>9.6485949933294846E-3</v>
      </c>
      <c r="J10" s="4">
        <v>-2.3976216366036196E-3</v>
      </c>
      <c r="K10" s="4">
        <v>9.6088311705238016E-3</v>
      </c>
      <c r="L10" s="4">
        <v>4.7110936960954142E-2</v>
      </c>
      <c r="M10" s="4">
        <v>104.01999664306641</v>
      </c>
      <c r="O10" s="3">
        <v>45860</v>
      </c>
      <c r="P10" s="4">
        <v>3.8661735861541313E-2</v>
      </c>
      <c r="Q10" s="4">
        <v>1.6363075023155371E-2</v>
      </c>
      <c r="R10" s="4">
        <v>3.9075831934891836E-2</v>
      </c>
      <c r="S10" s="4">
        <v>0.13729008807314136</v>
      </c>
      <c r="T10" s="4">
        <v>1646</v>
      </c>
    </row>
    <row r="11" spans="1:20" x14ac:dyDescent="0.4">
      <c r="A11" s="3">
        <v>45859</v>
      </c>
      <c r="B11" s="4">
        <v>2.1466470643619395E-2</v>
      </c>
      <c r="C11" s="4">
        <v>-9.641631997122424E-3</v>
      </c>
      <c r="D11" s="4">
        <v>1.3950664485154585E-2</v>
      </c>
      <c r="E11" s="4">
        <v>0.12410249045124599</v>
      </c>
      <c r="F11" s="4">
        <v>1628.06005859375</v>
      </c>
      <c r="H11" s="3">
        <v>45859</v>
      </c>
      <c r="I11" s="4">
        <v>1.2046216629933104E-2</v>
      </c>
      <c r="J11" s="4">
        <v>-4.4873136365195521E-3</v>
      </c>
      <c r="K11" s="4">
        <v>1.5583895029278816E-2</v>
      </c>
      <c r="L11" s="4">
        <v>5.3977522707146397E-2</v>
      </c>
      <c r="M11" s="4">
        <v>104.26999664306641</v>
      </c>
      <c r="O11" s="3">
        <v>45859</v>
      </c>
      <c r="P11" s="4">
        <v>2.2298660838385942E-2</v>
      </c>
      <c r="Q11" s="4">
        <v>-7.0508890251379519E-3</v>
      </c>
      <c r="R11" s="4">
        <v>2.1122320302648268E-2</v>
      </c>
      <c r="S11" s="4">
        <v>0.13204251896949315</v>
      </c>
      <c r="T11" s="4">
        <v>1619.5</v>
      </c>
    </row>
    <row r="12" spans="1:20" x14ac:dyDescent="0.4">
      <c r="A12" s="3">
        <v>45856</v>
      </c>
      <c r="B12" s="4">
        <v>3.1108102640741819E-2</v>
      </c>
      <c r="C12" s="4">
        <v>5.6341122425616064E-3</v>
      </c>
      <c r="D12" s="4">
        <v>3.1304712083583208E-2</v>
      </c>
      <c r="E12" s="4">
        <v>0.14543029236180827</v>
      </c>
      <c r="F12" s="4">
        <v>1643.9100341796875</v>
      </c>
      <c r="H12" s="3">
        <v>45856</v>
      </c>
      <c r="I12" s="4">
        <v>1.6533530266452656E-2</v>
      </c>
      <c r="J12" s="4">
        <v>5.085872602947239E-3</v>
      </c>
      <c r="K12" s="4">
        <v>1.9665076120144009E-2</v>
      </c>
      <c r="L12" s="4">
        <v>5.6059664665110809E-2</v>
      </c>
      <c r="M12" s="4">
        <v>104.73999786376953</v>
      </c>
      <c r="O12" s="3">
        <v>45856</v>
      </c>
      <c r="P12" s="4">
        <v>2.9349549863523894E-2</v>
      </c>
      <c r="Q12" s="4">
        <v>3.7540620926121981E-3</v>
      </c>
      <c r="R12" s="4">
        <v>2.7919613153959411E-2</v>
      </c>
      <c r="S12" s="4">
        <v>0.14504350747320705</v>
      </c>
      <c r="T12" s="4">
        <v>1631</v>
      </c>
    </row>
    <row r="13" spans="1:20" x14ac:dyDescent="0.4">
      <c r="A13" s="3">
        <v>45855</v>
      </c>
      <c r="B13" s="4">
        <v>2.5473990398180213E-2</v>
      </c>
      <c r="C13" s="4">
        <v>1.2561729088176099E-2</v>
      </c>
      <c r="D13" s="4">
        <v>4.1648072931984581E-2</v>
      </c>
      <c r="E13" s="4">
        <v>0.13576036664686009</v>
      </c>
      <c r="F13" s="4">
        <v>1634.699951171875</v>
      </c>
      <c r="H13" s="3">
        <v>45855</v>
      </c>
      <c r="I13" s="4">
        <v>1.1447657663505417E-2</v>
      </c>
      <c r="J13" s="4">
        <v>1.0962332492678861E-2</v>
      </c>
      <c r="K13" s="4">
        <v>1.8869772469790602E-2</v>
      </c>
      <c r="L13" s="4">
        <v>5.4010278037291082E-2</v>
      </c>
      <c r="M13" s="4">
        <v>104.20999908447266</v>
      </c>
      <c r="O13" s="3">
        <v>45855</v>
      </c>
      <c r="P13" s="4">
        <v>2.5595487770911696E-2</v>
      </c>
      <c r="Q13" s="4">
        <v>1.4611317148961911E-2</v>
      </c>
      <c r="R13" s="4">
        <v>4.4414432071772758E-2</v>
      </c>
      <c r="S13" s="4">
        <v>0.14108147781886404</v>
      </c>
      <c r="T13" s="4">
        <v>1624.9000244140625</v>
      </c>
    </row>
    <row r="14" spans="1:20" x14ac:dyDescent="0.4">
      <c r="A14" s="3">
        <v>45854</v>
      </c>
      <c r="B14" s="4">
        <v>1.2912261310004114E-2</v>
      </c>
      <c r="C14" s="4">
        <v>1.2912261310004114E-2</v>
      </c>
      <c r="D14" s="4">
        <v>4.610341904760995E-2</v>
      </c>
      <c r="E14" s="4">
        <v>0.12660943547921333</v>
      </c>
      <c r="F14" s="4">
        <v>1614.4200439453125</v>
      </c>
      <c r="H14" s="3">
        <v>45854</v>
      </c>
      <c r="I14" s="4">
        <v>4.8532517082655602E-4</v>
      </c>
      <c r="J14" s="4">
        <v>4.8532517082655602E-4</v>
      </c>
      <c r="K14" s="4">
        <v>5.6585544493139572E-3</v>
      </c>
      <c r="L14" s="4">
        <v>3.7961981322541138E-2</v>
      </c>
      <c r="M14" s="4">
        <v>103.08000183105469</v>
      </c>
      <c r="O14" s="3">
        <v>45854</v>
      </c>
      <c r="P14" s="4">
        <v>1.0984170621949785E-2</v>
      </c>
      <c r="Q14" s="4">
        <v>1.0984170621949785E-2</v>
      </c>
      <c r="R14" s="4">
        <v>5.0508363397835376E-2</v>
      </c>
      <c r="S14" s="4">
        <v>0.1246488764044944</v>
      </c>
      <c r="T14" s="4">
        <v>1601.5</v>
      </c>
    </row>
    <row r="15" spans="1:20" ht="19.75" thickBot="1" x14ac:dyDescent="0.55000000000000004">
      <c r="A15" s="66" t="s">
        <v>23</v>
      </c>
      <c r="B15" s="66"/>
      <c r="C15" s="66"/>
      <c r="D15" s="66"/>
      <c r="E15" s="66"/>
      <c r="F15" s="66"/>
      <c r="H15" s="66" t="s">
        <v>26</v>
      </c>
      <c r="I15" s="66"/>
      <c r="J15" s="66"/>
      <c r="K15" s="66"/>
      <c r="L15" s="66"/>
      <c r="M15" s="66"/>
      <c r="O15" s="66" t="s">
        <v>22</v>
      </c>
      <c r="P15" s="66"/>
      <c r="Q15" s="66"/>
      <c r="R15" s="66"/>
      <c r="S15" s="66"/>
      <c r="T15" s="28"/>
    </row>
    <row r="16" spans="1:20" ht="15" thickTop="1" x14ac:dyDescent="0.4">
      <c r="A16" s="3" t="str" cm="1">
        <f t="array" ref="A16:F21">_xlfn.CHOOSECOLS(_xlfn.VSTACK(weekly_history_data[#Headers],
  _xlfn._xlws.SORT(_xlfn._xlws.FILTER(weekly_history_data[], weekly_history_data[ticker]=A15), 1, -1)
 ), 1, 4, 5, 6, 7, 3)</f>
        <v>date</v>
      </c>
      <c r="B16" s="4" t="str">
        <v>cum_change</v>
      </c>
      <c r="C16" s="4" t="str">
        <v>1d_change</v>
      </c>
      <c r="D16" s="4" t="str">
        <v>5d_change</v>
      </c>
      <c r="E16" s="4" t="str">
        <v>20d_change</v>
      </c>
      <c r="F16" s="4" t="str">
        <v>close</v>
      </c>
      <c r="H16" s="3" t="str" cm="1">
        <f t="array" ref="H16:M21">_xlfn.CHOOSECOLS(_xlfn.VSTACK(weekly_history_data[#Headers],
  _xlfn._xlws.SORT(_xlfn._xlws.FILTER(weekly_history_data[], weekly_history_data[ticker]=H15), 1, -1)
 ), 1, 4, 5, 6, 7, 3)</f>
        <v>date</v>
      </c>
      <c r="I16" s="4" t="str">
        <v>cum_change</v>
      </c>
      <c r="J16" s="4" t="str">
        <v>1d_change</v>
      </c>
      <c r="K16" s="4" t="str">
        <v>5d_change</v>
      </c>
      <c r="L16" s="4" t="str">
        <v>20d_change</v>
      </c>
      <c r="M16" t="str">
        <v>close</v>
      </c>
      <c r="O16" s="3" t="str" cm="1">
        <f t="array" ref="O16:T21">_xlfn.CHOOSECOLS(_xlfn.VSTACK(weekly_history_data[#Headers],
  _xlfn._xlws.SORT(_xlfn._xlws.FILTER(weekly_history_data[], weekly_history_data[ticker]=O15), 1, -1)
 ), 1, 4, 5, 6, 7, 3)</f>
        <v>date</v>
      </c>
      <c r="P16" s="4" t="str">
        <v>cum_change</v>
      </c>
      <c r="Q16" s="4" t="str">
        <v>1d_change</v>
      </c>
      <c r="R16" s="4" t="str">
        <v>5d_change</v>
      </c>
      <c r="S16" s="4" t="str">
        <v>20d_change</v>
      </c>
      <c r="T16" s="4" t="str">
        <v>close</v>
      </c>
    </row>
    <row r="17" spans="1:20" x14ac:dyDescent="0.4">
      <c r="A17" s="3">
        <v>45859</v>
      </c>
      <c r="B17" s="4">
        <v>-2.9957814105597835E-3</v>
      </c>
      <c r="C17" s="4">
        <v>-4.3121670678880619E-4</v>
      </c>
      <c r="D17" s="4">
        <v>-3.0719569272347202E-3</v>
      </c>
      <c r="E17" s="4">
        <v>5.0140000699679499E-2</v>
      </c>
      <c r="F17" s="4">
        <v>44323.0703125</v>
      </c>
      <c r="H17" s="3">
        <v>45860</v>
      </c>
      <c r="I17" s="4">
        <v>8.278485414592418E-3</v>
      </c>
      <c r="J17" s="4">
        <v>-5.9917857276770015E-5</v>
      </c>
      <c r="K17" s="4">
        <v>8.2934914190568865E-3</v>
      </c>
      <c r="L17" s="4">
        <v>2.8937121078498995E-2</v>
      </c>
      <c r="M17">
        <v>9012.4501953125</v>
      </c>
      <c r="O17" s="3">
        <v>45860</v>
      </c>
      <c r="P17" s="4">
        <v>2.1756543265183947E-2</v>
      </c>
      <c r="Q17" s="4">
        <v>6.1997523473338312E-3</v>
      </c>
      <c r="R17" s="4">
        <v>2.1929338504054874E-2</v>
      </c>
      <c r="S17" s="4">
        <v>4.7154526439124433E-2</v>
      </c>
      <c r="T17" s="4">
        <v>3581.861083984375</v>
      </c>
    </row>
    <row r="18" spans="1:20" x14ac:dyDescent="0.4">
      <c r="A18" s="3">
        <v>45856</v>
      </c>
      <c r="B18" s="4">
        <v>-2.5645647037709773E-3</v>
      </c>
      <c r="C18" s="4">
        <v>-3.19879761458286E-3</v>
      </c>
      <c r="D18" s="4">
        <v>-6.6079138087171696E-4</v>
      </c>
      <c r="E18" s="4">
        <v>5.146895431571763E-2</v>
      </c>
      <c r="F18" s="4">
        <v>44342.19140625</v>
      </c>
      <c r="H18" s="3">
        <v>45859</v>
      </c>
      <c r="I18" s="4">
        <v>8.3384032718691881E-3</v>
      </c>
      <c r="J18" s="4">
        <v>2.320933986147411E-3</v>
      </c>
      <c r="K18" s="4">
        <v>1.6593204285688667E-3</v>
      </c>
      <c r="L18" s="4">
        <v>2.9110416734266398E-2</v>
      </c>
      <c r="M18">
        <v>9012.990234375</v>
      </c>
      <c r="O18" s="3">
        <v>45859</v>
      </c>
      <c r="P18" s="4">
        <v>1.5556790917850116E-2</v>
      </c>
      <c r="Q18" s="4">
        <v>7.1604803705347386E-3</v>
      </c>
      <c r="R18" s="4">
        <v>1.1404929051365142E-2</v>
      </c>
      <c r="S18" s="4">
        <v>5.2700109263200456E-2</v>
      </c>
      <c r="T18" s="4">
        <v>3559.791259765625</v>
      </c>
    </row>
    <row r="19" spans="1:20" x14ac:dyDescent="0.4">
      <c r="A19" s="3">
        <v>45855</v>
      </c>
      <c r="B19" s="4">
        <v>6.3423291081188271E-4</v>
      </c>
      <c r="C19" s="4">
        <v>5.1905585060372239E-3</v>
      </c>
      <c r="D19" s="4">
        <v>-3.7211637151062238E-3</v>
      </c>
      <c r="E19" s="4">
        <v>5.3740245548240972E-2</v>
      </c>
      <c r="F19" s="4">
        <v>44484.48828125</v>
      </c>
      <c r="H19" s="3">
        <v>45856</v>
      </c>
      <c r="I19" s="4">
        <v>6.0174692857217771E-3</v>
      </c>
      <c r="J19" s="4">
        <v>2.1710967466961328E-3</v>
      </c>
      <c r="K19" s="4">
        <v>5.7039833188197164E-3</v>
      </c>
      <c r="L19" s="4">
        <v>2.478386224878526E-2</v>
      </c>
      <c r="M19">
        <v>8992.1201171875</v>
      </c>
      <c r="O19" s="3">
        <v>45856</v>
      </c>
      <c r="P19" s="4">
        <v>8.3963105473153776E-3</v>
      </c>
      <c r="Q19" s="4">
        <v>5.0207856109132365E-3</v>
      </c>
      <c r="R19" s="4">
        <v>6.9242714022270668E-3</v>
      </c>
      <c r="S19" s="4">
        <v>5.1962079712649212E-2</v>
      </c>
      <c r="T19" s="4">
        <v>3534.482666015625</v>
      </c>
    </row>
    <row r="20" spans="1:20" x14ac:dyDescent="0.4">
      <c r="A20" s="3">
        <v>45854</v>
      </c>
      <c r="B20" s="4">
        <v>-4.5563255952253412E-3</v>
      </c>
      <c r="C20" s="4">
        <v>5.2584028233635394E-3</v>
      </c>
      <c r="D20" s="4">
        <v>-4.5777622552733988E-3</v>
      </c>
      <c r="E20" s="4">
        <v>4.0919386802277913E-2</v>
      </c>
      <c r="F20" s="4">
        <v>44254.78125</v>
      </c>
      <c r="H20" s="3">
        <v>45855</v>
      </c>
      <c r="I20" s="4">
        <v>3.8463725390256442E-3</v>
      </c>
      <c r="J20" s="4">
        <v>5.1632315685727903E-3</v>
      </c>
      <c r="K20" s="4">
        <v>-3.3652207859014016E-4</v>
      </c>
      <c r="L20" s="4">
        <v>2.0569149408245391E-2</v>
      </c>
      <c r="M20">
        <v>8972.6396484375</v>
      </c>
      <c r="O20" s="3">
        <v>45855</v>
      </c>
      <c r="P20" s="4">
        <v>3.3755249364021411E-3</v>
      </c>
      <c r="Q20" s="4">
        <v>3.7241481186247594E-3</v>
      </c>
      <c r="R20" s="4">
        <v>2.035385234914866E-3</v>
      </c>
      <c r="S20" s="4">
        <v>4.6017938167312256E-2</v>
      </c>
      <c r="T20" s="4">
        <v>3516.825439453125</v>
      </c>
    </row>
    <row r="21" spans="1:20" x14ac:dyDescent="0.4">
      <c r="A21" s="3">
        <v>45853</v>
      </c>
      <c r="B21" s="4">
        <v>-9.8147284185888806E-3</v>
      </c>
      <c r="C21" s="4">
        <v>-9.8147284185888806E-3</v>
      </c>
      <c r="D21" s="4">
        <v>-4.9156625654985797E-3</v>
      </c>
      <c r="E21" s="4">
        <v>4.3260560341116916E-2</v>
      </c>
      <c r="F21" s="4">
        <v>44023.2890625</v>
      </c>
      <c r="H21" s="46">
        <v>45854</v>
      </c>
      <c r="I21" s="47">
        <v>-1.3168590295471461E-3</v>
      </c>
      <c r="J21" s="47">
        <v>-1.3168590295471461E-3</v>
      </c>
      <c r="K21" s="47">
        <v>6.71367343081819E-3</v>
      </c>
      <c r="L21" s="47">
        <v>9.3945115089226761E-3</v>
      </c>
      <c r="M21">
        <v>8926.5498046875</v>
      </c>
      <c r="O21" s="3">
        <v>45854</v>
      </c>
      <c r="P21" s="4">
        <v>-3.4862318222261823E-4</v>
      </c>
      <c r="Q21" s="4">
        <v>-3.4862318222261823E-4</v>
      </c>
      <c r="R21" s="4">
        <v>3.0710399998434834E-3</v>
      </c>
      <c r="S21" s="4">
        <v>3.3925864662520899E-2</v>
      </c>
      <c r="T21" s="4">
        <v>3503.77685546875</v>
      </c>
    </row>
    <row r="23" spans="1:20" ht="19.75" thickBot="1" x14ac:dyDescent="0.55000000000000004">
      <c r="A23" s="66" t="s">
        <v>49</v>
      </c>
      <c r="B23" s="66"/>
      <c r="C23" s="66"/>
      <c r="D23" s="66"/>
      <c r="E23" s="66"/>
      <c r="F23" s="66"/>
      <c r="H23" s="66" t="s">
        <v>51</v>
      </c>
      <c r="I23" s="66"/>
      <c r="J23" s="66"/>
      <c r="K23" s="66"/>
      <c r="L23" s="66"/>
      <c r="M23" s="66"/>
      <c r="O23" s="66" t="s">
        <v>24</v>
      </c>
      <c r="P23" s="66"/>
      <c r="Q23" s="66"/>
      <c r="R23" s="66"/>
      <c r="S23" s="66"/>
      <c r="T23" s="66"/>
    </row>
    <row r="24" spans="1:20" ht="15" thickTop="1" x14ac:dyDescent="0.4">
      <c r="A24" s="3" t="str" cm="1">
        <f t="array" ref="A24:F29">_xlfn.CHOOSECOLS(_xlfn.VSTACK(weekly_history_data[#Headers],
  _xlfn._xlws.SORT(_xlfn._xlws.FILTER(weekly_history_data[], weekly_history_data[ticker]=A23), 1, -1)
 ), 1, 4, 5, 6, 7, 3)</f>
        <v>date</v>
      </c>
      <c r="B24" s="4" t="str">
        <v>cum_change</v>
      </c>
      <c r="C24" s="4" t="str">
        <v>1d_change</v>
      </c>
      <c r="D24" s="4" t="str">
        <v>5d_change</v>
      </c>
      <c r="E24" s="4" t="str">
        <v>20d_change</v>
      </c>
      <c r="F24" s="4" t="str">
        <v>close</v>
      </c>
      <c r="H24" s="3" t="str" cm="1">
        <f t="array" ref="H24:M29">_xlfn.CHOOSECOLS(_xlfn.VSTACK(weekly_history_data[#Headers],
  _xlfn._xlws.SORT(_xlfn._xlws.FILTER(weekly_history_data[], weekly_history_data[ticker]=H23), 1, -1)
 ), 1, 4, 5, 6, 7, 3)</f>
        <v>date</v>
      </c>
      <c r="I24" s="4" t="str">
        <v>cum_change</v>
      </c>
      <c r="J24" s="4" t="str">
        <v>1d_change</v>
      </c>
      <c r="K24" s="4" t="str">
        <v>5d_change</v>
      </c>
      <c r="L24" s="4" t="str">
        <v>20d_change</v>
      </c>
      <c r="M24" t="str">
        <v>close</v>
      </c>
      <c r="O24" s="3" t="str" cm="1">
        <f t="array" ref="O24:T29">_xlfn.CHOOSECOLS(_xlfn.VSTACK(weekly_history_data[#Headers],
  _xlfn._xlws.SORT(_xlfn._xlws.FILTER(weekly_history_data[], weekly_history_data[ticker]=O23), 1, -1)
 ), 1, 4, 5, 6, 7, 3)</f>
        <v>date</v>
      </c>
      <c r="P24" s="4" t="str">
        <v>cum_change</v>
      </c>
      <c r="Q24" s="4" t="str">
        <v>1d_change</v>
      </c>
      <c r="R24" s="4" t="str">
        <v>5d_change</v>
      </c>
      <c r="S24" s="4" t="str">
        <v>20d_change</v>
      </c>
      <c r="T24" s="4" t="str">
        <v>close</v>
      </c>
    </row>
    <row r="25" spans="1:20" x14ac:dyDescent="0.4">
      <c r="A25" s="3">
        <v>45859</v>
      </c>
      <c r="B25" s="4">
        <v>5.9197752856897656E-3</v>
      </c>
      <c r="C25" s="4">
        <v>1.3991348828683581E-3</v>
      </c>
      <c r="D25" s="4">
        <v>5.9088592461868927E-3</v>
      </c>
      <c r="E25" s="4">
        <v>5.6596735627880479E-2</v>
      </c>
      <c r="F25" s="4">
        <v>6305.60009765625</v>
      </c>
      <c r="H25" s="3">
        <v>45860</v>
      </c>
      <c r="I25" s="4">
        <v>-7.581766950159663E-3</v>
      </c>
      <c r="J25" s="4">
        <v>-5.6653814242055844E-3</v>
      </c>
      <c r="K25" s="4">
        <v>-7.7434899419442926E-3</v>
      </c>
      <c r="L25" s="4">
        <v>2.9526015774308245E-3</v>
      </c>
      <c r="M25">
        <v>5312.7099609375</v>
      </c>
      <c r="O25" s="3">
        <v>45860</v>
      </c>
      <c r="P25" s="4">
        <v>7.9946751793023019E-3</v>
      </c>
      <c r="Q25" s="4">
        <v>-1.1097058847765462E-3</v>
      </c>
      <c r="R25" s="4">
        <v>7.9904665202155112E-3</v>
      </c>
      <c r="S25" s="4">
        <v>3.7045124445353794E-2</v>
      </c>
      <c r="T25" s="4">
        <v>39774.921875</v>
      </c>
    </row>
    <row r="26" spans="1:20" x14ac:dyDescent="0.4">
      <c r="A26" s="3">
        <v>45856</v>
      </c>
      <c r="B26" s="4">
        <v>4.5206404028214076E-3</v>
      </c>
      <c r="C26" s="4">
        <v>-9.0486208684459335E-5</v>
      </c>
      <c r="D26" s="4">
        <v>5.9171754562881151E-3</v>
      </c>
      <c r="E26" s="4">
        <v>5.2821732571507685E-2</v>
      </c>
      <c r="F26" s="4">
        <v>6296.7900390625</v>
      </c>
      <c r="H26" s="3">
        <v>45859</v>
      </c>
      <c r="I26" s="4">
        <v>-1.9163855259540785E-3</v>
      </c>
      <c r="J26" s="4">
        <v>-3.0321520179618089E-3</v>
      </c>
      <c r="K26" s="4">
        <v>-5.1891444893727989E-3</v>
      </c>
      <c r="L26" s="4">
        <v>2.3186977994475777E-2</v>
      </c>
      <c r="M26">
        <v>5342.97998046875</v>
      </c>
      <c r="O26" s="3">
        <v>45856</v>
      </c>
      <c r="P26" s="4">
        <v>9.1043810640788481E-3</v>
      </c>
      <c r="Q26" s="4">
        <v>-2.0571323400920827E-3</v>
      </c>
      <c r="R26" s="4">
        <v>6.3035558910220502E-3</v>
      </c>
      <c r="S26" s="4">
        <v>3.6868744867756487E-2</v>
      </c>
      <c r="T26" s="4">
        <v>39819.109375</v>
      </c>
    </row>
    <row r="27" spans="1:20" x14ac:dyDescent="0.4">
      <c r="A27" s="3">
        <v>45855</v>
      </c>
      <c r="B27" s="4">
        <v>4.6111266115058669E-3</v>
      </c>
      <c r="C27" s="4">
        <v>5.3737674089093801E-3</v>
      </c>
      <c r="D27" s="4">
        <v>2.6908701669721147E-3</v>
      </c>
      <c r="E27" s="4">
        <v>5.2591402763051853E-2</v>
      </c>
      <c r="F27" s="4">
        <v>6297.35986328125</v>
      </c>
      <c r="H27" s="3">
        <v>45856</v>
      </c>
      <c r="I27" s="4">
        <v>1.1157664920077304E-3</v>
      </c>
      <c r="J27" s="4">
        <v>-3.3326059716485279E-3</v>
      </c>
      <c r="K27" s="4">
        <v>-4.5045212553922465E-3</v>
      </c>
      <c r="L27" s="4">
        <v>2.4008403515011434E-2</v>
      </c>
      <c r="M27">
        <v>5359.22998046875</v>
      </c>
      <c r="O27" s="3">
        <v>45855</v>
      </c>
      <c r="P27" s="4">
        <v>1.1161513404170931E-2</v>
      </c>
      <c r="Q27" s="4">
        <v>5.9952746894522679E-3</v>
      </c>
      <c r="R27" s="4">
        <v>6.4276275367338709E-3</v>
      </c>
      <c r="S27" s="4">
        <v>3.6708560780634114E-2</v>
      </c>
      <c r="T27" s="4">
        <v>39901.19140625</v>
      </c>
    </row>
    <row r="28" spans="1:20" x14ac:dyDescent="0.4">
      <c r="A28" s="3">
        <v>45854</v>
      </c>
      <c r="B28" s="4">
        <v>-7.626407974035132E-4</v>
      </c>
      <c r="C28" s="4">
        <v>3.1936574173276888E-3</v>
      </c>
      <c r="D28" s="4">
        <v>7.0319562652798595E-5</v>
      </c>
      <c r="E28" s="4">
        <v>3.822080771886327E-2</v>
      </c>
      <c r="F28" s="4">
        <v>6263.7001953125</v>
      </c>
      <c r="H28" s="3">
        <v>45855</v>
      </c>
      <c r="I28" s="4">
        <v>4.4483724636562583E-3</v>
      </c>
      <c r="J28" s="4">
        <v>1.4926205344351295E-2</v>
      </c>
      <c r="K28" s="4">
        <v>-1.123888975133458E-2</v>
      </c>
      <c r="L28" s="4">
        <v>3.4658280716796996E-2</v>
      </c>
      <c r="M28">
        <v>5377.14990234375</v>
      </c>
      <c r="O28" s="3">
        <v>45854</v>
      </c>
      <c r="P28" s="4">
        <v>5.1662387147186628E-3</v>
      </c>
      <c r="Q28" s="4">
        <v>-3.6849353679269115E-4</v>
      </c>
      <c r="R28" s="4">
        <v>-3.9647848472982306E-3</v>
      </c>
      <c r="S28" s="4">
        <v>2.0014067870947727E-2</v>
      </c>
      <c r="T28" s="4">
        <v>39663.3984375</v>
      </c>
    </row>
    <row r="29" spans="1:20" x14ac:dyDescent="0.4">
      <c r="A29" s="3">
        <v>45853</v>
      </c>
      <c r="B29" s="4">
        <v>-3.956298214731202E-3</v>
      </c>
      <c r="C29" s="4">
        <v>-3.956298214731202E-3</v>
      </c>
      <c r="D29" s="4">
        <v>2.9298349433504178E-3</v>
      </c>
      <c r="E29" s="4">
        <v>4.4636252347164174E-2</v>
      </c>
      <c r="F29" s="4">
        <v>6243.759765625</v>
      </c>
      <c r="H29" s="3">
        <v>45854</v>
      </c>
      <c r="I29" s="4">
        <v>-1.0477832880695037E-2</v>
      </c>
      <c r="J29" s="4">
        <v>-1.0477832880695037E-2</v>
      </c>
      <c r="K29" s="4">
        <v>-2.7100544612954858E-2</v>
      </c>
      <c r="L29" s="4">
        <v>5.9161191370948885E-3</v>
      </c>
      <c r="M29">
        <v>5298.06982421875</v>
      </c>
      <c r="O29" s="3">
        <v>45853</v>
      </c>
      <c r="P29" s="4">
        <v>5.534732251511354E-3</v>
      </c>
      <c r="Q29" s="4">
        <v>5.534732251511354E-3</v>
      </c>
      <c r="R29" s="4">
        <v>-2.7184143042524589E-4</v>
      </c>
      <c r="S29" s="4">
        <v>2.9615408591943337E-2</v>
      </c>
      <c r="T29" s="4">
        <v>39678.01953125</v>
      </c>
    </row>
    <row r="30" spans="1:20" ht="19.75" thickBot="1" x14ac:dyDescent="0.55000000000000004">
      <c r="A30" s="66" t="s">
        <v>19</v>
      </c>
      <c r="B30" s="66"/>
      <c r="C30" s="66"/>
      <c r="D30" s="66"/>
      <c r="E30" s="66"/>
      <c r="F30" s="66"/>
      <c r="H30" s="66" t="s">
        <v>20</v>
      </c>
      <c r="I30" s="66"/>
      <c r="J30" s="66"/>
      <c r="K30" s="66"/>
      <c r="L30" s="66"/>
      <c r="M30" s="66"/>
      <c r="O30" s="66" t="s">
        <v>29</v>
      </c>
      <c r="P30" s="66"/>
      <c r="Q30" s="66"/>
      <c r="R30" s="66"/>
      <c r="S30" s="66"/>
      <c r="T30" s="66"/>
    </row>
    <row r="31" spans="1:20" ht="15" thickTop="1" x14ac:dyDescent="0.4">
      <c r="A31" s="3" t="str" cm="1">
        <f t="array" ref="A31:F36">_xlfn.CHOOSECOLS(_xlfn.VSTACK(weekly_history_data[#Headers],
  _xlfn._xlws.SORT(_xlfn._xlws.FILTER(weekly_history_data[], weekly_history_data[ticker]=A30), 1, -1)
 ), 1, 4, 5, 6, 7, 3)</f>
        <v>date</v>
      </c>
      <c r="B31" s="4" t="str">
        <v>cum_change</v>
      </c>
      <c r="C31" s="4" t="str">
        <v>1d_change</v>
      </c>
      <c r="D31" s="4" t="str">
        <v>5d_change</v>
      </c>
      <c r="E31" s="4" t="str">
        <v>20d_change</v>
      </c>
      <c r="F31" s="4" t="str">
        <v>close</v>
      </c>
      <c r="H31" s="3" t="str" cm="1">
        <f t="array" ref="H31:M36">_xlfn.CHOOSECOLS(_xlfn.VSTACK(weekly_history_data[#Headers],
  _xlfn._xlws.SORT(_xlfn._xlws.FILTER(weekly_history_data[], weekly_history_data[ticker]=H30), 1, -1)
 ), 1, 4, 5, 6, 7, 3)</f>
        <v>date</v>
      </c>
      <c r="I31" s="4" t="str">
        <v>cum_change</v>
      </c>
      <c r="J31" s="4" t="str">
        <v>1d_change</v>
      </c>
      <c r="K31" s="4" t="str">
        <v>5d_change</v>
      </c>
      <c r="L31" s="4" t="str">
        <v>20d_change</v>
      </c>
      <c r="M31" s="4" t="str">
        <v>close</v>
      </c>
      <c r="O31" s="3" t="str" cm="1">
        <f t="array" ref="O31:T36">_xlfn.CHOOSECOLS(_xlfn.VSTACK(weekly_history_data[#Headers],
  _xlfn._xlws.SORT(_xlfn._xlws.FILTER(weekly_history_data[], weekly_history_data[ticker]=O30), 1, -1)
 ), 1, 4, 5, 6, 7, 3)</f>
        <v>date</v>
      </c>
      <c r="P31" s="4" t="str">
        <v>cum_change</v>
      </c>
      <c r="Q31" s="4" t="str">
        <v>1d_change</v>
      </c>
      <c r="R31" s="4" t="str">
        <v>5d_change</v>
      </c>
      <c r="S31" s="4" t="str">
        <v>20d_change</v>
      </c>
      <c r="T31" s="4" t="str">
        <v>close</v>
      </c>
    </row>
    <row r="32" spans="1:20" x14ac:dyDescent="0.4">
      <c r="A32" s="3">
        <v>45860</v>
      </c>
      <c r="B32" s="4">
        <v>1.3871755203118896E-2</v>
      </c>
      <c r="C32" s="4">
        <v>-2.0441089930430811E-3</v>
      </c>
      <c r="D32" s="4">
        <v>1.3868572787411937E-2</v>
      </c>
      <c r="E32" s="4">
        <v>1.1398635968505433E-2</v>
      </c>
      <c r="F32" s="4">
        <v>3385.0546875</v>
      </c>
      <c r="H32" s="3">
        <v>45860</v>
      </c>
      <c r="I32" s="4">
        <v>-9.5124206013272872E-3</v>
      </c>
      <c r="J32" s="4">
        <v>6.1105377619190548E-3</v>
      </c>
      <c r="K32" s="4">
        <v>-9.5576042649226922E-3</v>
      </c>
      <c r="L32" s="4">
        <v>8.5433617553399177E-2</v>
      </c>
      <c r="M32" s="4">
        <v>118144.0390625</v>
      </c>
      <c r="O32" s="3">
        <v>45860</v>
      </c>
      <c r="P32" s="4">
        <v>-6.6494910016611231E-3</v>
      </c>
      <c r="Q32" s="4">
        <v>-1.6686622380235328E-4</v>
      </c>
      <c r="R32" s="4">
        <v>-6.6433550097652061E-3</v>
      </c>
      <c r="S32" s="4">
        <v>1.1204771767782562E-2</v>
      </c>
      <c r="T32" s="4">
        <v>97.819513050348675</v>
      </c>
    </row>
    <row r="33" spans="1:20" x14ac:dyDescent="0.4">
      <c r="A33" s="3">
        <v>45859</v>
      </c>
      <c r="B33" s="4">
        <v>1.5915864196161977E-2</v>
      </c>
      <c r="C33" s="4">
        <v>1.3497264044440627E-2</v>
      </c>
      <c r="D33" s="4">
        <v>1.4054942052841746E-2</v>
      </c>
      <c r="E33" s="4">
        <v>1.6322954298039427E-2</v>
      </c>
      <c r="F33" s="4">
        <v>3391.98828125</v>
      </c>
      <c r="H33" s="3">
        <v>45859</v>
      </c>
      <c r="I33" s="4">
        <v>-1.5622958363246342E-2</v>
      </c>
      <c r="J33" s="4">
        <v>1.0232278857171817E-3</v>
      </c>
      <c r="K33" s="4">
        <v>-1.1049556177443187E-2</v>
      </c>
      <c r="L33" s="4">
        <v>0.11090874595168065</v>
      </c>
      <c r="M33" s="4">
        <v>117426.5</v>
      </c>
      <c r="O33" s="3">
        <v>45859</v>
      </c>
      <c r="P33" s="4">
        <v>-6.4826247778587698E-3</v>
      </c>
      <c r="Q33" s="4">
        <v>-1.0251407191124162E-3</v>
      </c>
      <c r="R33" s="4">
        <v>-4.6916040174223017E-3</v>
      </c>
      <c r="S33" s="4">
        <v>1.2357315646188916E-2</v>
      </c>
      <c r="T33" s="4">
        <v>97.835838547279593</v>
      </c>
    </row>
    <row r="34" spans="1:20" x14ac:dyDescent="0.4">
      <c r="A34" s="3">
        <v>45858</v>
      </c>
      <c r="B34" s="4">
        <v>2.4186001517213507E-3</v>
      </c>
      <c r="C34" s="4">
        <v>-1.5034382564399484E-3</v>
      </c>
      <c r="D34" s="4">
        <v>4.5613059822540158E-3</v>
      </c>
      <c r="E34" s="4">
        <v>1.046125523269148E-2</v>
      </c>
      <c r="F34" s="4">
        <v>3346.8154296875</v>
      </c>
      <c r="H34" s="3">
        <v>45858</v>
      </c>
      <c r="I34" s="4">
        <v>-1.6646186248963524E-2</v>
      </c>
      <c r="J34" s="4">
        <v>-5.3290105051957415E-3</v>
      </c>
      <c r="K34" s="4">
        <v>-3.9966886626495723E-3</v>
      </c>
      <c r="L34" s="4">
        <v>9.4844784866448872E-2</v>
      </c>
      <c r="M34" s="4">
        <v>117306.46875</v>
      </c>
      <c r="O34" s="3">
        <v>45858</v>
      </c>
      <c r="P34" s="4">
        <v>-5.4574840587463536E-3</v>
      </c>
      <c r="Q34" s="4">
        <v>1.4116606975700385E-4</v>
      </c>
      <c r="R34" s="4">
        <v>-6.7220979664727176E-3</v>
      </c>
      <c r="S34" s="4">
        <v>1.2216841784666865E-2</v>
      </c>
      <c r="T34" s="4">
        <v>97.936236971675896</v>
      </c>
    </row>
    <row r="35" spans="1:20" x14ac:dyDescent="0.4">
      <c r="A35" s="3">
        <v>45857</v>
      </c>
      <c r="B35" s="4">
        <v>3.9220384081612991E-3</v>
      </c>
      <c r="C35" s="4">
        <v>8.9568270873807698E-4</v>
      </c>
      <c r="D35" s="4">
        <v>2.0280394499543331E-3</v>
      </c>
      <c r="E35" s="4">
        <v>2.5120352285704195E-2</v>
      </c>
      <c r="F35" s="4">
        <v>3351.854736328125</v>
      </c>
      <c r="H35" s="3">
        <v>45857</v>
      </c>
      <c r="I35" s="4">
        <v>-1.1317175743767782E-2</v>
      </c>
      <c r="J35" s="4">
        <v>-6.2336607218926865E-4</v>
      </c>
      <c r="K35" s="4">
        <v>-1.6010384522347598E-2</v>
      </c>
      <c r="L35" s="4">
        <v>8.8071398519899757E-2</v>
      </c>
      <c r="M35" s="4">
        <v>117934.9453125</v>
      </c>
      <c r="O35" s="3">
        <v>45857</v>
      </c>
      <c r="P35" s="4">
        <v>-5.5986501285033574E-3</v>
      </c>
      <c r="Q35" s="4">
        <v>-5.5536045056360228E-3</v>
      </c>
      <c r="R35" s="4">
        <v>-1.6047871845497053E-3</v>
      </c>
      <c r="S35" s="4">
        <v>7.9966166046869791E-3</v>
      </c>
      <c r="T35" s="4">
        <v>97.922413649399886</v>
      </c>
    </row>
    <row r="36" spans="1:20" x14ac:dyDescent="0.4">
      <c r="A36" s="3">
        <v>45856</v>
      </c>
      <c r="B36" s="4">
        <v>3.0263556994232221E-3</v>
      </c>
      <c r="C36" s="4">
        <v>3.0263556994232221E-3</v>
      </c>
      <c r="D36" s="4">
        <v>-3.8058538133524111E-3</v>
      </c>
      <c r="E36" s="4">
        <v>2.130032172248475E-2</v>
      </c>
      <c r="F36" s="4">
        <v>3348.855224609375</v>
      </c>
      <c r="H36" s="3">
        <v>45856</v>
      </c>
      <c r="I36" s="4">
        <v>-1.0693809671578514E-2</v>
      </c>
      <c r="J36" s="4">
        <v>-1.0693809671578514E-2</v>
      </c>
      <c r="K36" s="4">
        <v>-9.2958394408906297E-3</v>
      </c>
      <c r="L36" s="4">
        <v>9.9514622293657595E-2</v>
      </c>
      <c r="M36" s="4">
        <v>118008.5078125</v>
      </c>
      <c r="O36" s="3">
        <v>45856</v>
      </c>
      <c r="P36" s="4">
        <v>-4.50456228673346E-5</v>
      </c>
      <c r="Q36" s="4">
        <v>-4.50456228673346E-5</v>
      </c>
      <c r="R36" s="4">
        <v>3.9995516205724169E-3</v>
      </c>
      <c r="S36" s="4">
        <v>1.3499508121730841E-2</v>
      </c>
      <c r="T36" s="4">
        <v>98.469273047865215</v>
      </c>
    </row>
    <row r="37" spans="1:20" ht="19.75" thickBot="1" x14ac:dyDescent="0.55000000000000004">
      <c r="A37" s="66" t="s">
        <v>25</v>
      </c>
      <c r="B37" s="66"/>
      <c r="C37" s="66"/>
      <c r="D37" s="66"/>
      <c r="E37" s="66"/>
      <c r="F37" s="66"/>
      <c r="H37" s="66" t="s">
        <v>21</v>
      </c>
      <c r="I37" s="66"/>
      <c r="J37" s="66"/>
      <c r="K37" s="66"/>
      <c r="L37" s="66"/>
      <c r="M37" s="66"/>
      <c r="O37" s="66" t="s">
        <v>30</v>
      </c>
      <c r="P37" s="66"/>
      <c r="Q37" s="66"/>
      <c r="R37" s="66"/>
      <c r="S37" s="66"/>
      <c r="T37" s="66"/>
    </row>
    <row r="38" spans="1:20" ht="15" thickTop="1" x14ac:dyDescent="0.4">
      <c r="A38" s="3" t="str" cm="1">
        <f t="array" ref="A38:F43">_xlfn.CHOOSECOLS(_xlfn.VSTACK(weekly_history_data[#Headers],
  _xlfn._xlws.SORT(_xlfn._xlws.FILTER(weekly_history_data[], weekly_history_data[ticker]=A37), 1, -1)
 ), 1, 4, 5, 6, 7, 3)</f>
        <v>date</v>
      </c>
      <c r="B38" s="4" t="str">
        <v>cum_change</v>
      </c>
      <c r="C38" s="4" t="str">
        <v>1d_change</v>
      </c>
      <c r="D38" s="4" t="str">
        <v>5d_change</v>
      </c>
      <c r="E38" s="4" t="str">
        <v>20d_change</v>
      </c>
      <c r="F38" s="4" t="str">
        <v>close</v>
      </c>
      <c r="H38" s="3" t="str" cm="1">
        <f t="array" ref="H38:M43">_xlfn.CHOOSECOLS(_xlfn.VSTACK(weekly_history_data[#Headers],
  _xlfn._xlws.SORT(_xlfn._xlws.FILTER(weekly_history_data[], weekly_history_data[ticker]=H37), 1, -1)
 ), 1, 4, 5, 6, 7, 3)</f>
        <v>date</v>
      </c>
      <c r="I38" s="4" t="str">
        <v>cum_change</v>
      </c>
      <c r="J38" s="4" t="str">
        <v>1d_change</v>
      </c>
      <c r="K38" s="4" t="str">
        <v>5d_change</v>
      </c>
      <c r="L38" s="4" t="str">
        <v>20d_change</v>
      </c>
      <c r="M38" s="4" t="str">
        <v>close</v>
      </c>
      <c r="O38" s="3" t="str" cm="1">
        <f t="array" ref="O38:T43">_xlfn.CHOOSECOLS(_xlfn.VSTACK(weekly_history_data[#Headers],
  _xlfn._xlws.SORT(_xlfn._xlws.FILTER(weekly_history_data[], weekly_history_data[ticker]=O37), 1, -1)
 ), 1, 4, 5, 6, 7, 3)</f>
        <v>date</v>
      </c>
      <c r="P38" s="4" t="str">
        <v>cum_change</v>
      </c>
      <c r="Q38" s="4" t="str">
        <v>1d_change</v>
      </c>
      <c r="R38" s="4" t="str">
        <v>5d_change</v>
      </c>
      <c r="S38" s="4" t="str">
        <v>20d_change</v>
      </c>
      <c r="T38" s="4" t="str">
        <v>close</v>
      </c>
    </row>
    <row r="39" spans="1:20" x14ac:dyDescent="0.4">
      <c r="A39" s="3">
        <v>45828</v>
      </c>
      <c r="B39" s="4">
        <v>1.8351433089003555E-2</v>
      </c>
      <c r="C39" s="4">
        <v>-8.8542115125922471E-3</v>
      </c>
      <c r="D39" s="4">
        <v>1.7224963857905173E-2</v>
      </c>
      <c r="E39" s="4">
        <v>0.19693584715349366</v>
      </c>
      <c r="F39" s="4">
        <v>75</v>
      </c>
      <c r="H39" s="3">
        <v>45860</v>
      </c>
      <c r="I39" s="4">
        <v>4.5642340131482828E-2</v>
      </c>
      <c r="J39" s="4">
        <v>-3.4352629135654733E-2</v>
      </c>
      <c r="K39" s="4">
        <v>4.4713450058418758E-2</v>
      </c>
      <c r="L39" s="4">
        <v>0.41342070542753961</v>
      </c>
      <c r="M39" s="4">
        <v>3633.6171875</v>
      </c>
      <c r="O39" s="3">
        <v>45859</v>
      </c>
      <c r="P39" s="4">
        <v>1.1494614326060804E-3</v>
      </c>
      <c r="Q39" s="4">
        <v>-3.8255547054322214E-4</v>
      </c>
      <c r="R39" s="4">
        <v>1.1494252873562871E-3</v>
      </c>
      <c r="S39" s="4">
        <v>-2.2909507445589838E-3</v>
      </c>
      <c r="T39" s="4">
        <v>26130</v>
      </c>
    </row>
    <row r="40" spans="1:20" x14ac:dyDescent="0.4">
      <c r="A40" s="3">
        <v>45827</v>
      </c>
      <c r="B40" s="4">
        <v>2.7205644601595802E-2</v>
      </c>
      <c r="C40" s="4">
        <v>7.589876250405414E-3</v>
      </c>
      <c r="D40" s="4">
        <v>3.4025660745910402E-2</v>
      </c>
      <c r="E40" s="4">
        <v>0.23744883533521244</v>
      </c>
      <c r="F40" s="4">
        <v>75.669998168945313</v>
      </c>
      <c r="H40" s="3">
        <v>45859</v>
      </c>
      <c r="I40" s="4">
        <v>7.9994969267137561E-2</v>
      </c>
      <c r="J40" s="4">
        <v>1.0538732113756222E-3</v>
      </c>
      <c r="K40" s="4">
        <v>0.11608318273861573</v>
      </c>
      <c r="L40" s="4">
        <v>0.56405032395707422</v>
      </c>
      <c r="M40" s="4">
        <v>3762.882080078125</v>
      </c>
      <c r="O40" s="3">
        <v>45856</v>
      </c>
      <c r="P40" s="4">
        <v>1.5320169031493025E-3</v>
      </c>
      <c r="Q40" s="4">
        <v>1.9131432944319293E-4</v>
      </c>
      <c r="R40" s="4">
        <v>1.2256779531178985E-3</v>
      </c>
      <c r="S40" s="4">
        <v>8.0401240476279945E-4</v>
      </c>
      <c r="T40" s="4">
        <v>26140</v>
      </c>
    </row>
    <row r="41" spans="1:20" x14ac:dyDescent="0.4">
      <c r="A41" s="3">
        <v>45826</v>
      </c>
      <c r="B41" s="4">
        <v>1.9615768351190388E-2</v>
      </c>
      <c r="C41" s="4">
        <v>-1.9933757591881207E-3</v>
      </c>
      <c r="D41" s="4">
        <v>1.5963207987084616E-2</v>
      </c>
      <c r="E41" s="4">
        <v>0.22452301046718559</v>
      </c>
      <c r="F41" s="4">
        <v>75.099998474121094</v>
      </c>
      <c r="H41" s="3">
        <v>45858</v>
      </c>
      <c r="I41" s="4">
        <v>7.8941096055761939E-2</v>
      </c>
      <c r="J41" s="4">
        <v>4.5687741784751879E-2</v>
      </c>
      <c r="K41" s="4">
        <v>0.19715056106109419</v>
      </c>
      <c r="L41" s="4">
        <v>0.51177510412727845</v>
      </c>
      <c r="M41" s="4">
        <v>3758.920654296875</v>
      </c>
      <c r="O41" s="3">
        <v>45855</v>
      </c>
      <c r="P41" s="4">
        <v>1.3407025737061096E-3</v>
      </c>
      <c r="Q41" s="4">
        <v>-1.9127773527161107E-4</v>
      </c>
      <c r="R41" s="4">
        <v>8.4249224524191035E-4</v>
      </c>
      <c r="S41" s="4">
        <v>4.5936531026291583E-4</v>
      </c>
      <c r="T41" s="4">
        <v>26135</v>
      </c>
    </row>
    <row r="42" spans="1:20" x14ac:dyDescent="0.4">
      <c r="A42" s="3">
        <v>45825</v>
      </c>
      <c r="B42" s="4">
        <v>2.1609144110378509E-2</v>
      </c>
      <c r="C42" s="4">
        <v>4.4123772979621112E-2</v>
      </c>
      <c r="D42" s="4">
        <v>0.10808416937232468</v>
      </c>
      <c r="E42" s="4">
        <v>0.2200064790480476</v>
      </c>
      <c r="F42" s="4">
        <v>75.25</v>
      </c>
      <c r="H42" s="3">
        <v>45857</v>
      </c>
      <c r="I42" s="4">
        <v>3.325335427101006E-2</v>
      </c>
      <c r="J42" s="4">
        <v>1.3600876205660528E-2</v>
      </c>
      <c r="K42" s="4">
        <v>0.19294305425584057</v>
      </c>
      <c r="L42" s="4">
        <v>0.43752684896626604</v>
      </c>
      <c r="M42" s="4">
        <v>3594.6875</v>
      </c>
      <c r="O42" s="3">
        <v>45854</v>
      </c>
      <c r="P42" s="4">
        <v>1.5319803089777206E-3</v>
      </c>
      <c r="Q42" s="4">
        <v>7.6569678407345521E-4</v>
      </c>
      <c r="R42" s="4">
        <v>7.6516948504190552E-5</v>
      </c>
      <c r="S42" s="4">
        <v>1.8396443354284919E-3</v>
      </c>
      <c r="T42" s="4">
        <v>26140</v>
      </c>
    </row>
    <row r="43" spans="1:20" x14ac:dyDescent="0.4">
      <c r="A43" s="3">
        <v>45824</v>
      </c>
      <c r="B43" s="4">
        <v>-2.2514628869242603E-2</v>
      </c>
      <c r="C43" s="4">
        <v>-2.2514628869242603E-2</v>
      </c>
      <c r="D43" s="4">
        <v>0.10945198138174028</v>
      </c>
      <c r="E43" s="4">
        <v>0.16693655527021511</v>
      </c>
      <c r="F43" s="4">
        <v>72.069999694824219</v>
      </c>
      <c r="H43" s="3">
        <v>45856</v>
      </c>
      <c r="I43" s="4">
        <v>1.9652478065349532E-2</v>
      </c>
      <c r="J43" s="4">
        <v>1.9652478065349532E-2</v>
      </c>
      <c r="K43" s="4">
        <v>0.19279654928056633</v>
      </c>
      <c r="L43" s="4">
        <v>0.45518492405951183</v>
      </c>
      <c r="M43" s="4">
        <v>3546.45263671875</v>
      </c>
      <c r="O43" s="3">
        <v>45853</v>
      </c>
      <c r="P43" s="4">
        <v>7.6628352490426543E-4</v>
      </c>
      <c r="Q43" s="4">
        <v>7.6628352490426543E-4</v>
      </c>
      <c r="R43" s="4">
        <v>3.8299502106475813E-4</v>
      </c>
      <c r="S43" s="4">
        <v>1.8410555385086624E-3</v>
      </c>
      <c r="T43" s="4">
        <v>26120</v>
      </c>
    </row>
  </sheetData>
  <mergeCells count="18">
    <mergeCell ref="A1:F1"/>
    <mergeCell ref="A8:F8"/>
    <mergeCell ref="H8:M8"/>
    <mergeCell ref="H15:M15"/>
    <mergeCell ref="O8:T8"/>
    <mergeCell ref="O1:T1"/>
    <mergeCell ref="H1:M1"/>
    <mergeCell ref="A15:F15"/>
    <mergeCell ref="O15:S15"/>
    <mergeCell ref="O23:T23"/>
    <mergeCell ref="H23:M23"/>
    <mergeCell ref="A23:F23"/>
    <mergeCell ref="A37:F37"/>
    <mergeCell ref="H30:M30"/>
    <mergeCell ref="H37:M37"/>
    <mergeCell ref="O37:T37"/>
    <mergeCell ref="O30:T30"/>
    <mergeCell ref="A30:F30"/>
  </mergeCells>
  <pageMargins left="0.7" right="0.7" top="0.75" bottom="0.75" header="0.3" footer="0.3"/>
  <pageSetup scale="13"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D2BA2-4C44-4B63-B2DE-9334571C4187}">
  <dimension ref="A1:S41"/>
  <sheetViews>
    <sheetView view="pageBreakPreview" topLeftCell="A12" zoomScale="85" zoomScaleNormal="100" zoomScaleSheetLayoutView="85" workbookViewId="0">
      <selection activeCell="C7" sqref="C7"/>
    </sheetView>
  </sheetViews>
  <sheetFormatPr defaultRowHeight="14.6" x14ac:dyDescent="0.4"/>
  <cols>
    <col min="1" max="1" width="10.69140625" style="2" bestFit="1" customWidth="1"/>
    <col min="2" max="2" width="11.84375" bestFit="1" customWidth="1"/>
    <col min="3" max="3" width="12" bestFit="1" customWidth="1"/>
    <col min="4" max="4" width="12.69140625" bestFit="1" customWidth="1"/>
    <col min="5" max="5" width="12" bestFit="1" customWidth="1"/>
    <col min="6" max="6" width="11.69140625" bestFit="1" customWidth="1"/>
    <col min="7" max="7" width="12" bestFit="1" customWidth="1"/>
    <col min="8" max="8" width="12" customWidth="1"/>
    <col min="9" max="9" width="8.3828125" customWidth="1"/>
    <col min="10" max="10" width="8.3046875" bestFit="1" customWidth="1"/>
    <col min="11" max="11" width="15.53515625" bestFit="1" customWidth="1"/>
    <col min="12" max="15" width="12" bestFit="1" customWidth="1"/>
    <col min="16" max="17" width="12.69140625" bestFit="1" customWidth="1"/>
    <col min="18" max="18" width="13.3046875" bestFit="1" customWidth="1"/>
    <col min="19" max="19" width="12.69140625" bestFit="1" customWidth="1"/>
  </cols>
  <sheetData>
    <row r="1" spans="1:19" ht="27.75" customHeight="1" x14ac:dyDescent="0.4">
      <c r="A1" s="69" t="s">
        <v>117</v>
      </c>
      <c r="B1" s="69"/>
      <c r="C1" s="69"/>
      <c r="D1" s="69"/>
      <c r="E1" s="69"/>
      <c r="F1" s="69"/>
      <c r="G1" s="69"/>
      <c r="H1" s="54"/>
      <c r="J1" s="70" t="s">
        <v>168</v>
      </c>
      <c r="K1" s="70"/>
      <c r="L1" s="70"/>
      <c r="M1" s="70"/>
      <c r="N1" s="70"/>
      <c r="O1" s="70"/>
      <c r="P1" s="70"/>
      <c r="Q1" s="70"/>
      <c r="R1" s="70"/>
      <c r="S1" s="70"/>
    </row>
    <row r="2" spans="1:19" ht="18.75" customHeight="1" thickBot="1" x14ac:dyDescent="0.55000000000000004">
      <c r="A2" s="68" t="s">
        <v>69</v>
      </c>
      <c r="B2" s="68"/>
      <c r="C2" s="68"/>
      <c r="D2" s="68"/>
      <c r="E2" s="68"/>
      <c r="F2" s="68"/>
      <c r="G2" s="68"/>
      <c r="H2" s="53"/>
      <c r="J2" s="66" t="s">
        <v>34</v>
      </c>
      <c r="K2" s="66"/>
      <c r="L2" s="66"/>
      <c r="M2" s="66"/>
      <c r="N2" s="66"/>
      <c r="O2" s="66"/>
      <c r="P2" s="66"/>
      <c r="Q2" s="66"/>
      <c r="R2" s="66"/>
      <c r="S2" s="66"/>
    </row>
    <row r="3" spans="1:19" ht="18.75" customHeight="1" thickTop="1" x14ac:dyDescent="0.4">
      <c r="A3" s="2" t="str" cm="1">
        <f t="array" ref="A3:G8">_xlfn.CHOOSECOLS(_xlfn.VSTACK(weekly_nntd_history[#Headers],
  _xlfn._xlws.SORT(_xlfn._xlws.FILTER(weekly_nntd_history[], weekly_nntd_history[type]=A2), 1, -1)
 ), 1, 3, 4, 5, 6, 7, 8)</f>
        <v>date</v>
      </c>
      <c r="B3" t="str">
        <v>sell_volume</v>
      </c>
      <c r="C3" t="str">
        <v>buy_volume</v>
      </c>
      <c r="D3" t="str">
        <v>sell_value</v>
      </c>
      <c r="E3" t="str">
        <v>buy_value</v>
      </c>
      <c r="F3" t="str">
        <v>net_volume</v>
      </c>
      <c r="G3" t="str">
        <v>net_value</v>
      </c>
      <c r="H3" t="s">
        <v>317</v>
      </c>
      <c r="J3" t="str" cm="1">
        <f t="array" ref="J3:S4">_xlfn.CHOOSECOLS(_xlfn.VSTACK(market_cap_change[#Headers],
  _xlfn._xlws.SORT(_xlfn._xlws.FILTER(market_cap_change[], market_cap_change[type]=J2), 1, -1)
 ), 1, 2, 3, 4, 5, 6, 7, 8, 9, 10)</f>
        <v>type</v>
      </c>
      <c r="K3" t="str">
        <v>ticker</v>
      </c>
      <c r="L3" t="str">
        <v>open_cap</v>
      </c>
      <c r="M3" t="str">
        <v>close_cap</v>
      </c>
      <c r="N3" t="str">
        <v>cap_gain</v>
      </c>
      <c r="O3" t="str">
        <v>cap_loss</v>
      </c>
      <c r="P3" t="str">
        <v>net_cap</v>
      </c>
      <c r="Q3" t="str">
        <v>change_cap</v>
      </c>
      <c r="R3" t="str">
        <v>impact_group</v>
      </c>
      <c r="S3" t="str">
        <v>impact_ratio</v>
      </c>
    </row>
    <row r="4" spans="1:19" ht="18.75" customHeight="1" x14ac:dyDescent="0.4">
      <c r="A4" s="2">
        <v>45860</v>
      </c>
      <c r="B4">
        <v>-137.62955400000001</v>
      </c>
      <c r="C4">
        <v>127.139774</v>
      </c>
      <c r="D4">
        <v>-5610.5007267840001</v>
      </c>
      <c r="E4">
        <v>3730.192621568</v>
      </c>
      <c r="F4">
        <v>-10.48978</v>
      </c>
      <c r="G4">
        <v>-1880.3081052160003</v>
      </c>
      <c r="H4">
        <f>SUM($G4:G$8)</f>
        <v>-1620.6929899519998</v>
      </c>
      <c r="J4" s="2" t="str">
        <v>market</v>
      </c>
      <c r="K4" t="str">
        <v>Thị trường</v>
      </c>
      <c r="L4">
        <v>7426227.6214105133</v>
      </c>
      <c r="M4">
        <v>7664092.2412802596</v>
      </c>
      <c r="N4">
        <v>257639.03460431457</v>
      </c>
      <c r="O4">
        <v>19774.414734568702</v>
      </c>
      <c r="P4">
        <v>237864.61986974583</v>
      </c>
      <c r="Q4">
        <v>3.2030343263915073E-2</v>
      </c>
      <c r="R4" t="str">
        <v>neutral</v>
      </c>
      <c r="S4">
        <v>1</v>
      </c>
    </row>
    <row r="5" spans="1:19" ht="18.75" customHeight="1" thickBot="1" x14ac:dyDescent="0.55000000000000004">
      <c r="A5" s="2">
        <v>45859</v>
      </c>
      <c r="B5">
        <v>-135.65885700000001</v>
      </c>
      <c r="C5">
        <v>151.216342</v>
      </c>
      <c r="D5">
        <v>-4292.6643773440001</v>
      </c>
      <c r="E5">
        <v>4430.6298880000004</v>
      </c>
      <c r="F5">
        <v>15.557485</v>
      </c>
      <c r="G5">
        <v>137.96551065600039</v>
      </c>
      <c r="H5">
        <f>SUM($G5:G$8)</f>
        <v>259.61511526400056</v>
      </c>
      <c r="J5" s="66" t="s">
        <v>147</v>
      </c>
      <c r="K5" s="66"/>
      <c r="L5" s="66"/>
      <c r="M5" s="66"/>
      <c r="N5" s="66"/>
      <c r="O5" s="66"/>
      <c r="P5" s="66"/>
      <c r="Q5" s="66"/>
      <c r="R5" s="66"/>
      <c r="S5" s="66"/>
    </row>
    <row r="6" spans="1:19" ht="18.75" customHeight="1" thickTop="1" x14ac:dyDescent="0.4">
      <c r="A6" s="2">
        <v>45856</v>
      </c>
      <c r="B6">
        <v>-104.937748</v>
      </c>
      <c r="C6">
        <v>120.88912000000001</v>
      </c>
      <c r="D6">
        <v>-3434.4492441599996</v>
      </c>
      <c r="E6">
        <v>3364.5136056319998</v>
      </c>
      <c r="F6">
        <v>15.951371999999999</v>
      </c>
      <c r="G6">
        <v>-69.935638527999814</v>
      </c>
      <c r="H6">
        <f>SUM($G6:G$8)</f>
        <v>121.64960460800017</v>
      </c>
      <c r="J6" t="str" cm="1">
        <f t="array" ref="J6:S28">_xlfn.CHOOSECOLS(_xlfn.VSTACK(market_cap_change[#Headers],
  _xlfn._xlws.SORT(_xlfn._xlws.FILTER(market_cap_change[], market_cap_change[type]=J5), 1, -1)
 ), 1, 2, 3, 4, 5, 6, 7, 8, 9, 10)</f>
        <v>type</v>
      </c>
      <c r="K6" t="str">
        <v>ticker</v>
      </c>
      <c r="L6" t="str">
        <v>open_cap</v>
      </c>
      <c r="M6" t="str">
        <v>close_cap</v>
      </c>
      <c r="N6" t="str">
        <v>cap_gain</v>
      </c>
      <c r="O6" t="str">
        <v>cap_loss</v>
      </c>
      <c r="P6" t="str">
        <v>net_cap</v>
      </c>
      <c r="Q6" t="str">
        <v>change_cap</v>
      </c>
      <c r="R6" t="str">
        <v>impact_group</v>
      </c>
      <c r="S6" t="str">
        <v>impact_ratio</v>
      </c>
    </row>
    <row r="7" spans="1:19" ht="18.75" customHeight="1" x14ac:dyDescent="0.4">
      <c r="A7" s="2">
        <v>45855</v>
      </c>
      <c r="B7">
        <v>-129.14603600000001</v>
      </c>
      <c r="C7">
        <v>132.10132100000001</v>
      </c>
      <c r="D7">
        <v>-3963.4483322880001</v>
      </c>
      <c r="E7">
        <v>3843.6958433280001</v>
      </c>
      <c r="F7">
        <v>2.9552849999999999</v>
      </c>
      <c r="G7">
        <v>-119.75248895999988</v>
      </c>
      <c r="H7">
        <f>SUM($G7:G$8)</f>
        <v>191.58524313599997</v>
      </c>
      <c r="J7" s="2" t="str">
        <v>industry</v>
      </c>
      <c r="K7" t="str">
        <v>Ngân hàng</v>
      </c>
      <c r="L7">
        <v>2420856.3995100055</v>
      </c>
      <c r="M7">
        <v>2481478.5875326772</v>
      </c>
      <c r="N7">
        <v>257639.03460431457</v>
      </c>
      <c r="O7">
        <v>19774.414734568702</v>
      </c>
      <c r="P7">
        <v>60622.18802267166</v>
      </c>
      <c r="Q7">
        <v>2.5041629084212511E-2</v>
      </c>
      <c r="R7" t="str">
        <v>positive</v>
      </c>
      <c r="S7">
        <v>0.21852649237858934</v>
      </c>
    </row>
    <row r="8" spans="1:19" ht="18.75" customHeight="1" x14ac:dyDescent="0.4">
      <c r="A8" s="2">
        <v>45854</v>
      </c>
      <c r="B8">
        <v>-137.68462700000001</v>
      </c>
      <c r="C8">
        <v>180.30297400000001</v>
      </c>
      <c r="D8">
        <v>-6085.5548436479994</v>
      </c>
      <c r="E8">
        <v>6396.8925757439993</v>
      </c>
      <c r="F8">
        <v>42.618347</v>
      </c>
      <c r="G8">
        <v>311.33773209599985</v>
      </c>
      <c r="H8">
        <f>SUM($G$8:G8)</f>
        <v>311.33773209599985</v>
      </c>
      <c r="J8" s="2" t="str">
        <v>industry</v>
      </c>
      <c r="K8" t="str">
        <v>Bất động sản</v>
      </c>
      <c r="L8">
        <v>1247434.5540488316</v>
      </c>
      <c r="M8">
        <v>1299732.6531724019</v>
      </c>
      <c r="N8">
        <v>257639.03460431457</v>
      </c>
      <c r="O8">
        <v>19774.414734568702</v>
      </c>
      <c r="P8">
        <v>52298.09912357026</v>
      </c>
      <c r="Q8">
        <v>4.1924523377859811E-2</v>
      </c>
      <c r="R8" t="str">
        <v>positive</v>
      </c>
      <c r="S8">
        <v>0.18852041690193558</v>
      </c>
    </row>
    <row r="9" spans="1:19" ht="18.75" customHeight="1" thickBot="1" x14ac:dyDescent="0.55000000000000004">
      <c r="A9" s="68" t="s">
        <v>68</v>
      </c>
      <c r="B9" s="68"/>
      <c r="C9" s="68"/>
      <c r="D9" s="68"/>
      <c r="E9" s="68"/>
      <c r="F9" s="68"/>
      <c r="G9" s="68"/>
      <c r="H9" s="53"/>
      <c r="J9" t="str">
        <v>industry</v>
      </c>
      <c r="K9" t="str">
        <v>Du lịch và DV</v>
      </c>
      <c r="L9">
        <v>337611.13816741889</v>
      </c>
      <c r="M9">
        <v>378577.17283167422</v>
      </c>
      <c r="N9">
        <v>257639.03460431457</v>
      </c>
      <c r="O9">
        <v>19774.414734568702</v>
      </c>
      <c r="P9">
        <v>40966.034664255334</v>
      </c>
      <c r="Q9">
        <v>0.1213408861053055</v>
      </c>
      <c r="R9" t="str">
        <v>positive</v>
      </c>
      <c r="S9">
        <v>0.14767140800809539</v>
      </c>
    </row>
    <row r="10" spans="1:19" ht="18.75" customHeight="1" thickTop="1" x14ac:dyDescent="0.4">
      <c r="A10" s="2" t="str" cm="1">
        <f t="array" ref="A10:G15">_xlfn.CHOOSECOLS(_xlfn.VSTACK(weekly_nntd_history[#Headers],
  _xlfn._xlws.SORT(_xlfn._xlws.FILTER(weekly_nntd_history[], weekly_nntd_history[type]=A9), 1, -1)
 ), 1, 3, 4, 5, 6, 7, 8)</f>
        <v>date</v>
      </c>
      <c r="B10" t="str">
        <v>sell_volume</v>
      </c>
      <c r="C10" t="str">
        <v>buy_volume</v>
      </c>
      <c r="D10" t="str">
        <v>sell_value</v>
      </c>
      <c r="E10" t="str">
        <v>buy_value</v>
      </c>
      <c r="F10" t="str">
        <v>net_volume</v>
      </c>
      <c r="G10" t="str">
        <v>net_value</v>
      </c>
      <c r="H10" t="s">
        <v>317</v>
      </c>
      <c r="J10" t="str">
        <v>industry</v>
      </c>
      <c r="K10" t="str">
        <v>Công nghệ</v>
      </c>
      <c r="L10">
        <v>460969.53170661023</v>
      </c>
      <c r="M10">
        <v>491264.91692538152</v>
      </c>
      <c r="N10">
        <v>257639.03460431457</v>
      </c>
      <c r="O10">
        <v>19774.414734568702</v>
      </c>
      <c r="P10">
        <v>30295.385218771255</v>
      </c>
      <c r="Q10">
        <v>6.572101437292642E-2</v>
      </c>
      <c r="R10" t="str">
        <v>positive</v>
      </c>
      <c r="S10">
        <v>0.10920662026649962</v>
      </c>
    </row>
    <row r="11" spans="1:19" ht="18.75" customHeight="1" x14ac:dyDescent="0.4">
      <c r="A11" s="2">
        <v>45860</v>
      </c>
      <c r="B11">
        <v>0</v>
      </c>
      <c r="C11">
        <v>0</v>
      </c>
      <c r="D11">
        <v>0</v>
      </c>
      <c r="E11">
        <v>0</v>
      </c>
      <c r="F11">
        <v>0</v>
      </c>
      <c r="G11">
        <v>0</v>
      </c>
      <c r="H11">
        <f>SUM($G11:G$15)</f>
        <v>1151.656218032</v>
      </c>
      <c r="J11" t="str">
        <v>industry</v>
      </c>
      <c r="K11" t="str">
        <v>Chứng khoán</v>
      </c>
      <c r="L11">
        <v>284913.58110786811</v>
      </c>
      <c r="M11">
        <v>294938.97459255304</v>
      </c>
      <c r="N11">
        <v>257639.03460431457</v>
      </c>
      <c r="O11">
        <v>19774.414734568702</v>
      </c>
      <c r="P11">
        <v>10025.393484684937</v>
      </c>
      <c r="Q11">
        <v>3.5187488942091956E-2</v>
      </c>
      <c r="R11" t="str">
        <v>positive</v>
      </c>
      <c r="S11">
        <v>3.6138815578613481E-2</v>
      </c>
    </row>
    <row r="12" spans="1:19" ht="18.75" customHeight="1" x14ac:dyDescent="0.4">
      <c r="A12" s="2">
        <v>45859</v>
      </c>
      <c r="B12">
        <v>-23.948093</v>
      </c>
      <c r="C12">
        <v>23.981439999999999</v>
      </c>
      <c r="D12">
        <v>-756.64992511999992</v>
      </c>
      <c r="E12">
        <v>718.13489049600003</v>
      </c>
      <c r="F12">
        <v>3.3347000000000002E-2</v>
      </c>
      <c r="G12">
        <v>-38.515034623999952</v>
      </c>
      <c r="H12">
        <f>SUM($G12:G$15)</f>
        <v>1151.656218032</v>
      </c>
      <c r="J12" t="str">
        <v>industry</v>
      </c>
      <c r="K12" t="str">
        <v>Khoáng sản</v>
      </c>
      <c r="L12">
        <v>78363.334348851204</v>
      </c>
      <c r="M12">
        <v>87276.81253666096</v>
      </c>
      <c r="N12">
        <v>257639.03460431457</v>
      </c>
      <c r="O12">
        <v>19774.414734568702</v>
      </c>
      <c r="P12">
        <v>8913.478187809751</v>
      </c>
      <c r="Q12">
        <v>0.1137455196601193</v>
      </c>
      <c r="R12" t="str">
        <v>positive</v>
      </c>
      <c r="S12">
        <v>3.2130663488204592E-2</v>
      </c>
    </row>
    <row r="13" spans="1:19" ht="18.75" customHeight="1" x14ac:dyDescent="0.4">
      <c r="A13" s="2">
        <v>45856</v>
      </c>
      <c r="B13">
        <v>-26.291710999999999</v>
      </c>
      <c r="C13">
        <v>26.1722</v>
      </c>
      <c r="D13">
        <v>-814.31362969600002</v>
      </c>
      <c r="E13">
        <v>949.2706048</v>
      </c>
      <c r="F13">
        <v>-0.11951100000000001</v>
      </c>
      <c r="G13">
        <v>134.95697510399992</v>
      </c>
      <c r="H13">
        <f>SUM($G13:G$15)</f>
        <v>1190.171252656</v>
      </c>
      <c r="J13" t="str">
        <v>industry</v>
      </c>
      <c r="K13" t="str">
        <v>Công nghiệp</v>
      </c>
      <c r="L13">
        <v>218603.7054843253</v>
      </c>
      <c r="M13">
        <v>225960.28830034847</v>
      </c>
      <c r="N13">
        <v>257639.03460431457</v>
      </c>
      <c r="O13">
        <v>19774.414734568702</v>
      </c>
      <c r="P13">
        <v>7356.5828160231749</v>
      </c>
      <c r="Q13">
        <v>3.3652598887673794E-2</v>
      </c>
      <c r="R13" t="str">
        <v>positive</v>
      </c>
      <c r="S13">
        <v>2.6518479307888587E-2</v>
      </c>
    </row>
    <row r="14" spans="1:19" ht="18.75" customHeight="1" x14ac:dyDescent="0.4">
      <c r="A14" s="2">
        <v>45855</v>
      </c>
      <c r="B14">
        <v>-24.070232000000001</v>
      </c>
      <c r="C14">
        <v>42.187519999999999</v>
      </c>
      <c r="D14">
        <v>-732.39937894399998</v>
      </c>
      <c r="E14">
        <v>1600.1371423359999</v>
      </c>
      <c r="F14">
        <v>18.117287999999999</v>
      </c>
      <c r="G14">
        <v>867.73776339199992</v>
      </c>
      <c r="H14">
        <f>SUM($G14:G$15)</f>
        <v>1055.2142775520001</v>
      </c>
      <c r="J14" t="str">
        <v>industry</v>
      </c>
      <c r="K14" t="str">
        <v>Bán lẻ</v>
      </c>
      <c r="L14">
        <v>140573.47769371586</v>
      </c>
      <c r="M14">
        <v>147015.815400172</v>
      </c>
      <c r="N14">
        <v>257639.03460431457</v>
      </c>
      <c r="O14">
        <v>19774.414734568702</v>
      </c>
      <c r="P14">
        <v>6442.33770645615</v>
      </c>
      <c r="Q14">
        <v>4.5828970102687668E-2</v>
      </c>
      <c r="R14" t="str">
        <v>positive</v>
      </c>
      <c r="S14">
        <v>2.3222874456192304E-2</v>
      </c>
    </row>
    <row r="15" spans="1:19" ht="18.75" customHeight="1" x14ac:dyDescent="0.4">
      <c r="A15" s="2">
        <v>45854</v>
      </c>
      <c r="B15">
        <v>-20.491292000000001</v>
      </c>
      <c r="C15">
        <v>26.791364000000002</v>
      </c>
      <c r="D15">
        <v>-708.17892123199999</v>
      </c>
      <c r="E15">
        <v>895.65543539200007</v>
      </c>
      <c r="F15">
        <v>6.3000720000000001</v>
      </c>
      <c r="G15">
        <v>187.47651416000008</v>
      </c>
      <c r="H15">
        <f>SUM($G$15:G15)</f>
        <v>187.47651416000008</v>
      </c>
      <c r="J15" t="str">
        <v>industry</v>
      </c>
      <c r="K15" t="str">
        <v>Hoá chất</v>
      </c>
      <c r="L15">
        <v>266859.30859141349</v>
      </c>
      <c r="M15">
        <v>271593.10854518809</v>
      </c>
      <c r="N15">
        <v>257639.03460431457</v>
      </c>
      <c r="O15">
        <v>19774.414734568702</v>
      </c>
      <c r="P15">
        <v>4733.7999537746173</v>
      </c>
      <c r="Q15">
        <v>1.7738935091908287E-2</v>
      </c>
      <c r="R15" t="str">
        <v>positive</v>
      </c>
      <c r="S15">
        <v>1.7064060755006483E-2</v>
      </c>
    </row>
    <row r="16" spans="1:19" ht="18.75" customHeight="1" x14ac:dyDescent="0.4">
      <c r="J16" t="str">
        <v>industry</v>
      </c>
      <c r="K16" t="str">
        <v>Thép</v>
      </c>
      <c r="L16">
        <v>231111.68760490863</v>
      </c>
      <c r="M16">
        <v>234153.64013250943</v>
      </c>
      <c r="N16">
        <v>257639.03460431457</v>
      </c>
      <c r="O16">
        <v>19774.414734568702</v>
      </c>
      <c r="P16">
        <v>3041.9525276008148</v>
      </c>
      <c r="Q16">
        <v>1.3162261758051382E-2</v>
      </c>
      <c r="R16" t="str">
        <v>positive</v>
      </c>
      <c r="S16">
        <v>1.0965411139403053E-2</v>
      </c>
    </row>
    <row r="17" spans="1:19" ht="18.75" customHeight="1" x14ac:dyDescent="0.4">
      <c r="A17" s="70" t="s">
        <v>118</v>
      </c>
      <c r="B17" s="71"/>
      <c r="C17" s="71"/>
      <c r="E17" s="70" t="s">
        <v>119</v>
      </c>
      <c r="F17" s="70"/>
      <c r="G17" s="70"/>
      <c r="H17" s="70"/>
      <c r="J17" t="str">
        <v>industry</v>
      </c>
      <c r="K17" t="str">
        <v>BĐS KCN</v>
      </c>
      <c r="L17">
        <v>167498.36326658013</v>
      </c>
      <c r="M17">
        <v>170081.43234518432</v>
      </c>
      <c r="N17">
        <v>257639.03460431457</v>
      </c>
      <c r="O17">
        <v>19774.414734568702</v>
      </c>
      <c r="P17">
        <v>2583.0690786042028</v>
      </c>
      <c r="Q17">
        <v>1.5421458623408407E-2</v>
      </c>
      <c r="R17" t="str">
        <v>positive</v>
      </c>
      <c r="S17">
        <v>9.3112611690602358E-3</v>
      </c>
    </row>
    <row r="18" spans="1:19" ht="18.75" customHeight="1" thickBot="1" x14ac:dyDescent="0.55000000000000004">
      <c r="A18" s="66" t="s">
        <v>69</v>
      </c>
      <c r="B18" s="66"/>
      <c r="C18" s="66"/>
      <c r="E18" s="66" t="s">
        <v>69</v>
      </c>
      <c r="F18" s="66"/>
      <c r="G18" s="66" t="s">
        <v>68</v>
      </c>
      <c r="H18" s="66"/>
      <c r="J18" t="str">
        <v>industry</v>
      </c>
      <c r="K18" t="str">
        <v>DV hạ tầng</v>
      </c>
      <c r="L18">
        <v>287480.68028364109</v>
      </c>
      <c r="M18">
        <v>289614.76797518792</v>
      </c>
      <c r="N18">
        <v>257639.03460431457</v>
      </c>
      <c r="O18">
        <v>19774.414734568702</v>
      </c>
      <c r="P18">
        <v>2134.0876915467925</v>
      </c>
      <c r="Q18">
        <v>7.4234125557280589E-3</v>
      </c>
      <c r="R18" t="str">
        <v>positive</v>
      </c>
      <c r="S18">
        <v>7.6928054376333771E-3</v>
      </c>
    </row>
    <row r="19" spans="1:19" ht="18.75" customHeight="1" thickTop="1" x14ac:dyDescent="0.4">
      <c r="A19"/>
      <c r="B19" t="s">
        <v>96</v>
      </c>
      <c r="C19" t="s">
        <v>133</v>
      </c>
      <c r="E19" t="str" cm="1">
        <f t="array" ref="E19:F29">_xlfn.CHOOSECOLS(_xlfn.VSTACK(weekly_nntd_stock[#Headers],
    _xlfn._xlws.SORT(_xlfn._xlws.FILTER(weekly_nntd_stock[], (weekly_nntd_stock[type]=E18) * (weekly_nntd_stock[top_check]&gt;0)),
  1, -1)), 2, 3)</f>
        <v>ticker</v>
      </c>
      <c r="F19" t="str">
        <v>weekly_value</v>
      </c>
      <c r="G19" t="str" cm="1">
        <f t="array" ref="G19:H29">_xlfn.CHOOSECOLS(_xlfn.VSTACK(weekly_nntd_stock[#Headers],
    _xlfn._xlws.SORT(_xlfn._xlws.FILTER(weekly_nntd_stock[], (weekly_nntd_stock[type]=G18) * (weekly_nntd_stock[top_check]&gt;0)),
  1, -1)), 2, 3)</f>
        <v>ticker</v>
      </c>
      <c r="H19" t="str">
        <v>weekly_value</v>
      </c>
      <c r="J19" t="str">
        <v>industry</v>
      </c>
      <c r="K19" t="str">
        <v>Xây dựng</v>
      </c>
      <c r="L19">
        <v>155909.5356062871</v>
      </c>
      <c r="M19">
        <v>157969.65337274288</v>
      </c>
      <c r="N19">
        <v>257639.03460431457</v>
      </c>
      <c r="O19">
        <v>19774.414734568702</v>
      </c>
      <c r="P19">
        <v>2060.1177664557977</v>
      </c>
      <c r="Q19">
        <v>1.3213545652897842E-2</v>
      </c>
      <c r="R19" t="str">
        <v>positive</v>
      </c>
      <c r="S19">
        <v>7.4261639850748363E-3</v>
      </c>
    </row>
    <row r="20" spans="1:19" ht="18.75" customHeight="1" x14ac:dyDescent="0.4">
      <c r="A20" t="s">
        <v>131</v>
      </c>
      <c r="B20">
        <f>SUM(C4:C8)</f>
        <v>711.64953100000002</v>
      </c>
      <c r="C20">
        <f>SUM(E4:E8)</f>
        <v>21765.924534271999</v>
      </c>
      <c r="E20" t="str">
        <v>VPB</v>
      </c>
      <c r="F20">
        <v>498.42074419199992</v>
      </c>
      <c r="G20" t="str">
        <v>VIC</v>
      </c>
      <c r="H20">
        <v>135.93691801599999</v>
      </c>
      <c r="J20" t="str">
        <v>industry</v>
      </c>
      <c r="K20" t="str">
        <v>Thực phẩm</v>
      </c>
      <c r="L20">
        <v>558753.70971353969</v>
      </c>
      <c r="M20">
        <v>560760.32821041555</v>
      </c>
      <c r="N20">
        <v>257639.03460431457</v>
      </c>
      <c r="O20">
        <v>19774.414734568702</v>
      </c>
      <c r="P20">
        <v>2006.6184968758762</v>
      </c>
      <c r="Q20">
        <v>3.5912396857366879E-3</v>
      </c>
      <c r="R20" t="str">
        <v>positive</v>
      </c>
      <c r="S20">
        <v>7.2333136755191249E-3</v>
      </c>
    </row>
    <row r="21" spans="1:19" ht="18.75" customHeight="1" x14ac:dyDescent="0.4">
      <c r="A21" t="s">
        <v>132</v>
      </c>
      <c r="B21">
        <f>SUM(B4:B8)</f>
        <v>-645.05682200000001</v>
      </c>
      <c r="C21">
        <f>SUM(D4:D8)</f>
        <v>-23386.617524223999</v>
      </c>
      <c r="E21" t="str">
        <v>MSN</v>
      </c>
      <c r="F21">
        <v>361.99230464000004</v>
      </c>
      <c r="G21" t="str">
        <v>MWG</v>
      </c>
      <c r="H21">
        <v>110.74510643200003</v>
      </c>
      <c r="J21" t="str">
        <v>industry</v>
      </c>
      <c r="K21" t="str">
        <v>Vận tải</v>
      </c>
      <c r="L21">
        <v>158692.88022199032</v>
      </c>
      <c r="M21">
        <v>160499.79966259256</v>
      </c>
      <c r="N21">
        <v>257639.03460431457</v>
      </c>
      <c r="O21">
        <v>19774.414734568702</v>
      </c>
      <c r="P21">
        <v>1806.9194406022493</v>
      </c>
      <c r="Q21">
        <v>1.1386266592896937E-2</v>
      </c>
      <c r="R21" t="str">
        <v>positive</v>
      </c>
      <c r="S21">
        <v>6.5134529162461374E-3</v>
      </c>
    </row>
    <row r="22" spans="1:19" ht="18.75" customHeight="1" x14ac:dyDescent="0.4">
      <c r="A22" t="s">
        <v>134</v>
      </c>
      <c r="B22">
        <f>SUM(F4:F8)</f>
        <v>66.592708999999999</v>
      </c>
      <c r="C22">
        <f>SUM(G4:G8)</f>
        <v>-1620.6929899519998</v>
      </c>
      <c r="E22" t="str">
        <v>NVL</v>
      </c>
      <c r="F22">
        <v>328.18512328400004</v>
      </c>
      <c r="G22" t="str">
        <v>FPT</v>
      </c>
      <c r="H22">
        <v>102.96410931200001</v>
      </c>
      <c r="J22" t="str">
        <v>industry</v>
      </c>
      <c r="K22" t="str">
        <v>Thuỷ sản</v>
      </c>
      <c r="L22">
        <v>30172.676827001505</v>
      </c>
      <c r="M22">
        <v>30887.11458348859</v>
      </c>
      <c r="N22">
        <v>257639.03460431457</v>
      </c>
      <c r="O22">
        <v>19774.414734568702</v>
      </c>
      <c r="P22">
        <v>714.43775648708402</v>
      </c>
      <c r="Q22">
        <v>2.3678302080501354E-2</v>
      </c>
      <c r="R22" t="str">
        <v>positive</v>
      </c>
      <c r="S22">
        <v>2.5753537119043556E-3</v>
      </c>
    </row>
    <row r="23" spans="1:19" ht="18.75" customHeight="1" thickBot="1" x14ac:dyDescent="0.55000000000000004">
      <c r="A23" s="66" t="s">
        <v>68</v>
      </c>
      <c r="B23" s="66"/>
      <c r="C23" s="66"/>
      <c r="E23" t="str">
        <v>HPG</v>
      </c>
      <c r="F23">
        <v>277.64706508800003</v>
      </c>
      <c r="G23" t="str">
        <v>VNM</v>
      </c>
      <c r="H23">
        <v>90.315468799999991</v>
      </c>
      <c r="J23" t="str">
        <v>industry</v>
      </c>
      <c r="K23" t="str">
        <v>Công ty tài chính</v>
      </c>
      <c r="L23">
        <v>24089.499222397149</v>
      </c>
      <c r="M23">
        <v>24730.84724272259</v>
      </c>
      <c r="N23">
        <v>257639.03460431457</v>
      </c>
      <c r="O23">
        <v>19774.414734568702</v>
      </c>
      <c r="P23">
        <v>641.34802032544292</v>
      </c>
      <c r="Q23">
        <v>2.6623551382469114E-2</v>
      </c>
      <c r="R23" t="str">
        <v>positive</v>
      </c>
      <c r="S23">
        <v>2.3118851009346119E-3</v>
      </c>
    </row>
    <row r="24" spans="1:19" ht="18.75" customHeight="1" thickTop="1" x14ac:dyDescent="0.4">
      <c r="A24"/>
      <c r="B24" t="s">
        <v>96</v>
      </c>
      <c r="C24" t="s">
        <v>133</v>
      </c>
      <c r="E24" t="str">
        <v>MWG</v>
      </c>
      <c r="F24">
        <v>197.400367104</v>
      </c>
      <c r="G24" t="str">
        <v>TCB</v>
      </c>
      <c r="H24">
        <v>84.495682560000006</v>
      </c>
      <c r="J24" t="str">
        <v>industry</v>
      </c>
      <c r="K24" t="str">
        <v>Y tế</v>
      </c>
      <c r="L24">
        <v>47717.477970978638</v>
      </c>
      <c r="M24">
        <v>48341.012931145342</v>
      </c>
      <c r="N24">
        <v>257639.03460431457</v>
      </c>
      <c r="O24">
        <v>19774.414734568702</v>
      </c>
      <c r="P24">
        <v>623.53496016670022</v>
      </c>
      <c r="Q24">
        <v>1.3067223723473662E-2</v>
      </c>
      <c r="R24" t="str">
        <v>positive</v>
      </c>
      <c r="S24">
        <v>2.2476738660388491E-3</v>
      </c>
    </row>
    <row r="25" spans="1:19" ht="18.75" customHeight="1" x14ac:dyDescent="0.4">
      <c r="A25" t="s">
        <v>131</v>
      </c>
      <c r="B25">
        <f>SUM(C11:C15)</f>
        <v>119.132524</v>
      </c>
      <c r="C25">
        <f>SUM(E11:E15)</f>
        <v>4163.1980730240002</v>
      </c>
      <c r="E25" t="str">
        <v>DXG</v>
      </c>
      <c r="F25">
        <v>160.25598156800001</v>
      </c>
      <c r="G25" t="str">
        <v>STB</v>
      </c>
      <c r="H25">
        <v>81.167200256000001</v>
      </c>
      <c r="J25" t="str">
        <v>industry</v>
      </c>
      <c r="K25" t="str">
        <v>Dầu khí</v>
      </c>
      <c r="L25">
        <v>147695.02186890139</v>
      </c>
      <c r="M25">
        <v>148204.09422027023</v>
      </c>
      <c r="N25">
        <v>257639.03460431457</v>
      </c>
      <c r="O25">
        <v>19774.414734568702</v>
      </c>
      <c r="P25">
        <v>509.07235136884339</v>
      </c>
      <c r="Q25">
        <v>3.4467807034194477E-3</v>
      </c>
      <c r="R25" t="str">
        <v>positive</v>
      </c>
      <c r="S25">
        <v>1.8350673068736826E-3</v>
      </c>
    </row>
    <row r="26" spans="1:19" ht="18.75" customHeight="1" x14ac:dyDescent="0.4">
      <c r="A26" t="s">
        <v>132</v>
      </c>
      <c r="B26">
        <f>SUM(B11:B15)</f>
        <v>-94.801327999999998</v>
      </c>
      <c r="C26">
        <f>SUM(D11:D15)</f>
        <v>-3011.541854992</v>
      </c>
      <c r="E26" t="str">
        <v>CEO</v>
      </c>
      <c r="F26">
        <v>158.44816641599999</v>
      </c>
      <c r="G26" t="str">
        <v>HAH</v>
      </c>
      <c r="H26">
        <v>68.596847552</v>
      </c>
      <c r="J26" t="str">
        <v>industry</v>
      </c>
      <c r="K26" t="str">
        <v>Dệt may</v>
      </c>
      <c r="L26">
        <v>23391.49891074976</v>
      </c>
      <c r="M26">
        <v>23687.868314183666</v>
      </c>
      <c r="N26">
        <v>257639.03460431457</v>
      </c>
      <c r="O26">
        <v>19774.414734568702</v>
      </c>
      <c r="P26">
        <v>296.3694034339062</v>
      </c>
      <c r="Q26">
        <v>1.2669962047524321E-2</v>
      </c>
      <c r="R26" t="str">
        <v>positive</v>
      </c>
      <c r="S26">
        <v>1.0683310565518639E-3</v>
      </c>
    </row>
    <row r="27" spans="1:19" ht="18.75" customHeight="1" x14ac:dyDescent="0.4">
      <c r="A27" t="s">
        <v>134</v>
      </c>
      <c r="B27">
        <f>SUM(F11:F15)</f>
        <v>24.331195999999998</v>
      </c>
      <c r="C27">
        <f>SUM(G11:G15)</f>
        <v>1151.656218032</v>
      </c>
      <c r="E27" t="str">
        <v>DIG</v>
      </c>
      <c r="F27">
        <v>151.922262528</v>
      </c>
      <c r="G27" t="str">
        <v>VHM</v>
      </c>
      <c r="H27">
        <v>67.574628352000005</v>
      </c>
      <c r="J27" t="str">
        <v>industry</v>
      </c>
      <c r="K27" t="str">
        <v>Hàng tiêu dùng</v>
      </c>
      <c r="L27">
        <v>62735.434361996304</v>
      </c>
      <c r="M27">
        <v>63029.1496789866</v>
      </c>
      <c r="N27">
        <v>257639.03460431457</v>
      </c>
      <c r="O27">
        <v>19774.414734568702</v>
      </c>
      <c r="P27">
        <v>293.7153169902964</v>
      </c>
      <c r="Q27">
        <v>4.6818089326599432E-3</v>
      </c>
      <c r="R27" t="str">
        <v>positive</v>
      </c>
      <c r="S27">
        <v>1.0587637971059545E-3</v>
      </c>
    </row>
    <row r="28" spans="1:19" ht="18.75" customHeight="1" x14ac:dyDescent="0.4">
      <c r="E28" t="str">
        <v>SHS</v>
      </c>
      <c r="F28">
        <v>149.91799756799998</v>
      </c>
      <c r="G28" t="str">
        <v>MBB</v>
      </c>
      <c r="H28">
        <v>64.878950400000008</v>
      </c>
      <c r="J28" t="str">
        <v>industry</v>
      </c>
      <c r="K28" t="str">
        <v>Bảo hiểm</v>
      </c>
      <c r="L28">
        <v>74794.124892502034</v>
      </c>
      <c r="M28">
        <v>74294.202773772762</v>
      </c>
      <c r="N28">
        <v>257639.03460431457</v>
      </c>
      <c r="O28">
        <v>19774.414734568702</v>
      </c>
      <c r="P28">
        <v>-499.92211872927874</v>
      </c>
      <c r="Q28">
        <v>-6.6839757728001398E-3</v>
      </c>
      <c r="R28" t="str">
        <v>nagative</v>
      </c>
      <c r="S28">
        <v>-1.8020832080083576E-3</v>
      </c>
    </row>
    <row r="29" spans="1:19" ht="18.75" customHeight="1" thickBot="1" x14ac:dyDescent="0.55000000000000004">
      <c r="E29" t="str">
        <v>SSI</v>
      </c>
      <c r="F29">
        <v>146.30053785600001</v>
      </c>
      <c r="G29" t="str">
        <v>VRE</v>
      </c>
      <c r="H29">
        <v>61.869960703999993</v>
      </c>
      <c r="J29" s="66" t="s">
        <v>163</v>
      </c>
      <c r="K29" s="66"/>
      <c r="L29" s="66"/>
      <c r="M29" s="66"/>
      <c r="N29" s="66"/>
      <c r="O29" s="66"/>
      <c r="P29" s="66"/>
      <c r="Q29" s="66"/>
      <c r="R29" s="66"/>
      <c r="S29" s="66"/>
    </row>
    <row r="30" spans="1:19" ht="18.75" customHeight="1" thickTop="1" thickBot="1" x14ac:dyDescent="0.55000000000000004">
      <c r="E30" s="66" t="s">
        <v>69</v>
      </c>
      <c r="F30" s="66"/>
      <c r="G30" s="66" t="s">
        <v>68</v>
      </c>
      <c r="H30" s="66"/>
      <c r="J30" t="str" cm="1">
        <f t="array" ref="J30:S40">_xlfn.CHOOSECOLS(_xlfn.VSTACK(market_cap_change[#Headers],
  _xlfn._xlws.SORT(_xlfn._xlws.FILTER(market_cap_change[], market_cap_change[type]=J29), 1, -1)
 ), 1, 2, 3, 4, 5, 6, 7, 8, 9, 10)</f>
        <v>type</v>
      </c>
      <c r="K30" t="str">
        <v>ticker</v>
      </c>
      <c r="L30" t="str">
        <v>open_cap</v>
      </c>
      <c r="M30" t="str">
        <v>close_cap</v>
      </c>
      <c r="N30" t="str">
        <v>cap_gain</v>
      </c>
      <c r="O30" t="str">
        <v>cap_loss</v>
      </c>
      <c r="P30" t="str">
        <v>net_cap</v>
      </c>
      <c r="Q30" t="str">
        <v>change_cap</v>
      </c>
      <c r="R30" t="str">
        <v>impact_group</v>
      </c>
      <c r="S30" t="str">
        <v>impact_ratio</v>
      </c>
    </row>
    <row r="31" spans="1:19" ht="18.75" customHeight="1" thickTop="1" x14ac:dyDescent="0.4">
      <c r="E31" t="str" cm="1">
        <f t="array" ref="E31:F41">_xlfn.CHOOSECOLS(_xlfn.VSTACK(weekly_nntd_stock[#Headers],
    _xlfn._xlws.SORT(_xlfn._xlws.FILTER(weekly_nntd_stock[], (weekly_nntd_stock[type]=E30) * (weekly_nntd_stock[top_check]=0)),
  1, -1)), 2, 3)</f>
        <v>ticker</v>
      </c>
      <c r="F31" t="str">
        <v>weekly_value</v>
      </c>
      <c r="G31" t="str" cm="1">
        <f t="array" ref="G31:H41">_xlfn.CHOOSECOLS(_xlfn.VSTACK(weekly_nntd_stock[#Headers],
    _xlfn._xlws.SORT(_xlfn._xlws.FILTER(weekly_nntd_stock[], (weekly_nntd_stock[type]=G30) * (weekly_nntd_stock[top_check]=0)),
  1, -1)), 2, 3)</f>
        <v>ticker</v>
      </c>
      <c r="H31" t="str">
        <v>weekly_value</v>
      </c>
      <c r="J31" t="str">
        <v>stock</v>
      </c>
      <c r="K31" t="str">
        <v>HVN</v>
      </c>
      <c r="L31">
        <v>65791.078847897952</v>
      </c>
      <c r="M31">
        <v>103086.44035501171</v>
      </c>
      <c r="N31">
        <v>257639.03460431457</v>
      </c>
      <c r="O31">
        <v>19774.414734568702</v>
      </c>
      <c r="P31">
        <v>37295.361507113761</v>
      </c>
      <c r="Q31">
        <v>0.5668756639990159</v>
      </c>
      <c r="R31" t="str">
        <v>positive</v>
      </c>
      <c r="S31">
        <v>0.13443963007559312</v>
      </c>
    </row>
    <row r="32" spans="1:19" ht="18.75" customHeight="1" x14ac:dyDescent="0.4">
      <c r="E32" t="str">
        <v>DGC</v>
      </c>
      <c r="F32">
        <v>118.530718592</v>
      </c>
      <c r="G32" t="str">
        <v>PAC</v>
      </c>
      <c r="H32">
        <v>12.789999615999999</v>
      </c>
      <c r="J32" t="str">
        <v>stock</v>
      </c>
      <c r="K32" t="str">
        <v>VHM</v>
      </c>
      <c r="L32">
        <v>361452.25318399997</v>
      </c>
      <c r="M32">
        <v>392257.84294399997</v>
      </c>
      <c r="N32">
        <v>257639.03460431457</v>
      </c>
      <c r="O32">
        <v>19774.414734568702</v>
      </c>
      <c r="P32">
        <v>30805.589760000003</v>
      </c>
      <c r="Q32">
        <v>8.5227272727272735E-2</v>
      </c>
      <c r="R32" t="str">
        <v>positive</v>
      </c>
      <c r="S32">
        <v>0.11104576880974666</v>
      </c>
    </row>
    <row r="33" spans="5:19" ht="18.75" customHeight="1" x14ac:dyDescent="0.4">
      <c r="E33" t="str">
        <v>PDR</v>
      </c>
      <c r="F33">
        <v>120.114481152</v>
      </c>
      <c r="G33" t="str">
        <v>VHC</v>
      </c>
      <c r="H33">
        <v>14.946170384</v>
      </c>
      <c r="J33" t="str">
        <v>stock</v>
      </c>
      <c r="K33" t="str">
        <v>FPT</v>
      </c>
      <c r="L33">
        <v>162688.69819482422</v>
      </c>
      <c r="M33">
        <v>190965.66556062011</v>
      </c>
      <c r="N33">
        <v>257639.03460431457</v>
      </c>
      <c r="O33">
        <v>19774.414734568702</v>
      </c>
      <c r="P33">
        <v>28276.967365795892</v>
      </c>
      <c r="Q33">
        <v>0.17381027495796569</v>
      </c>
      <c r="R33" t="str">
        <v>positive</v>
      </c>
      <c r="S33">
        <v>0.101930773122875</v>
      </c>
    </row>
    <row r="34" spans="5:19" ht="18.75" customHeight="1" x14ac:dyDescent="0.4">
      <c r="E34" t="str">
        <v>VHC</v>
      </c>
      <c r="F34">
        <v>141.12712435199998</v>
      </c>
      <c r="G34" t="str">
        <v>MSH</v>
      </c>
      <c r="H34">
        <v>15.713010432000001</v>
      </c>
      <c r="J34" t="str">
        <v>stock</v>
      </c>
      <c r="K34" t="str">
        <v>VPB</v>
      </c>
      <c r="L34">
        <v>165422.31509055177</v>
      </c>
      <c r="M34">
        <v>178513.28640000001</v>
      </c>
      <c r="N34">
        <v>257639.03460431457</v>
      </c>
      <c r="O34">
        <v>19774.414734568702</v>
      </c>
      <c r="P34">
        <v>13090.971309448243</v>
      </c>
      <c r="Q34">
        <v>7.9136670903694445E-2</v>
      </c>
      <c r="R34" t="str">
        <v>positive</v>
      </c>
      <c r="S34">
        <v>4.7189389485787145E-2</v>
      </c>
    </row>
    <row r="35" spans="5:19" ht="18.75" customHeight="1" x14ac:dyDescent="0.4">
      <c r="E35" t="str">
        <v>KDH</v>
      </c>
      <c r="F35">
        <v>152.94815795199997</v>
      </c>
      <c r="G35" t="str">
        <v>FRT</v>
      </c>
      <c r="H35">
        <v>16.185309439999994</v>
      </c>
      <c r="J35" t="str">
        <v>stock</v>
      </c>
      <c r="K35" t="str">
        <v>VIB</v>
      </c>
      <c r="L35">
        <v>50436.111932945314</v>
      </c>
      <c r="M35">
        <v>59093.980042050294</v>
      </c>
      <c r="N35">
        <v>257639.03460431457</v>
      </c>
      <c r="O35">
        <v>19774.414734568702</v>
      </c>
      <c r="P35">
        <v>8657.8681091049802</v>
      </c>
      <c r="Q35">
        <v>0.17166010180593608</v>
      </c>
      <c r="R35" t="str">
        <v>positive</v>
      </c>
      <c r="S35">
        <v>3.1209258706590984E-2</v>
      </c>
    </row>
    <row r="36" spans="5:19" ht="18.75" customHeight="1" x14ac:dyDescent="0.4">
      <c r="E36" t="str">
        <v>SHB</v>
      </c>
      <c r="F36">
        <v>159.18072678399997</v>
      </c>
      <c r="G36" t="str">
        <v>TCH</v>
      </c>
      <c r="H36">
        <v>28.350574592000001</v>
      </c>
      <c r="J36" t="str">
        <v>stock</v>
      </c>
      <c r="K36" t="str">
        <v>PNJ</v>
      </c>
      <c r="L36">
        <v>29735.659007999999</v>
      </c>
      <c r="M36">
        <v>29026.058570002442</v>
      </c>
      <c r="N36">
        <v>257639.03460431457</v>
      </c>
      <c r="O36">
        <v>19774.414734568702</v>
      </c>
      <c r="P36">
        <v>-709.60043799755658</v>
      </c>
      <c r="Q36">
        <v>-2.3863619024103271E-2</v>
      </c>
      <c r="R36" t="str">
        <v>nagative</v>
      </c>
      <c r="S36">
        <v>-2.5579164949956035E-3</v>
      </c>
    </row>
    <row r="37" spans="5:19" ht="18.75" customHeight="1" x14ac:dyDescent="0.4">
      <c r="E37" t="str">
        <v>HCM</v>
      </c>
      <c r="F37">
        <v>194.99201177600006</v>
      </c>
      <c r="G37" t="str">
        <v>VSC</v>
      </c>
      <c r="H37">
        <v>32.660959808000001</v>
      </c>
      <c r="J37" t="str">
        <v>stock</v>
      </c>
      <c r="K37" t="str">
        <v>BVH</v>
      </c>
      <c r="L37">
        <v>40382.358841494628</v>
      </c>
      <c r="M37">
        <v>38971.944479999998</v>
      </c>
      <c r="N37">
        <v>257639.03460431457</v>
      </c>
      <c r="O37">
        <v>19774.414734568702</v>
      </c>
      <c r="P37">
        <v>-1410.4143614946297</v>
      </c>
      <c r="Q37">
        <v>-3.4926497657818037E-2</v>
      </c>
      <c r="R37" t="str">
        <v>nagative</v>
      </c>
      <c r="S37">
        <v>-5.0841599960486884E-3</v>
      </c>
    </row>
    <row r="38" spans="5:19" ht="18.75" customHeight="1" x14ac:dyDescent="0.4">
      <c r="E38" t="str">
        <v>GMD</v>
      </c>
      <c r="F38">
        <v>293.63324313599998</v>
      </c>
      <c r="G38" t="str">
        <v>SSI</v>
      </c>
      <c r="H38">
        <v>42.239852031999988</v>
      </c>
      <c r="J38" t="str">
        <v>stock</v>
      </c>
      <c r="K38" t="str">
        <v>OCB</v>
      </c>
      <c r="L38">
        <v>31808.679532976075</v>
      </c>
      <c r="M38">
        <v>30082.627574488037</v>
      </c>
      <c r="N38">
        <v>257639.03460431457</v>
      </c>
      <c r="O38">
        <v>19774.414734568702</v>
      </c>
      <c r="P38">
        <v>-1726.0519584880385</v>
      </c>
      <c r="Q38">
        <v>-5.4263552710468205E-2</v>
      </c>
      <c r="R38" t="str">
        <v>nagative</v>
      </c>
      <c r="S38">
        <v>-6.2219476474607571E-3</v>
      </c>
    </row>
    <row r="39" spans="5:19" ht="18.75" customHeight="1" x14ac:dyDescent="0.4">
      <c r="E39" t="str">
        <v>FPT</v>
      </c>
      <c r="F39">
        <v>314.4000839680001</v>
      </c>
      <c r="G39" t="str">
        <v>HPG</v>
      </c>
      <c r="H39">
        <v>60.802252799999977</v>
      </c>
      <c r="J39" t="str">
        <v>stock</v>
      </c>
      <c r="K39" t="str">
        <v>VGI</v>
      </c>
      <c r="L39">
        <v>227677.09662337499</v>
      </c>
      <c r="M39">
        <v>225546.4147603125</v>
      </c>
      <c r="N39">
        <v>257639.03460431457</v>
      </c>
      <c r="O39">
        <v>19774.414734568702</v>
      </c>
      <c r="P39">
        <v>-2130.6818630624912</v>
      </c>
      <c r="Q39">
        <v>-9.3583495865949117E-3</v>
      </c>
      <c r="R39" t="str">
        <v>nagative</v>
      </c>
      <c r="S39">
        <v>-7.6805283526815912E-3</v>
      </c>
    </row>
    <row r="40" spans="5:19" ht="18.75" customHeight="1" x14ac:dyDescent="0.4">
      <c r="E40" t="str">
        <v>VCB</v>
      </c>
      <c r="F40">
        <v>520.08991232000028</v>
      </c>
      <c r="G40" t="str">
        <v>VPB</v>
      </c>
      <c r="H40">
        <v>66.596681727999993</v>
      </c>
      <c r="J40" t="str">
        <v>stock</v>
      </c>
      <c r="K40" t="str">
        <v>MCH</v>
      </c>
      <c r="L40">
        <v>126804.79700041552</v>
      </c>
      <c r="M40">
        <v>120916.68192</v>
      </c>
      <c r="N40">
        <v>257639.03460431457</v>
      </c>
      <c r="O40">
        <v>19774.414734568702</v>
      </c>
      <c r="P40">
        <v>-5888.1150804155186</v>
      </c>
      <c r="Q40">
        <v>-4.6434482130800023E-2</v>
      </c>
      <c r="R40" t="str">
        <v>nagative</v>
      </c>
      <c r="S40">
        <v>-2.122505269462514E-2</v>
      </c>
    </row>
    <row r="41" spans="5:19" x14ac:dyDescent="0.4">
      <c r="E41" t="str">
        <v>VJC</v>
      </c>
      <c r="F41">
        <v>1961.2419855359999</v>
      </c>
      <c r="G41" t="str">
        <v>VIX</v>
      </c>
      <c r="H41">
        <v>100.93934391999998</v>
      </c>
    </row>
  </sheetData>
  <mergeCells count="15">
    <mergeCell ref="A23:C23"/>
    <mergeCell ref="J1:S1"/>
    <mergeCell ref="J2:S2"/>
    <mergeCell ref="J5:S5"/>
    <mergeCell ref="J29:S29"/>
    <mergeCell ref="E30:F30"/>
    <mergeCell ref="G30:H30"/>
    <mergeCell ref="A2:G2"/>
    <mergeCell ref="A9:G9"/>
    <mergeCell ref="A1:G1"/>
    <mergeCell ref="E18:F18"/>
    <mergeCell ref="G18:H18"/>
    <mergeCell ref="E17:H17"/>
    <mergeCell ref="A18:C18"/>
    <mergeCell ref="A17:C17"/>
  </mergeCells>
  <pageMargins left="0.7" right="0.7" top="0.75" bottom="0.75" header="0.3" footer="0.3"/>
  <pageSetup scale="24"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C7E30-F666-4343-B13A-0D1846E9FF0A}">
  <dimension ref="A1:A27"/>
  <sheetViews>
    <sheetView workbookViewId="0">
      <selection activeCell="K27" sqref="K27"/>
    </sheetView>
  </sheetViews>
  <sheetFormatPr defaultRowHeight="14.6" x14ac:dyDescent="0.4"/>
  <sheetData>
    <row r="1" spans="1:1" x14ac:dyDescent="0.4">
      <c r="A1" s="110" t="s">
        <v>271</v>
      </c>
    </row>
    <row r="2" spans="1:1" x14ac:dyDescent="0.4">
      <c r="A2" s="109" t="s">
        <v>272</v>
      </c>
    </row>
    <row r="3" spans="1:1" x14ac:dyDescent="0.4">
      <c r="A3" s="111" t="s">
        <v>274</v>
      </c>
    </row>
    <row r="4" spans="1:1" x14ac:dyDescent="0.4">
      <c r="A4" s="110" t="s">
        <v>275</v>
      </c>
    </row>
    <row r="5" spans="1:1" x14ac:dyDescent="0.4">
      <c r="A5" s="109" t="s">
        <v>276</v>
      </c>
    </row>
    <row r="6" spans="1:1" x14ac:dyDescent="0.4">
      <c r="A6" t="s">
        <v>277</v>
      </c>
    </row>
    <row r="7" spans="1:1" x14ac:dyDescent="0.4">
      <c r="A7" t="s">
        <v>278</v>
      </c>
    </row>
    <row r="8" spans="1:1" x14ac:dyDescent="0.4">
      <c r="A8" t="s">
        <v>279</v>
      </c>
    </row>
    <row r="9" spans="1:1" x14ac:dyDescent="0.4">
      <c r="A9" t="s">
        <v>280</v>
      </c>
    </row>
    <row r="10" spans="1:1" x14ac:dyDescent="0.4">
      <c r="A10" t="s">
        <v>281</v>
      </c>
    </row>
    <row r="11" spans="1:1" x14ac:dyDescent="0.4">
      <c r="A11" t="s">
        <v>282</v>
      </c>
    </row>
    <row r="12" spans="1:1" x14ac:dyDescent="0.4">
      <c r="A12" t="s">
        <v>283</v>
      </c>
    </row>
    <row r="13" spans="1:1" x14ac:dyDescent="0.4">
      <c r="A13" t="s">
        <v>284</v>
      </c>
    </row>
    <row r="14" spans="1:1" x14ac:dyDescent="0.4">
      <c r="A14" t="s">
        <v>285</v>
      </c>
    </row>
    <row r="15" spans="1:1" x14ac:dyDescent="0.4">
      <c r="A15" t="s">
        <v>286</v>
      </c>
    </row>
    <row r="16" spans="1:1" x14ac:dyDescent="0.4">
      <c r="A16" t="s">
        <v>287</v>
      </c>
    </row>
    <row r="17" spans="1:1" x14ac:dyDescent="0.4">
      <c r="A17" t="s">
        <v>288</v>
      </c>
    </row>
    <row r="18" spans="1:1" x14ac:dyDescent="0.4">
      <c r="A18" t="s">
        <v>289</v>
      </c>
    </row>
    <row r="19" spans="1:1" x14ac:dyDescent="0.4">
      <c r="A19" t="s">
        <v>290</v>
      </c>
    </row>
    <row r="20" spans="1:1" x14ac:dyDescent="0.4">
      <c r="A20" t="s">
        <v>291</v>
      </c>
    </row>
    <row r="21" spans="1:1" x14ac:dyDescent="0.4">
      <c r="A21" s="112" t="s">
        <v>292</v>
      </c>
    </row>
    <row r="22" spans="1:1" x14ac:dyDescent="0.4">
      <c r="A22" t="s">
        <v>293</v>
      </c>
    </row>
    <row r="23" spans="1:1" x14ac:dyDescent="0.4">
      <c r="A23" t="s">
        <v>273</v>
      </c>
    </row>
    <row r="24" spans="1:1" x14ac:dyDescent="0.4">
      <c r="A24" t="s">
        <v>294</v>
      </c>
    </row>
    <row r="25" spans="1:1" x14ac:dyDescent="0.4">
      <c r="A25" t="s">
        <v>295</v>
      </c>
    </row>
    <row r="26" spans="1:1" x14ac:dyDescent="0.4">
      <c r="A26" t="s">
        <v>296</v>
      </c>
    </row>
    <row r="27" spans="1:1" x14ac:dyDescent="0.4">
      <c r="A27" t="s">
        <v>297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97DE7-0900-4F5F-BB36-BF6A423D31AD}">
  <dimension ref="A1:K48"/>
  <sheetViews>
    <sheetView view="pageBreakPreview" zoomScale="60" zoomScaleNormal="100" workbookViewId="0">
      <selection activeCell="Q27" sqref="Q27:Q28"/>
    </sheetView>
  </sheetViews>
  <sheetFormatPr defaultRowHeight="14.6" x14ac:dyDescent="0.4"/>
  <cols>
    <col min="1" max="1" width="9.07421875" bestFit="1" customWidth="1"/>
    <col min="2" max="2" width="11.765625" bestFit="1" customWidth="1"/>
    <col min="3" max="3" width="15.23046875" bestFit="1" customWidth="1"/>
    <col min="4" max="4" width="16.07421875" bestFit="1" customWidth="1"/>
    <col min="5" max="5" width="12.3828125" bestFit="1" customWidth="1"/>
    <col min="6" max="6" width="17.921875" bestFit="1" customWidth="1"/>
    <col min="7" max="7" width="21.84375" bestFit="1" customWidth="1"/>
    <col min="8" max="8" width="21.3828125" bestFit="1" customWidth="1"/>
    <col min="9" max="9" width="17.23046875" bestFit="1" customWidth="1"/>
    <col min="10" max="10" width="21.23046875" bestFit="1" customWidth="1"/>
    <col min="11" max="11" width="20.69140625" bestFit="1" customWidth="1"/>
    <col min="12" max="13" width="21.3046875" bestFit="1" customWidth="1"/>
  </cols>
  <sheetData>
    <row r="1" spans="1:11" x14ac:dyDescent="0.4">
      <c r="A1" t="s">
        <v>18</v>
      </c>
      <c r="B1" t="s">
        <v>147</v>
      </c>
      <c r="C1" t="s">
        <v>206</v>
      </c>
      <c r="D1" t="s">
        <v>176</v>
      </c>
      <c r="E1" t="s">
        <v>207</v>
      </c>
      <c r="F1" t="s">
        <v>208</v>
      </c>
      <c r="G1" t="s">
        <v>209</v>
      </c>
      <c r="H1" t="s">
        <v>210</v>
      </c>
      <c r="I1" t="s">
        <v>211</v>
      </c>
      <c r="J1" t="s">
        <v>212</v>
      </c>
      <c r="K1" t="s">
        <v>213</v>
      </c>
    </row>
    <row r="2" spans="1:11" x14ac:dyDescent="0.4">
      <c r="A2" t="s">
        <v>76</v>
      </c>
      <c r="B2" t="s">
        <v>63</v>
      </c>
      <c r="C2">
        <v>20.65</v>
      </c>
      <c r="D2">
        <v>0.20760200000000001</v>
      </c>
      <c r="E2">
        <v>1.1439379999999999</v>
      </c>
      <c r="F2">
        <v>0.60077499999999995</v>
      </c>
      <c r="G2">
        <v>0.50051900000000005</v>
      </c>
      <c r="H2">
        <v>0.69958799999999999</v>
      </c>
      <c r="I2">
        <v>1.203506</v>
      </c>
      <c r="J2">
        <v>0.26377200000000001</v>
      </c>
      <c r="K2">
        <v>1.296875</v>
      </c>
    </row>
    <row r="3" spans="1:11" x14ac:dyDescent="0.4">
      <c r="A3" t="s">
        <v>183</v>
      </c>
      <c r="B3" t="s">
        <v>62</v>
      </c>
      <c r="C3">
        <v>22.4</v>
      </c>
      <c r="D3">
        <v>0.17277500000000001</v>
      </c>
      <c r="E3">
        <v>1.1911579999999999</v>
      </c>
      <c r="F3">
        <v>0.37423299999999998</v>
      </c>
      <c r="G3">
        <v>0.14871799999999999</v>
      </c>
      <c r="H3">
        <v>0.37423299999999998</v>
      </c>
      <c r="I3">
        <v>0.73643400000000003</v>
      </c>
      <c r="J3">
        <v>-3.7594000000000002E-2</v>
      </c>
      <c r="K3">
        <v>0.85124</v>
      </c>
    </row>
    <row r="4" spans="1:11" x14ac:dyDescent="0.4">
      <c r="A4" t="s">
        <v>187</v>
      </c>
      <c r="B4" t="s">
        <v>63</v>
      </c>
      <c r="C4">
        <v>34.400002000000001</v>
      </c>
      <c r="D4">
        <v>0.12786900000000001</v>
      </c>
      <c r="E4">
        <v>1.073213</v>
      </c>
      <c r="F4">
        <v>0.27407399999999998</v>
      </c>
      <c r="G4">
        <v>0.25090899999999999</v>
      </c>
      <c r="H4">
        <v>0.37051800000000001</v>
      </c>
      <c r="I4">
        <v>0.38179800000000003</v>
      </c>
      <c r="J4">
        <v>5.9031E-2</v>
      </c>
      <c r="K4">
        <v>0.78879999999999995</v>
      </c>
    </row>
    <row r="5" spans="1:11" x14ac:dyDescent="0.4">
      <c r="A5" t="s">
        <v>167</v>
      </c>
      <c r="B5" t="s">
        <v>162</v>
      </c>
      <c r="C5">
        <v>33.099997999999999</v>
      </c>
      <c r="D5">
        <v>0.114079</v>
      </c>
      <c r="E5">
        <v>1.132307</v>
      </c>
      <c r="F5">
        <v>0.100938</v>
      </c>
      <c r="G5">
        <v>3.9622999999999998E-2</v>
      </c>
      <c r="H5">
        <v>0.16345599999999999</v>
      </c>
      <c r="I5">
        <v>0.45331399999999999</v>
      </c>
      <c r="J5">
        <v>0.135156</v>
      </c>
      <c r="K5">
        <v>2.6842779999999999</v>
      </c>
    </row>
    <row r="6" spans="1:11" x14ac:dyDescent="0.4">
      <c r="A6" t="s">
        <v>90</v>
      </c>
      <c r="B6" t="s">
        <v>107</v>
      </c>
      <c r="C6">
        <v>27.15</v>
      </c>
      <c r="D6">
        <v>9.919E-2</v>
      </c>
      <c r="E6">
        <v>0.94920199999999999</v>
      </c>
      <c r="F6">
        <v>0.193407</v>
      </c>
      <c r="G6">
        <v>8.8176000000000004E-2</v>
      </c>
      <c r="H6">
        <v>0.25694400000000001</v>
      </c>
      <c r="I6">
        <v>0.41038999999999998</v>
      </c>
      <c r="J6">
        <v>0.22850699999999999</v>
      </c>
      <c r="K6">
        <v>0.81711</v>
      </c>
    </row>
    <row r="7" spans="1:11" x14ac:dyDescent="0.4">
      <c r="A7" t="s">
        <v>165</v>
      </c>
      <c r="B7" t="s">
        <v>62</v>
      </c>
      <c r="C7">
        <v>95.5</v>
      </c>
      <c r="D7">
        <v>8.5226999999999997E-2</v>
      </c>
      <c r="E7">
        <v>1.026729</v>
      </c>
      <c r="F7">
        <v>0.25</v>
      </c>
      <c r="G7">
        <v>0.210393</v>
      </c>
      <c r="H7">
        <v>0.44042199999999998</v>
      </c>
      <c r="I7">
        <v>1.3815459999999999</v>
      </c>
      <c r="J7">
        <v>0.96704400000000001</v>
      </c>
      <c r="K7">
        <v>1.808824</v>
      </c>
    </row>
    <row r="8" spans="1:11" x14ac:dyDescent="0.4">
      <c r="A8" t="s">
        <v>193</v>
      </c>
      <c r="B8" t="s">
        <v>162</v>
      </c>
      <c r="C8">
        <v>101.699997</v>
      </c>
      <c r="D8">
        <v>5.9374999999999997E-2</v>
      </c>
      <c r="E8">
        <v>1.3572139999999999</v>
      </c>
      <c r="F8">
        <v>0.153061</v>
      </c>
      <c r="G8">
        <v>9.9459000000000006E-2</v>
      </c>
      <c r="H8">
        <v>0.17572299999999999</v>
      </c>
      <c r="I8">
        <v>1.5984000000000002E-2</v>
      </c>
      <c r="J8">
        <v>-0.14966599999999999</v>
      </c>
      <c r="K8">
        <v>4.8453999999999997E-2</v>
      </c>
    </row>
    <row r="9" spans="1:11" x14ac:dyDescent="0.4">
      <c r="A9" t="s">
        <v>78</v>
      </c>
      <c r="B9" t="s">
        <v>153</v>
      </c>
      <c r="C9">
        <v>40.400002000000001</v>
      </c>
      <c r="D9">
        <v>5.4829999999999997E-2</v>
      </c>
      <c r="E9">
        <v>1.0823229999999999</v>
      </c>
      <c r="F9">
        <v>8.5684999999999997E-2</v>
      </c>
      <c r="G9">
        <v>6.6395999999999997E-2</v>
      </c>
      <c r="H9">
        <v>0.275144</v>
      </c>
      <c r="I9">
        <v>0.19703699999999999</v>
      </c>
      <c r="J9">
        <v>0.10982</v>
      </c>
      <c r="K9">
        <v>0.42793300000000001</v>
      </c>
    </row>
    <row r="10" spans="1:11" x14ac:dyDescent="0.4">
      <c r="A10" t="s">
        <v>180</v>
      </c>
      <c r="B10" t="s">
        <v>62</v>
      </c>
      <c r="C10">
        <v>28.700001</v>
      </c>
      <c r="D10">
        <v>4.7445000000000001E-2</v>
      </c>
      <c r="E10">
        <v>1.0083009999999999</v>
      </c>
      <c r="F10">
        <v>7.5775999999999996E-2</v>
      </c>
      <c r="G10">
        <v>4.6099000000000001E-2</v>
      </c>
      <c r="H10">
        <v>0.30762400000000001</v>
      </c>
      <c r="I10">
        <v>0.48710199999999998</v>
      </c>
      <c r="J10">
        <v>0.20118800000000001</v>
      </c>
    </row>
    <row r="11" spans="1:11" x14ac:dyDescent="0.4">
      <c r="A11" t="s">
        <v>92</v>
      </c>
      <c r="B11" t="s">
        <v>62</v>
      </c>
      <c r="C11">
        <v>30</v>
      </c>
      <c r="D11">
        <v>4.1667000000000003E-2</v>
      </c>
      <c r="E11">
        <v>0.84118800000000005</v>
      </c>
      <c r="F11">
        <v>0.21703900000000001</v>
      </c>
      <c r="G11">
        <v>9.6892000000000006E-2</v>
      </c>
      <c r="H11">
        <v>0.26050400000000001</v>
      </c>
      <c r="I11">
        <v>0.74418600000000001</v>
      </c>
      <c r="J11">
        <v>4.3478000000000003E-2</v>
      </c>
      <c r="K11">
        <v>0.79640699999999998</v>
      </c>
    </row>
    <row r="12" spans="1:11" x14ac:dyDescent="0.4">
      <c r="A12" t="s">
        <v>181</v>
      </c>
      <c r="B12" t="s">
        <v>62</v>
      </c>
      <c r="C12">
        <v>30.9</v>
      </c>
      <c r="D12">
        <v>3.8655000000000002E-2</v>
      </c>
      <c r="E12">
        <v>0.81011299999999997</v>
      </c>
      <c r="F12">
        <v>0.19305</v>
      </c>
      <c r="G12">
        <v>0.146568</v>
      </c>
      <c r="H12">
        <v>0.28749999999999998</v>
      </c>
      <c r="I12">
        <v>0.231076</v>
      </c>
      <c r="J12">
        <v>4.8230000000000002E-2</v>
      </c>
      <c r="K12">
        <v>0.41856300000000002</v>
      </c>
    </row>
    <row r="13" spans="1:11" x14ac:dyDescent="0.4">
      <c r="A13" t="s">
        <v>177</v>
      </c>
      <c r="B13" t="s">
        <v>152</v>
      </c>
      <c r="C13">
        <v>47.950001</v>
      </c>
      <c r="D13">
        <v>3.6756999999999998E-2</v>
      </c>
      <c r="E13">
        <v>0.95744499999999999</v>
      </c>
      <c r="F13">
        <v>6.0840999999999999E-2</v>
      </c>
      <c r="G13">
        <v>9.4739999999999998E-3</v>
      </c>
      <c r="H13">
        <v>0.125587</v>
      </c>
      <c r="I13">
        <v>6.5556000000000003E-2</v>
      </c>
      <c r="J13">
        <v>-0.18892800000000001</v>
      </c>
      <c r="K13">
        <v>0.26166699999999998</v>
      </c>
    </row>
    <row r="14" spans="1:11" x14ac:dyDescent="0.4">
      <c r="A14" t="s">
        <v>190</v>
      </c>
      <c r="B14" t="s">
        <v>63</v>
      </c>
      <c r="C14">
        <v>37</v>
      </c>
      <c r="D14">
        <v>3.3520000000000001E-2</v>
      </c>
      <c r="E14">
        <v>0.974298</v>
      </c>
      <c r="F14">
        <v>0.15987499999999999</v>
      </c>
      <c r="G14">
        <v>5.4130999999999999E-2</v>
      </c>
      <c r="H14">
        <v>0.23333300000000001</v>
      </c>
      <c r="I14">
        <v>-2.6949999999999999E-3</v>
      </c>
      <c r="J14">
        <v>-0.23808099999999999</v>
      </c>
      <c r="K14">
        <v>0.53312899999999996</v>
      </c>
    </row>
    <row r="15" spans="1:11" x14ac:dyDescent="0.4">
      <c r="A15" t="s">
        <v>80</v>
      </c>
      <c r="B15" t="s">
        <v>62</v>
      </c>
      <c r="C15">
        <v>27.299999</v>
      </c>
      <c r="D15">
        <v>3.2135999999999998E-2</v>
      </c>
      <c r="E15">
        <v>1.338524</v>
      </c>
      <c r="F15">
        <v>7.2691000000000006E-2</v>
      </c>
      <c r="G15">
        <v>1.6760000000000001E-2</v>
      </c>
      <c r="H15">
        <v>0.152783</v>
      </c>
      <c r="I15">
        <v>4.8168000000000002E-2</v>
      </c>
      <c r="J15">
        <v>-0.09</v>
      </c>
      <c r="K15">
        <v>0.36636800000000003</v>
      </c>
    </row>
    <row r="16" spans="1:11" x14ac:dyDescent="0.4">
      <c r="A16" t="s">
        <v>94</v>
      </c>
      <c r="B16" t="s">
        <v>107</v>
      </c>
      <c r="C16">
        <v>17.399999999999999</v>
      </c>
      <c r="D16">
        <v>2.7772000000000002E-2</v>
      </c>
      <c r="E16">
        <v>1.11686</v>
      </c>
      <c r="F16">
        <v>8.0980999999999997E-2</v>
      </c>
      <c r="G16">
        <v>7.8043000000000001E-2</v>
      </c>
      <c r="H16">
        <v>0.117521</v>
      </c>
      <c r="I16">
        <v>4.6836999999999997E-2</v>
      </c>
      <c r="J16">
        <v>-6.2119999999999996E-3</v>
      </c>
      <c r="K16">
        <v>0.30083300000000002</v>
      </c>
    </row>
    <row r="17" spans="1:11" x14ac:dyDescent="0.4">
      <c r="A17" t="s">
        <v>197</v>
      </c>
      <c r="B17" t="s">
        <v>153</v>
      </c>
      <c r="C17">
        <v>35.200001</v>
      </c>
      <c r="D17">
        <v>2.6238999999999998E-2</v>
      </c>
      <c r="E17">
        <v>1.1573439999999999</v>
      </c>
      <c r="F17">
        <v>4.2963000000000001E-2</v>
      </c>
      <c r="G17">
        <v>-8.8419999999999992E-3</v>
      </c>
      <c r="H17">
        <v>0.13275200000000001</v>
      </c>
      <c r="I17">
        <v>4.6841000000000001E-2</v>
      </c>
      <c r="J17">
        <v>-0.108432</v>
      </c>
      <c r="K17">
        <v>0.315527</v>
      </c>
    </row>
    <row r="18" spans="1:11" x14ac:dyDescent="0.4">
      <c r="A18" t="s">
        <v>179</v>
      </c>
      <c r="B18" t="s">
        <v>152</v>
      </c>
      <c r="C18">
        <v>62.799999</v>
      </c>
      <c r="D18">
        <v>2.1138000000000001E-2</v>
      </c>
      <c r="E18">
        <v>1.1744950000000001</v>
      </c>
      <c r="F18">
        <v>5.1236999999999998E-2</v>
      </c>
      <c r="G18">
        <v>2.7310999999999998E-2</v>
      </c>
      <c r="H18">
        <v>0.17622099999999999</v>
      </c>
      <c r="I18">
        <v>-0.116796</v>
      </c>
      <c r="J18">
        <v>-0.160499</v>
      </c>
      <c r="K18">
        <v>0.37012800000000001</v>
      </c>
    </row>
    <row r="19" spans="1:11" x14ac:dyDescent="0.4">
      <c r="A19" t="s">
        <v>182</v>
      </c>
      <c r="B19" t="s">
        <v>62</v>
      </c>
      <c r="C19">
        <v>17.5</v>
      </c>
      <c r="D19">
        <v>2.0407999999999999E-2</v>
      </c>
      <c r="E19">
        <v>1.0172509999999999</v>
      </c>
      <c r="F19">
        <v>0.15131600000000001</v>
      </c>
      <c r="G19">
        <v>8.6956000000000006E-2</v>
      </c>
      <c r="H19">
        <v>0.24555199999999999</v>
      </c>
      <c r="I19">
        <v>1.355316</v>
      </c>
      <c r="J19">
        <v>0.49596800000000002</v>
      </c>
      <c r="K19">
        <v>1.6200559999999999</v>
      </c>
    </row>
    <row r="20" spans="1:11" x14ac:dyDescent="0.4">
      <c r="A20" t="s">
        <v>195</v>
      </c>
      <c r="B20" t="s">
        <v>153</v>
      </c>
      <c r="C20">
        <v>30.450001</v>
      </c>
      <c r="D20">
        <v>2.0101000000000001E-2</v>
      </c>
      <c r="E20">
        <v>1.0802970000000001</v>
      </c>
      <c r="F20">
        <v>-6.5250000000000004E-3</v>
      </c>
      <c r="G20">
        <v>-2.8708000000000001E-2</v>
      </c>
      <c r="H20">
        <v>0.127778</v>
      </c>
      <c r="I20">
        <v>-1.639E-3</v>
      </c>
      <c r="J20">
        <v>-0.21196799999999999</v>
      </c>
      <c r="K20">
        <v>0.51395299999999999</v>
      </c>
    </row>
    <row r="21" spans="1:11" x14ac:dyDescent="0.4">
      <c r="A21" t="s">
        <v>200</v>
      </c>
      <c r="B21" t="s">
        <v>107</v>
      </c>
      <c r="C21">
        <v>22.9</v>
      </c>
      <c r="D21">
        <v>2.0043999999999999E-2</v>
      </c>
      <c r="E21">
        <v>1.0848789999999999</v>
      </c>
      <c r="F21">
        <v>7.5117000000000003E-2</v>
      </c>
      <c r="G21">
        <v>5.2873999999999997E-2</v>
      </c>
      <c r="H21">
        <v>9.5694000000000001E-2</v>
      </c>
      <c r="I21">
        <v>7.0613999999999996E-2</v>
      </c>
      <c r="J21">
        <v>3.4252999999999999E-2</v>
      </c>
      <c r="K21">
        <v>0.36236699999999999</v>
      </c>
    </row>
    <row r="22" spans="1:11" x14ac:dyDescent="0.4">
      <c r="A22" t="s">
        <v>203</v>
      </c>
      <c r="B22" t="s">
        <v>155</v>
      </c>
      <c r="C22">
        <v>13</v>
      </c>
      <c r="D22">
        <v>1.8657E-2</v>
      </c>
      <c r="E22">
        <v>1.2045110000000001</v>
      </c>
      <c r="F22">
        <v>8.7649000000000005E-2</v>
      </c>
      <c r="G22">
        <v>3.8023000000000001E-2</v>
      </c>
      <c r="H22">
        <v>0.142259</v>
      </c>
      <c r="I22">
        <v>0.17167399999999999</v>
      </c>
      <c r="J22">
        <v>-0.12606700000000001</v>
      </c>
      <c r="K22">
        <v>0.39143699999999998</v>
      </c>
    </row>
    <row r="23" spans="1:11" x14ac:dyDescent="0.4">
      <c r="A23" t="s">
        <v>184</v>
      </c>
      <c r="B23" t="s">
        <v>62</v>
      </c>
      <c r="C23">
        <v>24.6</v>
      </c>
      <c r="D23">
        <v>1.8634000000000001E-2</v>
      </c>
      <c r="E23">
        <v>0.86740600000000001</v>
      </c>
      <c r="F23">
        <v>0.22084400000000001</v>
      </c>
      <c r="G23">
        <v>0.18554200000000001</v>
      </c>
      <c r="H23">
        <v>0.30851099999999998</v>
      </c>
      <c r="I23">
        <v>0.62376200000000004</v>
      </c>
      <c r="J23">
        <v>0.13625899999999999</v>
      </c>
      <c r="K23">
        <v>0.95238100000000003</v>
      </c>
    </row>
    <row r="24" spans="1:11" x14ac:dyDescent="0.4">
      <c r="A24" t="s">
        <v>88</v>
      </c>
      <c r="B24" t="s">
        <v>107</v>
      </c>
      <c r="C24">
        <v>27.15</v>
      </c>
      <c r="D24">
        <v>1.6854000000000001E-2</v>
      </c>
      <c r="E24">
        <v>1.007973</v>
      </c>
      <c r="F24">
        <v>4.8263E-2</v>
      </c>
      <c r="G24">
        <v>2.8409E-2</v>
      </c>
      <c r="H24">
        <v>0.126556</v>
      </c>
      <c r="I24">
        <v>0.241451</v>
      </c>
      <c r="J24">
        <v>0.19169800000000001</v>
      </c>
      <c r="K24">
        <v>0.71100399999999997</v>
      </c>
    </row>
    <row r="25" spans="1:11" x14ac:dyDescent="0.4">
      <c r="A25" t="s">
        <v>93</v>
      </c>
      <c r="B25" t="s">
        <v>152</v>
      </c>
      <c r="C25">
        <v>68.199996999999996</v>
      </c>
      <c r="D25">
        <v>1.6393000000000001E-2</v>
      </c>
      <c r="E25">
        <v>0.84093399999999996</v>
      </c>
      <c r="F25">
        <v>5.5728E-2</v>
      </c>
      <c r="G25">
        <v>6.2304999999999999E-2</v>
      </c>
      <c r="H25">
        <v>0.186087</v>
      </c>
      <c r="I25">
        <v>-2.5714000000000001E-2</v>
      </c>
      <c r="J25">
        <v>-7.0629999999999998E-2</v>
      </c>
      <c r="K25">
        <v>0.37377100000000002</v>
      </c>
    </row>
    <row r="26" spans="1:11" x14ac:dyDescent="0.4">
      <c r="A26" t="s">
        <v>91</v>
      </c>
      <c r="B26" t="s">
        <v>152</v>
      </c>
      <c r="C26">
        <v>37.349997999999999</v>
      </c>
      <c r="D26">
        <v>1.6326E-2</v>
      </c>
      <c r="E26">
        <v>1.1269469999999999</v>
      </c>
      <c r="F26">
        <v>-1.5810000000000001E-2</v>
      </c>
      <c r="G26">
        <v>-3.4883999999999998E-2</v>
      </c>
      <c r="H26">
        <v>0.17637800000000001</v>
      </c>
      <c r="I26">
        <v>-0.12117700000000001</v>
      </c>
      <c r="J26">
        <v>-0.184498</v>
      </c>
      <c r="K26">
        <v>0.118836</v>
      </c>
    </row>
    <row r="27" spans="1:11" x14ac:dyDescent="0.4">
      <c r="A27" t="s">
        <v>201</v>
      </c>
      <c r="B27" t="s">
        <v>107</v>
      </c>
      <c r="C27">
        <v>45.599997999999999</v>
      </c>
      <c r="D27">
        <v>1.4460000000000001E-2</v>
      </c>
      <c r="E27">
        <v>0.86269499999999999</v>
      </c>
      <c r="F27">
        <v>9.3524999999999997E-2</v>
      </c>
      <c r="G27">
        <v>8.1850000000000006E-2</v>
      </c>
      <c r="H27">
        <v>0.21438099999999999</v>
      </c>
      <c r="I27">
        <v>0.2</v>
      </c>
      <c r="J27">
        <v>0.172236</v>
      </c>
      <c r="K27">
        <v>0.68576700000000002</v>
      </c>
    </row>
    <row r="28" spans="1:11" x14ac:dyDescent="0.4">
      <c r="A28" t="s">
        <v>73</v>
      </c>
      <c r="B28" t="s">
        <v>108</v>
      </c>
      <c r="C28">
        <v>26.450001</v>
      </c>
      <c r="D28">
        <v>1.341E-2</v>
      </c>
      <c r="E28">
        <v>0.86728799999999995</v>
      </c>
      <c r="F28">
        <v>0.162637</v>
      </c>
      <c r="G28">
        <v>0.14254900000000001</v>
      </c>
      <c r="H28">
        <v>0.25207099999999999</v>
      </c>
      <c r="I28">
        <v>0.18876399999999999</v>
      </c>
      <c r="J28">
        <v>5.9766E-2</v>
      </c>
      <c r="K28">
        <v>0.29072100000000001</v>
      </c>
    </row>
    <row r="29" spans="1:11" x14ac:dyDescent="0.4">
      <c r="A29" t="s">
        <v>199</v>
      </c>
      <c r="B29" t="s">
        <v>153</v>
      </c>
      <c r="C29">
        <v>36.400002000000001</v>
      </c>
      <c r="D29">
        <v>1.2517E-2</v>
      </c>
      <c r="E29">
        <v>1.070487</v>
      </c>
      <c r="F29">
        <v>-1.4885000000000001E-2</v>
      </c>
      <c r="G29">
        <v>-2.2818999999999999E-2</v>
      </c>
      <c r="H29">
        <v>0.10541200000000001</v>
      </c>
      <c r="I29">
        <v>-0.186561</v>
      </c>
      <c r="J29">
        <v>-0.222883</v>
      </c>
      <c r="K29">
        <v>1.3673709999999999</v>
      </c>
    </row>
    <row r="30" spans="1:11" x14ac:dyDescent="0.4">
      <c r="A30" t="s">
        <v>196</v>
      </c>
      <c r="B30" t="s">
        <v>153</v>
      </c>
      <c r="C30">
        <v>29.799999</v>
      </c>
      <c r="D30">
        <v>1.0168999999999999E-2</v>
      </c>
      <c r="E30">
        <v>1.0964700000000001</v>
      </c>
      <c r="F30">
        <v>6.8099999999999994E-2</v>
      </c>
      <c r="G30">
        <v>2.6081E-2</v>
      </c>
      <c r="H30">
        <v>0.277279</v>
      </c>
      <c r="I30">
        <v>0.55466800000000005</v>
      </c>
      <c r="J30">
        <v>0.28796699999999997</v>
      </c>
      <c r="K30">
        <v>2.4478209999999998</v>
      </c>
    </row>
    <row r="31" spans="1:11" x14ac:dyDescent="0.4">
      <c r="A31" t="s">
        <v>178</v>
      </c>
      <c r="B31" t="s">
        <v>152</v>
      </c>
      <c r="C31">
        <v>28.450001</v>
      </c>
      <c r="D31">
        <v>8.8649999999999996E-3</v>
      </c>
      <c r="E31">
        <v>0.77679900000000002</v>
      </c>
      <c r="F31">
        <v>7.1563000000000002E-2</v>
      </c>
      <c r="G31">
        <v>6.3550999999999996E-2</v>
      </c>
      <c r="H31">
        <v>0.17805399999999999</v>
      </c>
      <c r="I31">
        <v>4.4037E-2</v>
      </c>
      <c r="J31">
        <v>-0.216253</v>
      </c>
      <c r="K31">
        <v>0.17562</v>
      </c>
    </row>
    <row r="32" spans="1:11" x14ac:dyDescent="0.4">
      <c r="A32" t="s">
        <v>202</v>
      </c>
      <c r="B32" t="s">
        <v>155</v>
      </c>
      <c r="C32">
        <v>13.9</v>
      </c>
      <c r="D32">
        <v>7.2459999999999998E-3</v>
      </c>
      <c r="E32">
        <v>1.246966</v>
      </c>
      <c r="F32">
        <v>7.7519000000000005E-2</v>
      </c>
      <c r="G32">
        <v>-3.6527999999999998E-2</v>
      </c>
      <c r="H32">
        <v>0.20636399999999999</v>
      </c>
      <c r="I32">
        <v>-7.9759999999999998E-2</v>
      </c>
      <c r="J32">
        <v>-0.33538299999999999</v>
      </c>
      <c r="K32">
        <v>-1.6729999999999998E-2</v>
      </c>
    </row>
    <row r="33" spans="1:11" x14ac:dyDescent="0.4">
      <c r="A33" t="s">
        <v>185</v>
      </c>
      <c r="B33" t="s">
        <v>63</v>
      </c>
      <c r="C33">
        <v>25.299999</v>
      </c>
      <c r="D33">
        <v>5.9639999999999997E-3</v>
      </c>
      <c r="E33">
        <v>0.94965200000000005</v>
      </c>
      <c r="F33">
        <v>0.17674400000000001</v>
      </c>
      <c r="G33">
        <v>0.16536500000000001</v>
      </c>
      <c r="H33">
        <v>0.26791799999999999</v>
      </c>
      <c r="I33">
        <v>0.11040800000000001</v>
      </c>
      <c r="J33">
        <v>3.0095E-2</v>
      </c>
      <c r="K33">
        <v>0.44027300000000003</v>
      </c>
    </row>
    <row r="34" spans="1:11" x14ac:dyDescent="0.4">
      <c r="A34" t="s">
        <v>86</v>
      </c>
      <c r="B34" t="s">
        <v>154</v>
      </c>
      <c r="C34">
        <v>70.400002000000001</v>
      </c>
      <c r="D34">
        <v>5.7140000000000003E-3</v>
      </c>
      <c r="E34">
        <v>0.94556300000000004</v>
      </c>
      <c r="F34">
        <v>7.4809E-2</v>
      </c>
      <c r="G34">
        <v>6.1839999999999999E-2</v>
      </c>
      <c r="H34">
        <v>0.175292</v>
      </c>
      <c r="I34">
        <v>0.15599299999999999</v>
      </c>
      <c r="J34">
        <v>-5.6499999999999996E-3</v>
      </c>
      <c r="K34">
        <v>0.69759899999999997</v>
      </c>
    </row>
    <row r="35" spans="1:11" x14ac:dyDescent="0.4">
      <c r="A35" t="s">
        <v>189</v>
      </c>
      <c r="B35" t="s">
        <v>63</v>
      </c>
      <c r="C35">
        <v>45.650002000000001</v>
      </c>
      <c r="D35">
        <v>4.4000000000000003E-3</v>
      </c>
      <c r="E35">
        <v>0.91423200000000004</v>
      </c>
      <c r="F35">
        <v>0.105327</v>
      </c>
      <c r="G35">
        <v>1.1379999999999999E-2</v>
      </c>
      <c r="H35">
        <v>0.14987400000000001</v>
      </c>
      <c r="I35">
        <v>3.4294999999999999E-2</v>
      </c>
      <c r="J35">
        <v>-0.17924999999999999</v>
      </c>
      <c r="K35">
        <v>0.261683</v>
      </c>
    </row>
    <row r="36" spans="1:11" x14ac:dyDescent="0.4">
      <c r="A36" t="s">
        <v>81</v>
      </c>
      <c r="B36" t="s">
        <v>155</v>
      </c>
      <c r="C36">
        <v>23.4</v>
      </c>
      <c r="D36">
        <v>4.2919999999999998E-3</v>
      </c>
      <c r="E36">
        <v>1.0116179999999999</v>
      </c>
      <c r="F36">
        <v>6.4520000000000003E-3</v>
      </c>
      <c r="G36">
        <v>4.6980000000000001E-2</v>
      </c>
      <c r="H36">
        <v>0.20930199999999999</v>
      </c>
      <c r="I36">
        <v>0.43872299999999997</v>
      </c>
      <c r="J36">
        <v>9.6334000000000003E-2</v>
      </c>
      <c r="K36">
        <v>0.59663200000000005</v>
      </c>
    </row>
    <row r="37" spans="1:11" x14ac:dyDescent="0.4">
      <c r="A37" t="s">
        <v>204</v>
      </c>
      <c r="B37" t="s">
        <v>155</v>
      </c>
      <c r="C37">
        <v>85.199996999999996</v>
      </c>
      <c r="D37">
        <v>3.5339999999999998E-3</v>
      </c>
      <c r="E37">
        <v>1.058128</v>
      </c>
      <c r="F37">
        <v>-9.3019999999999995E-3</v>
      </c>
      <c r="G37">
        <v>-1.9563000000000001E-2</v>
      </c>
      <c r="H37">
        <v>8.3969000000000002E-2</v>
      </c>
      <c r="I37">
        <v>0.238372</v>
      </c>
      <c r="J37">
        <v>0.10731400000000001</v>
      </c>
      <c r="K37">
        <v>0.50927100000000003</v>
      </c>
    </row>
    <row r="38" spans="1:11" x14ac:dyDescent="0.4">
      <c r="A38" t="s">
        <v>95</v>
      </c>
      <c r="B38" t="s">
        <v>153</v>
      </c>
      <c r="C38">
        <v>102.300003</v>
      </c>
      <c r="D38">
        <v>2.941E-3</v>
      </c>
      <c r="E38">
        <v>0.79541300000000004</v>
      </c>
      <c r="F38">
        <v>9.7900000000000005E-4</v>
      </c>
      <c r="G38">
        <v>-1.951E-3</v>
      </c>
      <c r="H38">
        <v>0.16250000000000001</v>
      </c>
      <c r="I38">
        <v>-0.122641</v>
      </c>
      <c r="J38">
        <v>-0.21574599999999999</v>
      </c>
      <c r="K38">
        <v>0.19692499999999999</v>
      </c>
    </row>
    <row r="39" spans="1:11" x14ac:dyDescent="0.4">
      <c r="A39" t="s">
        <v>87</v>
      </c>
      <c r="B39" t="s">
        <v>107</v>
      </c>
      <c r="C39">
        <v>35.349997999999999</v>
      </c>
      <c r="D39">
        <v>2.8370000000000001E-3</v>
      </c>
      <c r="E39">
        <v>1.236451</v>
      </c>
      <c r="F39">
        <v>3.3626000000000003E-2</v>
      </c>
      <c r="G39">
        <v>1.4347E-2</v>
      </c>
      <c r="H39">
        <v>0.18823500000000001</v>
      </c>
      <c r="I39">
        <v>0.43407699999999999</v>
      </c>
      <c r="J39">
        <v>0.40277800000000002</v>
      </c>
      <c r="K39">
        <v>1.292459</v>
      </c>
    </row>
    <row r="40" spans="1:11" x14ac:dyDescent="0.4">
      <c r="A40" t="s">
        <v>186</v>
      </c>
      <c r="B40" t="s">
        <v>63</v>
      </c>
      <c r="C40">
        <v>41.75</v>
      </c>
      <c r="D40">
        <v>1.199E-3</v>
      </c>
      <c r="E40">
        <v>0.897532</v>
      </c>
      <c r="F40">
        <v>0.16783200000000001</v>
      </c>
      <c r="G40">
        <v>0.10449700000000001</v>
      </c>
      <c r="H40">
        <v>0.18945899999999999</v>
      </c>
      <c r="I40">
        <v>0.26475100000000001</v>
      </c>
      <c r="J40">
        <v>-7.9900000000000001E-4</v>
      </c>
      <c r="K40">
        <v>0.35186000000000001</v>
      </c>
    </row>
    <row r="41" spans="1:11" x14ac:dyDescent="0.4">
      <c r="A41" t="s">
        <v>83</v>
      </c>
      <c r="B41" t="s">
        <v>162</v>
      </c>
      <c r="C41">
        <v>94</v>
      </c>
      <c r="D41">
        <v>1.065E-3</v>
      </c>
      <c r="E41">
        <v>1.0204610000000001</v>
      </c>
      <c r="F41">
        <v>-4.2770000000000002E-2</v>
      </c>
      <c r="G41">
        <v>-4.6653E-2</v>
      </c>
      <c r="H41">
        <v>5.4994000000000001E-2</v>
      </c>
      <c r="I41">
        <v>-0.250996</v>
      </c>
      <c r="J41">
        <v>-0.31884099999999999</v>
      </c>
      <c r="K41">
        <v>0.48031499999999999</v>
      </c>
    </row>
    <row r="42" spans="1:11" x14ac:dyDescent="0.4">
      <c r="A42" t="s">
        <v>194</v>
      </c>
      <c r="B42" t="s">
        <v>110</v>
      </c>
      <c r="C42">
        <v>37.150002000000001</v>
      </c>
      <c r="D42">
        <v>-2.6849999999999999E-3</v>
      </c>
      <c r="E42">
        <v>1.1121300000000001</v>
      </c>
      <c r="F42">
        <v>-2.6849999999999999E-3</v>
      </c>
      <c r="G42">
        <v>-0.112306</v>
      </c>
      <c r="H42">
        <v>0.106491</v>
      </c>
      <c r="I42">
        <v>1.1733E-2</v>
      </c>
      <c r="J42">
        <v>-0.25734499999999999</v>
      </c>
      <c r="K42">
        <v>0.15979699999999999</v>
      </c>
    </row>
    <row r="43" spans="1:11" x14ac:dyDescent="0.4">
      <c r="A43" t="s">
        <v>198</v>
      </c>
      <c r="B43" t="s">
        <v>153</v>
      </c>
      <c r="C43">
        <v>45.099997999999999</v>
      </c>
      <c r="D43">
        <v>-4.4149999999999997E-3</v>
      </c>
      <c r="E43">
        <v>0.77249500000000004</v>
      </c>
      <c r="F43">
        <v>-3.4261E-2</v>
      </c>
      <c r="G43">
        <v>-7.9591999999999996E-2</v>
      </c>
      <c r="H43">
        <v>6.973E-2</v>
      </c>
      <c r="I43">
        <v>0.18093899999999999</v>
      </c>
      <c r="J43">
        <v>-3.5109000000000001E-2</v>
      </c>
      <c r="K43">
        <v>1.0840110000000001</v>
      </c>
    </row>
    <row r="44" spans="1:11" x14ac:dyDescent="0.4">
      <c r="A44" t="s">
        <v>85</v>
      </c>
      <c r="B44" t="s">
        <v>151</v>
      </c>
      <c r="C44">
        <v>57.099997999999999</v>
      </c>
      <c r="D44">
        <v>-5.2269999999999999E-3</v>
      </c>
      <c r="E44">
        <v>0.95884800000000003</v>
      </c>
      <c r="F44">
        <v>8.5500000000000003E-3</v>
      </c>
      <c r="G44">
        <v>-1.3375E-2</v>
      </c>
      <c r="H44">
        <v>7.8614000000000003E-2</v>
      </c>
      <c r="I44">
        <v>-9.3699000000000005E-2</v>
      </c>
      <c r="J44">
        <v>-0.189773</v>
      </c>
      <c r="K44">
        <v>5.7027000000000001E-2</v>
      </c>
    </row>
    <row r="45" spans="1:11" x14ac:dyDescent="0.4">
      <c r="A45" t="s">
        <v>192</v>
      </c>
      <c r="B45" t="s">
        <v>150</v>
      </c>
      <c r="C45">
        <v>24.6</v>
      </c>
      <c r="D45">
        <v>-1.6E-2</v>
      </c>
      <c r="E45">
        <v>0.77701600000000004</v>
      </c>
      <c r="F45">
        <v>-2.7668000000000002E-2</v>
      </c>
      <c r="G45">
        <v>-0.151724</v>
      </c>
      <c r="H45">
        <v>1.6528999999999999E-2</v>
      </c>
      <c r="I45">
        <v>0.113122</v>
      </c>
      <c r="J45">
        <v>-1.4322E-2</v>
      </c>
      <c r="K45">
        <v>0.42004399999999997</v>
      </c>
    </row>
    <row r="46" spans="1:11" x14ac:dyDescent="0.4">
      <c r="A46" t="s">
        <v>188</v>
      </c>
      <c r="B46" t="s">
        <v>63</v>
      </c>
      <c r="C46">
        <v>40.700001</v>
      </c>
      <c r="D46">
        <v>-2.0456999999999999E-2</v>
      </c>
      <c r="E46">
        <v>0.88369799999999998</v>
      </c>
      <c r="F46">
        <v>7.6719999999999997E-2</v>
      </c>
      <c r="G46">
        <v>3.2994999999999997E-2</v>
      </c>
      <c r="H46">
        <v>0.162857</v>
      </c>
      <c r="I46">
        <v>7.2031999999999999E-2</v>
      </c>
      <c r="J46">
        <v>-6.9806000000000007E-2</v>
      </c>
      <c r="K46">
        <v>0.50290400000000002</v>
      </c>
    </row>
    <row r="47" spans="1:11" x14ac:dyDescent="0.4">
      <c r="A47" t="s">
        <v>205</v>
      </c>
      <c r="B47" t="s">
        <v>155</v>
      </c>
      <c r="C47">
        <v>37.900002000000001</v>
      </c>
      <c r="D47">
        <v>-2.0671999999999999E-2</v>
      </c>
      <c r="E47">
        <v>1.142504</v>
      </c>
      <c r="F47">
        <v>2.0188000000000001E-2</v>
      </c>
      <c r="G47">
        <v>-0.13272300000000001</v>
      </c>
      <c r="H47">
        <v>4.5517000000000002E-2</v>
      </c>
      <c r="I47">
        <v>0.13473099999999999</v>
      </c>
      <c r="J47">
        <v>-0.26457599999999998</v>
      </c>
      <c r="K47">
        <v>0.44905800000000001</v>
      </c>
    </row>
    <row r="48" spans="1:11" x14ac:dyDescent="0.4">
      <c r="A48" t="s">
        <v>191</v>
      </c>
      <c r="B48" t="s">
        <v>61</v>
      </c>
      <c r="C48">
        <v>121</v>
      </c>
      <c r="D48">
        <v>-2.4979999999999999E-2</v>
      </c>
      <c r="E48">
        <v>0.67459199999999997</v>
      </c>
      <c r="F48">
        <v>2.5423999999999999E-2</v>
      </c>
      <c r="G48">
        <v>-4.0444000000000001E-2</v>
      </c>
      <c r="H48">
        <v>0.14583299999999999</v>
      </c>
      <c r="I48">
        <v>-0.12887000000000001</v>
      </c>
      <c r="J48">
        <v>-0.214286</v>
      </c>
      <c r="K48">
        <v>1.22184</v>
      </c>
    </row>
  </sheetData>
  <phoneticPr fontId="8" type="noConversion"/>
  <pageMargins left="0.7" right="0.7" top="0.75" bottom="0.75" header="0.3" footer="0.3"/>
  <pageSetup scale="48"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44329-40E5-42E1-811A-0453DA70F7E3}">
  <dimension ref="A1:J34"/>
  <sheetViews>
    <sheetView view="pageBreakPreview" zoomScale="60" zoomScaleNormal="100" workbookViewId="0">
      <selection activeCell="Q27" sqref="Q27:Q28"/>
    </sheetView>
  </sheetViews>
  <sheetFormatPr defaultRowHeight="14.6" x14ac:dyDescent="0.4"/>
  <cols>
    <col min="1" max="1" width="8.15234375" bestFit="1" customWidth="1"/>
    <col min="2" max="2" width="14.69140625" bestFit="1" customWidth="1"/>
    <col min="3" max="4" width="12.23046875" bestFit="1" customWidth="1"/>
    <col min="5" max="6" width="11.84375" bestFit="1" customWidth="1"/>
    <col min="7" max="7" width="12.4609375" bestFit="1" customWidth="1"/>
    <col min="8" max="8" width="13.765625" bestFit="1" customWidth="1"/>
    <col min="9" max="9" width="15.61328125" bestFit="1" customWidth="1"/>
    <col min="10" max="10" width="14.53515625" bestFit="1" customWidth="1"/>
    <col min="23" max="23" width="10.15234375" customWidth="1"/>
  </cols>
  <sheetData>
    <row r="1" spans="1:10" x14ac:dyDescent="0.4">
      <c r="A1" t="s">
        <v>35</v>
      </c>
      <c r="B1" t="s">
        <v>18</v>
      </c>
      <c r="C1" t="s">
        <v>137</v>
      </c>
      <c r="D1" t="s">
        <v>138</v>
      </c>
      <c r="E1" t="s">
        <v>139</v>
      </c>
      <c r="F1" t="s">
        <v>140</v>
      </c>
      <c r="G1" t="s">
        <v>141</v>
      </c>
      <c r="H1" t="s">
        <v>142</v>
      </c>
      <c r="I1" t="s">
        <v>143</v>
      </c>
      <c r="J1" t="s">
        <v>144</v>
      </c>
    </row>
    <row r="2" spans="1:10" x14ac:dyDescent="0.4">
      <c r="A2" t="s">
        <v>34</v>
      </c>
      <c r="B2" t="s">
        <v>145</v>
      </c>
      <c r="C2">
        <v>7426227.6214105133</v>
      </c>
      <c r="D2">
        <v>7664092.2412802596</v>
      </c>
      <c r="E2">
        <v>257639.03460431457</v>
      </c>
      <c r="F2">
        <v>19774.414734568702</v>
      </c>
      <c r="G2">
        <v>237864.61986974583</v>
      </c>
      <c r="H2">
        <v>3.2030343263915073E-2</v>
      </c>
      <c r="I2" t="s">
        <v>146</v>
      </c>
      <c r="J2">
        <v>1</v>
      </c>
    </row>
    <row r="3" spans="1:10" x14ac:dyDescent="0.4">
      <c r="A3" t="s">
        <v>147</v>
      </c>
      <c r="B3" t="s">
        <v>107</v>
      </c>
      <c r="C3">
        <v>2420856.3995100055</v>
      </c>
      <c r="D3">
        <v>2481478.5875326772</v>
      </c>
      <c r="E3">
        <v>257639.03460431457</v>
      </c>
      <c r="F3">
        <v>19774.414734568702</v>
      </c>
      <c r="G3">
        <v>60622.18802267166</v>
      </c>
      <c r="H3">
        <v>2.5041629084212511E-2</v>
      </c>
      <c r="I3" t="s">
        <v>148</v>
      </c>
      <c r="J3">
        <v>0.21852649237858934</v>
      </c>
    </row>
    <row r="4" spans="1:10" x14ac:dyDescent="0.4">
      <c r="A4" t="s">
        <v>147</v>
      </c>
      <c r="B4" t="s">
        <v>62</v>
      </c>
      <c r="C4">
        <v>1247434.5540488316</v>
      </c>
      <c r="D4">
        <v>1299732.6531724019</v>
      </c>
      <c r="E4">
        <v>257639.03460431457</v>
      </c>
      <c r="F4">
        <v>19774.414734568702</v>
      </c>
      <c r="G4">
        <v>52298.09912357026</v>
      </c>
      <c r="H4">
        <v>4.1924523377859811E-2</v>
      </c>
      <c r="I4" t="s">
        <v>148</v>
      </c>
      <c r="J4">
        <v>0.18852041690193558</v>
      </c>
    </row>
    <row r="5" spans="1:10" x14ac:dyDescent="0.4">
      <c r="A5" t="s">
        <v>147</v>
      </c>
      <c r="B5" t="s">
        <v>162</v>
      </c>
      <c r="C5">
        <v>337611.13816741889</v>
      </c>
      <c r="D5">
        <v>378577.17283167422</v>
      </c>
      <c r="E5">
        <v>257639.03460431457</v>
      </c>
      <c r="F5">
        <v>19774.414734568702</v>
      </c>
      <c r="G5">
        <v>40966.034664255334</v>
      </c>
      <c r="H5">
        <v>0.1213408861053055</v>
      </c>
      <c r="I5" t="s">
        <v>148</v>
      </c>
      <c r="J5">
        <v>0.14767140800809539</v>
      </c>
    </row>
    <row r="6" spans="1:10" x14ac:dyDescent="0.4">
      <c r="A6" t="s">
        <v>147</v>
      </c>
      <c r="B6" t="s">
        <v>64</v>
      </c>
      <c r="C6">
        <v>460969.53170661023</v>
      </c>
      <c r="D6">
        <v>491264.91692538152</v>
      </c>
      <c r="E6">
        <v>257639.03460431457</v>
      </c>
      <c r="F6">
        <v>19774.414734568702</v>
      </c>
      <c r="G6">
        <v>30295.385218771255</v>
      </c>
      <c r="H6">
        <v>6.572101437292642E-2</v>
      </c>
      <c r="I6" t="s">
        <v>148</v>
      </c>
      <c r="J6">
        <v>0.10920662026649962</v>
      </c>
    </row>
    <row r="7" spans="1:10" x14ac:dyDescent="0.4">
      <c r="A7" t="s">
        <v>147</v>
      </c>
      <c r="B7" t="s">
        <v>63</v>
      </c>
      <c r="C7">
        <v>284913.58110786811</v>
      </c>
      <c r="D7">
        <v>294938.97459255304</v>
      </c>
      <c r="E7">
        <v>257639.03460431457</v>
      </c>
      <c r="F7">
        <v>19774.414734568702</v>
      </c>
      <c r="G7">
        <v>10025.393484684937</v>
      </c>
      <c r="H7">
        <v>3.5187488942091956E-2</v>
      </c>
      <c r="I7" t="s">
        <v>148</v>
      </c>
      <c r="J7">
        <v>3.6138815578613481E-2</v>
      </c>
    </row>
    <row r="8" spans="1:10" x14ac:dyDescent="0.4">
      <c r="A8" t="s">
        <v>147</v>
      </c>
      <c r="B8" t="s">
        <v>111</v>
      </c>
      <c r="C8">
        <v>78363.334348851204</v>
      </c>
      <c r="D8">
        <v>87276.81253666096</v>
      </c>
      <c r="E8">
        <v>257639.03460431457</v>
      </c>
      <c r="F8">
        <v>19774.414734568702</v>
      </c>
      <c r="G8">
        <v>8913.478187809751</v>
      </c>
      <c r="H8">
        <v>0.1137455196601193</v>
      </c>
      <c r="I8" t="s">
        <v>148</v>
      </c>
      <c r="J8">
        <v>3.2130663488204592E-2</v>
      </c>
    </row>
    <row r="9" spans="1:10" x14ac:dyDescent="0.4">
      <c r="A9" t="s">
        <v>147</v>
      </c>
      <c r="B9" t="s">
        <v>61</v>
      </c>
      <c r="C9">
        <v>218603.7054843253</v>
      </c>
      <c r="D9">
        <v>225960.28830034847</v>
      </c>
      <c r="E9">
        <v>257639.03460431457</v>
      </c>
      <c r="F9">
        <v>19774.414734568702</v>
      </c>
      <c r="G9">
        <v>7356.5828160231749</v>
      </c>
      <c r="H9">
        <v>3.3652598887673794E-2</v>
      </c>
      <c r="I9" t="s">
        <v>148</v>
      </c>
      <c r="J9">
        <v>2.6518479307888587E-2</v>
      </c>
    </row>
    <row r="10" spans="1:10" x14ac:dyDescent="0.4">
      <c r="A10" t="s">
        <v>147</v>
      </c>
      <c r="B10" t="s">
        <v>154</v>
      </c>
      <c r="C10">
        <v>140573.47769371586</v>
      </c>
      <c r="D10">
        <v>147015.815400172</v>
      </c>
      <c r="E10">
        <v>257639.03460431457</v>
      </c>
      <c r="F10">
        <v>19774.414734568702</v>
      </c>
      <c r="G10">
        <v>6442.33770645615</v>
      </c>
      <c r="H10">
        <v>4.5828970102687668E-2</v>
      </c>
      <c r="I10" t="s">
        <v>148</v>
      </c>
      <c r="J10">
        <v>2.3222874456192304E-2</v>
      </c>
    </row>
    <row r="11" spans="1:10" x14ac:dyDescent="0.4">
      <c r="A11" t="s">
        <v>147</v>
      </c>
      <c r="B11" t="s">
        <v>153</v>
      </c>
      <c r="C11">
        <v>266859.30859141349</v>
      </c>
      <c r="D11">
        <v>271593.10854518809</v>
      </c>
      <c r="E11">
        <v>257639.03460431457</v>
      </c>
      <c r="F11">
        <v>19774.414734568702</v>
      </c>
      <c r="G11">
        <v>4733.7999537746173</v>
      </c>
      <c r="H11">
        <v>1.7738935091908287E-2</v>
      </c>
      <c r="I11" t="s">
        <v>148</v>
      </c>
      <c r="J11">
        <v>1.7064060755006483E-2</v>
      </c>
    </row>
    <row r="12" spans="1:10" x14ac:dyDescent="0.4">
      <c r="A12" t="s">
        <v>147</v>
      </c>
      <c r="B12" t="s">
        <v>108</v>
      </c>
      <c r="C12">
        <v>231111.68760490863</v>
      </c>
      <c r="D12">
        <v>234153.64013250943</v>
      </c>
      <c r="E12">
        <v>257639.03460431457</v>
      </c>
      <c r="F12">
        <v>19774.414734568702</v>
      </c>
      <c r="G12">
        <v>3041.9525276008148</v>
      </c>
      <c r="H12">
        <v>1.3162261758051382E-2</v>
      </c>
      <c r="I12" t="s">
        <v>148</v>
      </c>
      <c r="J12">
        <v>1.0965411139403053E-2</v>
      </c>
    </row>
    <row r="13" spans="1:10" x14ac:dyDescent="0.4">
      <c r="A13" t="s">
        <v>147</v>
      </c>
      <c r="B13" t="s">
        <v>152</v>
      </c>
      <c r="C13">
        <v>167498.36326658013</v>
      </c>
      <c r="D13">
        <v>170081.43234518432</v>
      </c>
      <c r="E13">
        <v>257639.03460431457</v>
      </c>
      <c r="F13">
        <v>19774.414734568702</v>
      </c>
      <c r="G13">
        <v>2583.0690786042028</v>
      </c>
      <c r="H13">
        <v>1.5421458623408407E-2</v>
      </c>
      <c r="I13" t="s">
        <v>148</v>
      </c>
      <c r="J13">
        <v>9.3112611690602358E-3</v>
      </c>
    </row>
    <row r="14" spans="1:10" x14ac:dyDescent="0.4">
      <c r="A14" t="s">
        <v>147</v>
      </c>
      <c r="B14" t="s">
        <v>150</v>
      </c>
      <c r="C14">
        <v>287480.68028364109</v>
      </c>
      <c r="D14">
        <v>289614.76797518792</v>
      </c>
      <c r="E14">
        <v>257639.03460431457</v>
      </c>
      <c r="F14">
        <v>19774.414734568702</v>
      </c>
      <c r="G14">
        <v>2134.0876915467925</v>
      </c>
      <c r="H14">
        <v>7.4234125557280589E-3</v>
      </c>
      <c r="I14" t="s">
        <v>148</v>
      </c>
      <c r="J14">
        <v>7.6928054376333771E-3</v>
      </c>
    </row>
    <row r="15" spans="1:10" x14ac:dyDescent="0.4">
      <c r="A15" t="s">
        <v>147</v>
      </c>
      <c r="B15" t="s">
        <v>155</v>
      </c>
      <c r="C15">
        <v>155909.5356062871</v>
      </c>
      <c r="D15">
        <v>157969.65337274288</v>
      </c>
      <c r="E15">
        <v>257639.03460431457</v>
      </c>
      <c r="F15">
        <v>19774.414734568702</v>
      </c>
      <c r="G15">
        <v>2060.1177664557977</v>
      </c>
      <c r="H15">
        <v>1.3213545652897842E-2</v>
      </c>
      <c r="I15" t="s">
        <v>148</v>
      </c>
      <c r="J15">
        <v>7.4261639850748363E-3</v>
      </c>
    </row>
    <row r="16" spans="1:10" x14ac:dyDescent="0.4">
      <c r="A16" t="s">
        <v>147</v>
      </c>
      <c r="B16" t="s">
        <v>149</v>
      </c>
      <c r="C16">
        <v>558753.70971353969</v>
      </c>
      <c r="D16">
        <v>560760.32821041555</v>
      </c>
      <c r="E16">
        <v>257639.03460431457</v>
      </c>
      <c r="F16">
        <v>19774.414734568702</v>
      </c>
      <c r="G16">
        <v>2006.6184968758762</v>
      </c>
      <c r="H16">
        <v>3.5912396857366879E-3</v>
      </c>
      <c r="I16" t="s">
        <v>148</v>
      </c>
      <c r="J16">
        <v>7.2333136755191249E-3</v>
      </c>
    </row>
    <row r="17" spans="1:10" x14ac:dyDescent="0.4">
      <c r="A17" t="s">
        <v>147</v>
      </c>
      <c r="B17" t="s">
        <v>151</v>
      </c>
      <c r="C17">
        <v>158692.88022199032</v>
      </c>
      <c r="D17">
        <v>160499.79966259256</v>
      </c>
      <c r="E17">
        <v>257639.03460431457</v>
      </c>
      <c r="F17">
        <v>19774.414734568702</v>
      </c>
      <c r="G17">
        <v>1806.9194406022493</v>
      </c>
      <c r="H17">
        <v>1.1386266592896937E-2</v>
      </c>
      <c r="I17" t="s">
        <v>148</v>
      </c>
      <c r="J17">
        <v>6.5134529162461374E-3</v>
      </c>
    </row>
    <row r="18" spans="1:10" x14ac:dyDescent="0.4">
      <c r="A18" t="s">
        <v>147</v>
      </c>
      <c r="B18" t="s">
        <v>161</v>
      </c>
      <c r="C18">
        <v>30172.676827001505</v>
      </c>
      <c r="D18">
        <v>30887.11458348859</v>
      </c>
      <c r="E18">
        <v>257639.03460431457</v>
      </c>
      <c r="F18">
        <v>19774.414734568702</v>
      </c>
      <c r="G18">
        <v>714.43775648708402</v>
      </c>
      <c r="H18">
        <v>2.3678302080501354E-2</v>
      </c>
      <c r="I18" t="s">
        <v>148</v>
      </c>
      <c r="J18">
        <v>2.5753537119043556E-3</v>
      </c>
    </row>
    <row r="19" spans="1:10" x14ac:dyDescent="0.4">
      <c r="A19" t="s">
        <v>147</v>
      </c>
      <c r="B19" t="s">
        <v>156</v>
      </c>
      <c r="C19">
        <v>24089.499222397149</v>
      </c>
      <c r="D19">
        <v>24730.84724272259</v>
      </c>
      <c r="E19">
        <v>257639.03460431457</v>
      </c>
      <c r="F19">
        <v>19774.414734568702</v>
      </c>
      <c r="G19">
        <v>641.34802032544292</v>
      </c>
      <c r="H19">
        <v>2.6623551382469114E-2</v>
      </c>
      <c r="I19" t="s">
        <v>148</v>
      </c>
      <c r="J19">
        <v>2.3118851009346119E-3</v>
      </c>
    </row>
    <row r="20" spans="1:10" x14ac:dyDescent="0.4">
      <c r="A20" t="s">
        <v>147</v>
      </c>
      <c r="B20" t="s">
        <v>158</v>
      </c>
      <c r="C20">
        <v>47717.477970978638</v>
      </c>
      <c r="D20">
        <v>48341.012931145342</v>
      </c>
      <c r="E20">
        <v>257639.03460431457</v>
      </c>
      <c r="F20">
        <v>19774.414734568702</v>
      </c>
      <c r="G20">
        <v>623.53496016670022</v>
      </c>
      <c r="H20">
        <v>1.3067223723473662E-2</v>
      </c>
      <c r="I20" t="s">
        <v>148</v>
      </c>
      <c r="J20">
        <v>2.2476738660388491E-3</v>
      </c>
    </row>
    <row r="21" spans="1:10" x14ac:dyDescent="0.4">
      <c r="A21" t="s">
        <v>147</v>
      </c>
      <c r="B21" t="s">
        <v>110</v>
      </c>
      <c r="C21">
        <v>147695.02186890139</v>
      </c>
      <c r="D21">
        <v>148204.09422027023</v>
      </c>
      <c r="E21">
        <v>257639.03460431457</v>
      </c>
      <c r="F21">
        <v>19774.414734568702</v>
      </c>
      <c r="G21">
        <v>509.07235136884339</v>
      </c>
      <c r="H21">
        <v>3.4467807034194477E-3</v>
      </c>
      <c r="I21" t="s">
        <v>148</v>
      </c>
      <c r="J21">
        <v>1.8350673068736826E-3</v>
      </c>
    </row>
    <row r="22" spans="1:10" x14ac:dyDescent="0.4">
      <c r="A22" t="s">
        <v>147</v>
      </c>
      <c r="B22" t="s">
        <v>157</v>
      </c>
      <c r="C22">
        <v>23391.49891074976</v>
      </c>
      <c r="D22">
        <v>23687.868314183666</v>
      </c>
      <c r="E22">
        <v>257639.03460431457</v>
      </c>
      <c r="F22">
        <v>19774.414734568702</v>
      </c>
      <c r="G22">
        <v>296.3694034339062</v>
      </c>
      <c r="H22">
        <v>1.2669962047524321E-2</v>
      </c>
      <c r="I22" t="s">
        <v>148</v>
      </c>
      <c r="J22">
        <v>1.0683310565518639E-3</v>
      </c>
    </row>
    <row r="23" spans="1:10" x14ac:dyDescent="0.4">
      <c r="A23" t="s">
        <v>147</v>
      </c>
      <c r="B23" t="s">
        <v>112</v>
      </c>
      <c r="C23">
        <v>62735.434361996304</v>
      </c>
      <c r="D23">
        <v>63029.1496789866</v>
      </c>
      <c r="E23">
        <v>257639.03460431457</v>
      </c>
      <c r="F23">
        <v>19774.414734568702</v>
      </c>
      <c r="G23">
        <v>293.7153169902964</v>
      </c>
      <c r="H23">
        <v>4.6818089326599432E-3</v>
      </c>
      <c r="I23" t="s">
        <v>148</v>
      </c>
      <c r="J23">
        <v>1.0587637971059545E-3</v>
      </c>
    </row>
    <row r="24" spans="1:10" x14ac:dyDescent="0.4">
      <c r="A24" t="s">
        <v>147</v>
      </c>
      <c r="B24" t="s">
        <v>160</v>
      </c>
      <c r="C24">
        <v>74794.124892502034</v>
      </c>
      <c r="D24">
        <v>74294.202773772762</v>
      </c>
      <c r="E24">
        <v>257639.03460431457</v>
      </c>
      <c r="F24">
        <v>19774.414734568702</v>
      </c>
      <c r="G24">
        <v>-499.92211872927874</v>
      </c>
      <c r="H24">
        <v>-6.6839757728001398E-3</v>
      </c>
      <c r="I24" t="s">
        <v>159</v>
      </c>
      <c r="J24">
        <v>-1.8020832080083576E-3</v>
      </c>
    </row>
    <row r="25" spans="1:10" x14ac:dyDescent="0.4">
      <c r="A25" t="s">
        <v>163</v>
      </c>
      <c r="B25" t="s">
        <v>167</v>
      </c>
      <c r="C25">
        <v>65791.078847897952</v>
      </c>
      <c r="D25">
        <v>103086.44035501171</v>
      </c>
      <c r="E25">
        <v>257639.03460431457</v>
      </c>
      <c r="F25">
        <v>19774.414734568702</v>
      </c>
      <c r="G25">
        <v>37295.361507113761</v>
      </c>
      <c r="H25">
        <v>0.5668756639990159</v>
      </c>
      <c r="I25" t="s">
        <v>148</v>
      </c>
      <c r="J25">
        <v>0.13443963007559312</v>
      </c>
    </row>
    <row r="26" spans="1:10" x14ac:dyDescent="0.4">
      <c r="A26" t="s">
        <v>163</v>
      </c>
      <c r="B26" t="s">
        <v>165</v>
      </c>
      <c r="C26">
        <v>361452.25318399997</v>
      </c>
      <c r="D26">
        <v>392257.84294399997</v>
      </c>
      <c r="E26">
        <v>257639.03460431457</v>
      </c>
      <c r="F26">
        <v>19774.414734568702</v>
      </c>
      <c r="G26">
        <v>30805.589760000003</v>
      </c>
      <c r="H26">
        <v>8.5227272727272735E-2</v>
      </c>
      <c r="I26" t="s">
        <v>148</v>
      </c>
      <c r="J26">
        <v>0.11104576880974666</v>
      </c>
    </row>
    <row r="27" spans="1:10" x14ac:dyDescent="0.4">
      <c r="A27" t="s">
        <v>163</v>
      </c>
      <c r="B27" t="s">
        <v>74</v>
      </c>
      <c r="C27">
        <v>162688.69819482422</v>
      </c>
      <c r="D27">
        <v>190965.66556062011</v>
      </c>
      <c r="E27">
        <v>257639.03460431457</v>
      </c>
      <c r="F27">
        <v>19774.414734568702</v>
      </c>
      <c r="G27">
        <v>28276.967365795892</v>
      </c>
      <c r="H27">
        <v>0.17381027495796569</v>
      </c>
      <c r="I27" t="s">
        <v>148</v>
      </c>
      <c r="J27">
        <v>0.101930773122875</v>
      </c>
    </row>
    <row r="28" spans="1:10" x14ac:dyDescent="0.4">
      <c r="A28" t="s">
        <v>163</v>
      </c>
      <c r="B28" t="s">
        <v>75</v>
      </c>
      <c r="C28">
        <v>165422.31509055177</v>
      </c>
      <c r="D28">
        <v>178513.28640000001</v>
      </c>
      <c r="E28">
        <v>257639.03460431457</v>
      </c>
      <c r="F28">
        <v>19774.414734568702</v>
      </c>
      <c r="G28">
        <v>13090.971309448243</v>
      </c>
      <c r="H28">
        <v>7.9136670903694445E-2</v>
      </c>
      <c r="I28" t="s">
        <v>148</v>
      </c>
      <c r="J28">
        <v>4.7189389485787145E-2</v>
      </c>
    </row>
    <row r="29" spans="1:10" x14ac:dyDescent="0.4">
      <c r="A29" t="s">
        <v>163</v>
      </c>
      <c r="B29" t="s">
        <v>94</v>
      </c>
      <c r="C29">
        <v>50436.111932945314</v>
      </c>
      <c r="D29">
        <v>59093.980042050294</v>
      </c>
      <c r="E29">
        <v>257639.03460431457</v>
      </c>
      <c r="F29">
        <v>19774.414734568702</v>
      </c>
      <c r="G29">
        <v>8657.8681091049802</v>
      </c>
      <c r="H29">
        <v>0.17166010180593608</v>
      </c>
      <c r="I29" t="s">
        <v>148</v>
      </c>
      <c r="J29">
        <v>3.1209258706590984E-2</v>
      </c>
    </row>
    <row r="30" spans="1:10" x14ac:dyDescent="0.4">
      <c r="A30" t="s">
        <v>163</v>
      </c>
      <c r="B30" t="s">
        <v>318</v>
      </c>
      <c r="C30">
        <v>29735.659007999999</v>
      </c>
      <c r="D30">
        <v>29026.058570002442</v>
      </c>
      <c r="E30">
        <v>257639.03460431457</v>
      </c>
      <c r="F30">
        <v>19774.414734568702</v>
      </c>
      <c r="G30">
        <v>-709.60043799755658</v>
      </c>
      <c r="H30">
        <v>-2.3863619024103271E-2</v>
      </c>
      <c r="I30" t="s">
        <v>159</v>
      </c>
      <c r="J30">
        <v>-2.5579164949956035E-3</v>
      </c>
    </row>
    <row r="31" spans="1:10" x14ac:dyDescent="0.4">
      <c r="A31" t="s">
        <v>163</v>
      </c>
      <c r="B31" t="s">
        <v>301</v>
      </c>
      <c r="C31">
        <v>40382.358841494628</v>
      </c>
      <c r="D31">
        <v>38971.944479999998</v>
      </c>
      <c r="E31">
        <v>257639.03460431457</v>
      </c>
      <c r="F31">
        <v>19774.414734568702</v>
      </c>
      <c r="G31">
        <v>-1410.4143614946297</v>
      </c>
      <c r="H31">
        <v>-3.4926497657818037E-2</v>
      </c>
      <c r="I31" t="s">
        <v>159</v>
      </c>
      <c r="J31">
        <v>-5.0841599960486884E-3</v>
      </c>
    </row>
    <row r="32" spans="1:10" x14ac:dyDescent="0.4">
      <c r="A32" t="s">
        <v>163</v>
      </c>
      <c r="B32" t="s">
        <v>300</v>
      </c>
      <c r="C32">
        <v>31808.679532976075</v>
      </c>
      <c r="D32">
        <v>30082.627574488037</v>
      </c>
      <c r="E32">
        <v>257639.03460431457</v>
      </c>
      <c r="F32">
        <v>19774.414734568702</v>
      </c>
      <c r="G32">
        <v>-1726.0519584880385</v>
      </c>
      <c r="H32">
        <v>-5.4263552710468205E-2</v>
      </c>
      <c r="I32" t="s">
        <v>159</v>
      </c>
      <c r="J32">
        <v>-6.2219476474607571E-3</v>
      </c>
    </row>
    <row r="33" spans="1:10" x14ac:dyDescent="0.4">
      <c r="A33" t="s">
        <v>163</v>
      </c>
      <c r="B33" t="s">
        <v>302</v>
      </c>
      <c r="C33">
        <v>227677.09662337499</v>
      </c>
      <c r="D33">
        <v>225546.4147603125</v>
      </c>
      <c r="E33">
        <v>257639.03460431457</v>
      </c>
      <c r="F33">
        <v>19774.414734568702</v>
      </c>
      <c r="G33">
        <v>-2130.6818630624912</v>
      </c>
      <c r="H33">
        <v>-9.3583495865949117E-3</v>
      </c>
      <c r="I33" t="s">
        <v>159</v>
      </c>
      <c r="J33">
        <v>-7.6805283526815912E-3</v>
      </c>
    </row>
    <row r="34" spans="1:10" x14ac:dyDescent="0.4">
      <c r="A34" t="s">
        <v>163</v>
      </c>
      <c r="B34" t="s">
        <v>79</v>
      </c>
      <c r="C34">
        <v>126804.79700041552</v>
      </c>
      <c r="D34">
        <v>120916.68192</v>
      </c>
      <c r="E34">
        <v>257639.03460431457</v>
      </c>
      <c r="F34">
        <v>19774.414734568702</v>
      </c>
      <c r="G34">
        <v>-5888.1150804155186</v>
      </c>
      <c r="H34">
        <v>-4.6434482130800023E-2</v>
      </c>
      <c r="I34" t="s">
        <v>159</v>
      </c>
      <c r="J34">
        <v>-2.122505269462514E-2</v>
      </c>
    </row>
  </sheetData>
  <pageMargins left="0.7" right="0.7" top="0.75" bottom="0.75" header="0.3" footer="0.3"/>
  <pageSetup scale="70"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C6C1-7022-419B-AAEB-C67CCF740932}">
  <dimension ref="A1:I91"/>
  <sheetViews>
    <sheetView view="pageBreakPreview" topLeftCell="A40" zoomScale="60" zoomScaleNormal="100" workbookViewId="0">
      <selection activeCell="Q27" sqref="Q27:Q28"/>
    </sheetView>
  </sheetViews>
  <sheetFormatPr defaultRowHeight="14.6" x14ac:dyDescent="0.4"/>
  <cols>
    <col min="1" max="1" width="14.4609375" bestFit="1" customWidth="1"/>
    <col min="2" max="2" width="9.61328125" bestFit="1" customWidth="1"/>
    <col min="3" max="3" width="11.84375" bestFit="1" customWidth="1"/>
    <col min="4" max="4" width="14.4609375" bestFit="1" customWidth="1"/>
    <col min="5" max="6" width="13" bestFit="1" customWidth="1"/>
    <col min="7" max="7" width="13.921875" bestFit="1" customWidth="1"/>
    <col min="8" max="8" width="10.23046875" bestFit="1" customWidth="1"/>
    <col min="9" max="9" width="11.4609375" bestFit="1" customWidth="1"/>
    <col min="10" max="10" width="10.23046875" bestFit="1" customWidth="1"/>
    <col min="11" max="11" width="11.4609375" bestFit="1" customWidth="1"/>
  </cols>
  <sheetData>
    <row r="1" spans="1:9" x14ac:dyDescent="0.4">
      <c r="A1" t="s">
        <v>31</v>
      </c>
      <c r="B1" t="s">
        <v>18</v>
      </c>
      <c r="C1" t="s">
        <v>32</v>
      </c>
      <c r="D1" t="s">
        <v>236</v>
      </c>
      <c r="E1" t="s">
        <v>33</v>
      </c>
      <c r="F1" t="s">
        <v>303</v>
      </c>
      <c r="G1" t="s">
        <v>304</v>
      </c>
      <c r="H1" t="s">
        <v>34</v>
      </c>
      <c r="I1" t="s">
        <v>35</v>
      </c>
    </row>
    <row r="2" spans="1:9" x14ac:dyDescent="0.4">
      <c r="A2" s="1">
        <v>45860</v>
      </c>
      <c r="B2" t="s">
        <v>27</v>
      </c>
      <c r="C2">
        <v>1509.5400390625</v>
      </c>
      <c r="D2">
        <v>3.3202707958058464E-2</v>
      </c>
      <c r="E2">
        <v>1.6491020119961952E-2</v>
      </c>
      <c r="F2">
        <v>3.3471409188556178E-2</v>
      </c>
      <c r="G2">
        <v>0.10445796841535548</v>
      </c>
      <c r="H2" t="s">
        <v>36</v>
      </c>
      <c r="I2" t="s">
        <v>37</v>
      </c>
    </row>
    <row r="3" spans="1:9" x14ac:dyDescent="0.4">
      <c r="A3" s="1">
        <v>45859</v>
      </c>
      <c r="B3" t="s">
        <v>27</v>
      </c>
      <c r="C3">
        <v>1485.050048828125</v>
      </c>
      <c r="D3">
        <v>1.6711687838096512E-2</v>
      </c>
      <c r="E3">
        <v>-8.1681316984459906E-3</v>
      </c>
      <c r="F3">
        <v>9.9495412505112846E-3</v>
      </c>
      <c r="G3">
        <v>9.3411764346370996E-2</v>
      </c>
      <c r="H3" t="s">
        <v>36</v>
      </c>
      <c r="I3" t="s">
        <v>37</v>
      </c>
    </row>
    <row r="4" spans="1:9" x14ac:dyDescent="0.4">
      <c r="A4" s="1">
        <v>45856</v>
      </c>
      <c r="B4" t="s">
        <v>27</v>
      </c>
      <c r="C4">
        <v>1497.280029296875</v>
      </c>
      <c r="D4">
        <v>2.4879819536542502E-2</v>
      </c>
      <c r="E4">
        <v>4.8791749609746748E-3</v>
      </c>
      <c r="F4">
        <v>2.7110099924886777E-2</v>
      </c>
      <c r="G4">
        <v>0.10963060465221464</v>
      </c>
      <c r="H4" t="s">
        <v>36</v>
      </c>
      <c r="I4" t="s">
        <v>37</v>
      </c>
    </row>
    <row r="5" spans="1:9" x14ac:dyDescent="0.4">
      <c r="A5" s="1">
        <v>45855</v>
      </c>
      <c r="B5" t="s">
        <v>27</v>
      </c>
      <c r="C5">
        <v>1490.010009765625</v>
      </c>
      <c r="D5">
        <v>2.0000644575567827E-2</v>
      </c>
      <c r="E5">
        <v>9.8545137150918283E-3</v>
      </c>
      <c r="F5">
        <v>3.0692284847952056E-2</v>
      </c>
      <c r="G5">
        <v>0.10204577284471017</v>
      </c>
      <c r="H5" t="s">
        <v>36</v>
      </c>
      <c r="I5" t="s">
        <v>37</v>
      </c>
    </row>
    <row r="6" spans="1:9" x14ac:dyDescent="0.4">
      <c r="A6" s="1">
        <v>45854</v>
      </c>
      <c r="B6" t="s">
        <v>27</v>
      </c>
      <c r="C6">
        <v>1475.469970703125</v>
      </c>
      <c r="D6">
        <v>1.0146130860475999E-2</v>
      </c>
      <c r="E6">
        <v>1.0146130860475999E-2</v>
      </c>
      <c r="F6">
        <v>3.0845671178221901E-2</v>
      </c>
      <c r="G6">
        <v>9.5513181950056092E-2</v>
      </c>
      <c r="H6" t="s">
        <v>36</v>
      </c>
      <c r="I6" t="s">
        <v>37</v>
      </c>
    </row>
    <row r="7" spans="1:9" x14ac:dyDescent="0.4">
      <c r="A7" s="1">
        <v>45860</v>
      </c>
      <c r="B7" t="s">
        <v>28</v>
      </c>
      <c r="C7">
        <v>1655.97998046875</v>
      </c>
      <c r="D7">
        <v>3.8615667153677036E-2</v>
      </c>
      <c r="E7">
        <v>1.714919651005764E-2</v>
      </c>
      <c r="F7">
        <v>3.8987612295476204E-2</v>
      </c>
      <c r="G7">
        <v>0.13206174814895921</v>
      </c>
      <c r="H7" t="s">
        <v>36</v>
      </c>
      <c r="I7" t="s">
        <v>37</v>
      </c>
    </row>
    <row r="8" spans="1:9" x14ac:dyDescent="0.4">
      <c r="A8" s="1">
        <v>45859</v>
      </c>
      <c r="B8" t="s">
        <v>28</v>
      </c>
      <c r="C8">
        <v>1628.06005859375</v>
      </c>
      <c r="D8">
        <v>2.1466470643619395E-2</v>
      </c>
      <c r="E8">
        <v>-9.641631997122424E-3</v>
      </c>
      <c r="F8">
        <v>1.3950664485154585E-2</v>
      </c>
      <c r="G8">
        <v>0.12410249045124599</v>
      </c>
      <c r="H8" t="s">
        <v>36</v>
      </c>
      <c r="I8" t="s">
        <v>37</v>
      </c>
    </row>
    <row r="9" spans="1:9" x14ac:dyDescent="0.4">
      <c r="A9" s="1">
        <v>45856</v>
      </c>
      <c r="B9" t="s">
        <v>28</v>
      </c>
      <c r="C9">
        <v>1643.9100341796875</v>
      </c>
      <c r="D9">
        <v>3.1108102640741819E-2</v>
      </c>
      <c r="E9">
        <v>5.6341122425616064E-3</v>
      </c>
      <c r="F9">
        <v>3.1304712083583208E-2</v>
      </c>
      <c r="G9">
        <v>0.14543029236180827</v>
      </c>
      <c r="H9" t="s">
        <v>36</v>
      </c>
      <c r="I9" t="s">
        <v>37</v>
      </c>
    </row>
    <row r="10" spans="1:9" x14ac:dyDescent="0.4">
      <c r="A10" s="1">
        <v>45855</v>
      </c>
      <c r="B10" t="s">
        <v>28</v>
      </c>
      <c r="C10">
        <v>1634.699951171875</v>
      </c>
      <c r="D10">
        <v>2.5473990398180213E-2</v>
      </c>
      <c r="E10">
        <v>1.2561729088176099E-2</v>
      </c>
      <c r="F10">
        <v>4.1648072931984581E-2</v>
      </c>
      <c r="G10">
        <v>0.13576036664686009</v>
      </c>
      <c r="H10" t="s">
        <v>36</v>
      </c>
      <c r="I10" t="s">
        <v>37</v>
      </c>
    </row>
    <row r="11" spans="1:9" x14ac:dyDescent="0.4">
      <c r="A11" s="1">
        <v>45854</v>
      </c>
      <c r="B11" t="s">
        <v>28</v>
      </c>
      <c r="C11">
        <v>1614.4200439453125</v>
      </c>
      <c r="D11">
        <v>1.2912261310004114E-2</v>
      </c>
      <c r="E11">
        <v>1.2912261310004114E-2</v>
      </c>
      <c r="F11">
        <v>4.610341904760995E-2</v>
      </c>
      <c r="G11">
        <v>0.12660943547921333</v>
      </c>
      <c r="H11" t="s">
        <v>36</v>
      </c>
      <c r="I11" t="s">
        <v>37</v>
      </c>
    </row>
    <row r="12" spans="1:9" x14ac:dyDescent="0.4">
      <c r="A12" s="1">
        <v>45860</v>
      </c>
      <c r="B12" t="s">
        <v>38</v>
      </c>
      <c r="C12">
        <v>247.85000610351563</v>
      </c>
      <c r="D12">
        <v>3.1053980133389225E-2</v>
      </c>
      <c r="E12">
        <v>8.3811907467878921E-3</v>
      </c>
      <c r="F12">
        <v>3.1290326697318793E-2</v>
      </c>
      <c r="G12">
        <v>8.80636261847767E-2</v>
      </c>
      <c r="H12" t="s">
        <v>39</v>
      </c>
      <c r="I12" t="s">
        <v>37</v>
      </c>
    </row>
    <row r="13" spans="1:9" x14ac:dyDescent="0.4">
      <c r="A13" s="1">
        <v>45859</v>
      </c>
      <c r="B13" t="s">
        <v>38</v>
      </c>
      <c r="C13">
        <v>245.78999328613281</v>
      </c>
      <c r="D13">
        <v>2.2672789386601333E-2</v>
      </c>
      <c r="E13">
        <v>-7.9913264405920836E-3</v>
      </c>
      <c r="F13">
        <v>2.579188122381848E-2</v>
      </c>
      <c r="G13">
        <v>8.0775636553918284E-2</v>
      </c>
      <c r="H13" t="s">
        <v>39</v>
      </c>
      <c r="I13" t="s">
        <v>37</v>
      </c>
    </row>
    <row r="14" spans="1:9" x14ac:dyDescent="0.4">
      <c r="A14" s="1">
        <v>45856</v>
      </c>
      <c r="B14" t="s">
        <v>38</v>
      </c>
      <c r="C14">
        <v>247.77000427246094</v>
      </c>
      <c r="D14">
        <v>3.0664115827193417E-2</v>
      </c>
      <c r="E14">
        <v>6.8268030377942601E-3</v>
      </c>
      <c r="F14">
        <v>3.7519395358097452E-2</v>
      </c>
      <c r="G14">
        <v>9.1161299513616401E-2</v>
      </c>
      <c r="H14" t="s">
        <v>39</v>
      </c>
      <c r="I14" t="s">
        <v>37</v>
      </c>
    </row>
    <row r="15" spans="1:9" x14ac:dyDescent="0.4">
      <c r="A15" s="1">
        <v>45855</v>
      </c>
      <c r="B15" t="s">
        <v>38</v>
      </c>
      <c r="C15">
        <v>246.08999633789063</v>
      </c>
      <c r="D15">
        <v>2.3837312789399157E-2</v>
      </c>
      <c r="E15">
        <v>1.5432185435050094E-2</v>
      </c>
      <c r="F15">
        <v>3.2083517103487225E-2</v>
      </c>
      <c r="G15">
        <v>8.1429069160213974E-2</v>
      </c>
      <c r="H15" t="s">
        <v>39</v>
      </c>
      <c r="I15" t="s">
        <v>37</v>
      </c>
    </row>
    <row r="16" spans="1:9" x14ac:dyDescent="0.4">
      <c r="A16" s="1">
        <v>45854</v>
      </c>
      <c r="B16" t="s">
        <v>38</v>
      </c>
      <c r="C16">
        <v>242.35000610351563</v>
      </c>
      <c r="D16">
        <v>8.4051273543490623E-3</v>
      </c>
      <c r="E16">
        <v>8.4051273543490623E-3</v>
      </c>
      <c r="F16">
        <v>1.5588991931379192E-2</v>
      </c>
      <c r="G16">
        <v>6.2007052342260893E-2</v>
      </c>
      <c r="H16" t="s">
        <v>39</v>
      </c>
      <c r="I16" t="s">
        <v>37</v>
      </c>
    </row>
    <row r="17" spans="1:9" x14ac:dyDescent="0.4">
      <c r="A17" s="1">
        <v>45860</v>
      </c>
      <c r="B17" t="s">
        <v>40</v>
      </c>
      <c r="C17">
        <v>104.01999664306641</v>
      </c>
      <c r="D17">
        <v>9.6485949933294846E-3</v>
      </c>
      <c r="E17">
        <v>-2.3976216366036196E-3</v>
      </c>
      <c r="F17">
        <v>9.6088311705238016E-3</v>
      </c>
      <c r="G17">
        <v>4.7110936960954142E-2</v>
      </c>
      <c r="H17" t="s">
        <v>39</v>
      </c>
      <c r="I17" t="s">
        <v>37</v>
      </c>
    </row>
    <row r="18" spans="1:9" x14ac:dyDescent="0.4">
      <c r="A18" s="1">
        <v>45859</v>
      </c>
      <c r="B18" t="s">
        <v>40</v>
      </c>
      <c r="C18">
        <v>104.26999664306641</v>
      </c>
      <c r="D18">
        <v>1.2046216629933104E-2</v>
      </c>
      <c r="E18">
        <v>-4.4873136365195521E-3</v>
      </c>
      <c r="F18">
        <v>1.5583895029278816E-2</v>
      </c>
      <c r="G18">
        <v>5.3977522707146397E-2</v>
      </c>
      <c r="H18" t="s">
        <v>39</v>
      </c>
      <c r="I18" t="s">
        <v>37</v>
      </c>
    </row>
    <row r="19" spans="1:9" x14ac:dyDescent="0.4">
      <c r="A19" s="1">
        <v>45856</v>
      </c>
      <c r="B19" t="s">
        <v>40</v>
      </c>
      <c r="C19">
        <v>104.73999786376953</v>
      </c>
      <c r="D19">
        <v>1.6533530266452656E-2</v>
      </c>
      <c r="E19">
        <v>5.085872602947239E-3</v>
      </c>
      <c r="F19">
        <v>1.9665076120144009E-2</v>
      </c>
      <c r="G19">
        <v>5.6059664665110809E-2</v>
      </c>
      <c r="H19" t="s">
        <v>39</v>
      </c>
      <c r="I19" t="s">
        <v>37</v>
      </c>
    </row>
    <row r="20" spans="1:9" x14ac:dyDescent="0.4">
      <c r="A20" s="1">
        <v>45855</v>
      </c>
      <c r="B20" t="s">
        <v>40</v>
      </c>
      <c r="C20">
        <v>104.20999908447266</v>
      </c>
      <c r="D20">
        <v>1.1447657663505417E-2</v>
      </c>
      <c r="E20">
        <v>1.0962332492678861E-2</v>
      </c>
      <c r="F20">
        <v>1.8869772469790602E-2</v>
      </c>
      <c r="G20">
        <v>5.4010278037291082E-2</v>
      </c>
      <c r="H20" t="s">
        <v>39</v>
      </c>
      <c r="I20" t="s">
        <v>37</v>
      </c>
    </row>
    <row r="21" spans="1:9" x14ac:dyDescent="0.4">
      <c r="A21" s="1">
        <v>45854</v>
      </c>
      <c r="B21" t="s">
        <v>40</v>
      </c>
      <c r="C21">
        <v>103.08000183105469</v>
      </c>
      <c r="D21">
        <v>4.8532517082655602E-4</v>
      </c>
      <c r="E21">
        <v>4.8532517082655602E-4</v>
      </c>
      <c r="F21">
        <v>5.6585544493139572E-3</v>
      </c>
      <c r="G21">
        <v>3.7961981322541138E-2</v>
      </c>
      <c r="H21" t="s">
        <v>39</v>
      </c>
      <c r="I21" t="s">
        <v>37</v>
      </c>
    </row>
    <row r="22" spans="1:9" x14ac:dyDescent="0.4">
      <c r="A22" s="1">
        <v>45860</v>
      </c>
      <c r="B22" t="s">
        <v>41</v>
      </c>
      <c r="C22">
        <v>1655</v>
      </c>
      <c r="D22">
        <v>3.7950650615806936E-2</v>
      </c>
      <c r="E22">
        <v>1.8775007694675327E-2</v>
      </c>
      <c r="F22">
        <v>3.8268506900878352E-2</v>
      </c>
      <c r="G22">
        <v>0.14216701173222912</v>
      </c>
      <c r="H22" t="s">
        <v>42</v>
      </c>
      <c r="I22" t="s">
        <v>37</v>
      </c>
    </row>
    <row r="23" spans="1:9" x14ac:dyDescent="0.4">
      <c r="A23" s="1">
        <v>45859</v>
      </c>
      <c r="B23" t="s">
        <v>41</v>
      </c>
      <c r="C23">
        <v>1624.5</v>
      </c>
      <c r="D23">
        <v>1.9175642921131608E-2</v>
      </c>
      <c r="E23">
        <v>-8.2417582417582125E-3</v>
      </c>
      <c r="F23">
        <v>1.4551617248721671E-2</v>
      </c>
      <c r="G23">
        <v>0.13316129161905033</v>
      </c>
      <c r="H23" t="s">
        <v>42</v>
      </c>
      <c r="I23" t="s">
        <v>37</v>
      </c>
    </row>
    <row r="24" spans="1:9" x14ac:dyDescent="0.4">
      <c r="A24" s="1">
        <v>45856</v>
      </c>
      <c r="B24" t="s">
        <v>41</v>
      </c>
      <c r="C24">
        <v>1638</v>
      </c>
      <c r="D24">
        <v>2.7417401162889821E-2</v>
      </c>
      <c r="E24">
        <v>0</v>
      </c>
      <c r="F24">
        <v>2.6380083302144586E-2</v>
      </c>
      <c r="G24">
        <v>0.15011940468907037</v>
      </c>
      <c r="H24" t="s">
        <v>42</v>
      </c>
      <c r="I24" t="s">
        <v>37</v>
      </c>
    </row>
    <row r="25" spans="1:9" x14ac:dyDescent="0.4">
      <c r="A25" s="1">
        <v>45855</v>
      </c>
      <c r="B25" t="s">
        <v>41</v>
      </c>
      <c r="C25">
        <v>1638</v>
      </c>
      <c r="D25">
        <v>2.7417401162889821E-2</v>
      </c>
      <c r="E25">
        <v>1.2360939431396822E-2</v>
      </c>
      <c r="F25">
        <v>4.4709467755850385E-2</v>
      </c>
      <c r="G25">
        <v>0.13686836791286039</v>
      </c>
      <c r="H25" t="s">
        <v>42</v>
      </c>
      <c r="I25" t="s">
        <v>37</v>
      </c>
    </row>
    <row r="26" spans="1:9" x14ac:dyDescent="0.4">
      <c r="A26" s="1">
        <v>45854</v>
      </c>
      <c r="B26" t="s">
        <v>41</v>
      </c>
      <c r="C26">
        <v>1618</v>
      </c>
      <c r="D26">
        <v>1.5056461731492998E-2</v>
      </c>
      <c r="E26">
        <v>1.5056461731492998E-2</v>
      </c>
      <c r="F26">
        <v>5.5446836268754129E-2</v>
      </c>
      <c r="G26">
        <v>0.13352947479749244</v>
      </c>
      <c r="H26" t="s">
        <v>42</v>
      </c>
      <c r="I26" t="s">
        <v>37</v>
      </c>
    </row>
    <row r="27" spans="1:9" x14ac:dyDescent="0.4">
      <c r="A27" s="1">
        <v>45860</v>
      </c>
      <c r="B27" t="s">
        <v>43</v>
      </c>
      <c r="C27">
        <v>1646</v>
      </c>
      <c r="D27">
        <v>3.8661735861541313E-2</v>
      </c>
      <c r="E27">
        <v>1.6363075023155371E-2</v>
      </c>
      <c r="F27">
        <v>3.9075831934891836E-2</v>
      </c>
      <c r="G27">
        <v>0.13729008807314136</v>
      </c>
      <c r="H27" t="s">
        <v>42</v>
      </c>
      <c r="I27" t="s">
        <v>37</v>
      </c>
    </row>
    <row r="28" spans="1:9" x14ac:dyDescent="0.4">
      <c r="A28" s="1">
        <v>45859</v>
      </c>
      <c r="B28" t="s">
        <v>43</v>
      </c>
      <c r="C28">
        <v>1619.5</v>
      </c>
      <c r="D28">
        <v>2.2298660838385942E-2</v>
      </c>
      <c r="E28">
        <v>-7.0508890251379519E-3</v>
      </c>
      <c r="F28">
        <v>2.1122320302648268E-2</v>
      </c>
      <c r="G28">
        <v>0.13204251896949315</v>
      </c>
      <c r="H28" t="s">
        <v>42</v>
      </c>
      <c r="I28" t="s">
        <v>37</v>
      </c>
    </row>
    <row r="29" spans="1:9" x14ac:dyDescent="0.4">
      <c r="A29" s="1">
        <v>45856</v>
      </c>
      <c r="B29" t="s">
        <v>43</v>
      </c>
      <c r="C29">
        <v>1631</v>
      </c>
      <c r="D29">
        <v>2.9349549863523894E-2</v>
      </c>
      <c r="E29">
        <v>3.7540620926121981E-3</v>
      </c>
      <c r="F29">
        <v>2.7919613153959411E-2</v>
      </c>
      <c r="G29">
        <v>0.14504350747320705</v>
      </c>
      <c r="H29" t="s">
        <v>42</v>
      </c>
      <c r="I29" t="s">
        <v>37</v>
      </c>
    </row>
    <row r="30" spans="1:9" x14ac:dyDescent="0.4">
      <c r="A30" s="1">
        <v>45855</v>
      </c>
      <c r="B30" t="s">
        <v>43</v>
      </c>
      <c r="C30">
        <v>1624.9000244140625</v>
      </c>
      <c r="D30">
        <v>2.5595487770911696E-2</v>
      </c>
      <c r="E30">
        <v>1.4611317148961911E-2</v>
      </c>
      <c r="F30">
        <v>4.4414432071772758E-2</v>
      </c>
      <c r="G30">
        <v>0.14108147781886404</v>
      </c>
      <c r="H30" t="s">
        <v>42</v>
      </c>
      <c r="I30" t="s">
        <v>37</v>
      </c>
    </row>
    <row r="31" spans="1:9" x14ac:dyDescent="0.4">
      <c r="A31" s="1">
        <v>45854</v>
      </c>
      <c r="B31" t="s">
        <v>43</v>
      </c>
      <c r="C31">
        <v>1601.5</v>
      </c>
      <c r="D31">
        <v>1.0984170621949785E-2</v>
      </c>
      <c r="E31">
        <v>1.0984170621949785E-2</v>
      </c>
      <c r="F31">
        <v>5.0508363397835376E-2</v>
      </c>
      <c r="G31">
        <v>0.1246488764044944</v>
      </c>
      <c r="H31" t="s">
        <v>42</v>
      </c>
      <c r="I31" t="s">
        <v>37</v>
      </c>
    </row>
    <row r="32" spans="1:9" x14ac:dyDescent="0.4">
      <c r="A32" s="1">
        <v>45860</v>
      </c>
      <c r="B32" t="s">
        <v>19</v>
      </c>
      <c r="C32">
        <v>3385.0546875</v>
      </c>
      <c r="D32">
        <v>1.3871755203118896E-2</v>
      </c>
      <c r="E32">
        <v>-2.0441089930430811E-3</v>
      </c>
      <c r="F32">
        <v>1.3868572787411937E-2</v>
      </c>
      <c r="G32">
        <v>1.1398635968505433E-2</v>
      </c>
      <c r="H32" t="s">
        <v>44</v>
      </c>
      <c r="I32" t="s">
        <v>45</v>
      </c>
    </row>
    <row r="33" spans="1:9" x14ac:dyDescent="0.4">
      <c r="A33" s="1">
        <v>45859</v>
      </c>
      <c r="B33" t="s">
        <v>19</v>
      </c>
      <c r="C33">
        <v>3391.98828125</v>
      </c>
      <c r="D33">
        <v>1.5915864196161977E-2</v>
      </c>
      <c r="E33">
        <v>1.3497264044440627E-2</v>
      </c>
      <c r="F33">
        <v>1.4054942052841746E-2</v>
      </c>
      <c r="G33">
        <v>1.6322954298039427E-2</v>
      </c>
      <c r="H33" t="s">
        <v>44</v>
      </c>
      <c r="I33" t="s">
        <v>45</v>
      </c>
    </row>
    <row r="34" spans="1:9" x14ac:dyDescent="0.4">
      <c r="A34" s="1">
        <v>45858</v>
      </c>
      <c r="B34" t="s">
        <v>19</v>
      </c>
      <c r="C34">
        <v>3346.8154296875</v>
      </c>
      <c r="D34">
        <v>2.4186001517213507E-3</v>
      </c>
      <c r="E34">
        <v>-1.5034382564399484E-3</v>
      </c>
      <c r="F34">
        <v>4.5613059822540158E-3</v>
      </c>
      <c r="G34">
        <v>1.046125523269148E-2</v>
      </c>
      <c r="H34" t="s">
        <v>44</v>
      </c>
      <c r="I34" t="s">
        <v>45</v>
      </c>
    </row>
    <row r="35" spans="1:9" x14ac:dyDescent="0.4">
      <c r="A35" s="1">
        <v>45857</v>
      </c>
      <c r="B35" t="s">
        <v>19</v>
      </c>
      <c r="C35">
        <v>3351.854736328125</v>
      </c>
      <c r="D35">
        <v>3.9220384081612991E-3</v>
      </c>
      <c r="E35">
        <v>8.9568270873807698E-4</v>
      </c>
      <c r="F35">
        <v>2.0280394499543331E-3</v>
      </c>
      <c r="G35">
        <v>2.5120352285704195E-2</v>
      </c>
      <c r="H35" t="s">
        <v>44</v>
      </c>
      <c r="I35" t="s">
        <v>45</v>
      </c>
    </row>
    <row r="36" spans="1:9" x14ac:dyDescent="0.4">
      <c r="A36" s="1">
        <v>45856</v>
      </c>
      <c r="B36" t="s">
        <v>19</v>
      </c>
      <c r="C36">
        <v>3348.855224609375</v>
      </c>
      <c r="D36">
        <v>3.0263556994232221E-3</v>
      </c>
      <c r="E36">
        <v>3.0263556994232221E-3</v>
      </c>
      <c r="F36">
        <v>-3.8058538133524111E-3</v>
      </c>
      <c r="G36">
        <v>2.130032172248475E-2</v>
      </c>
      <c r="H36" t="s">
        <v>44</v>
      </c>
      <c r="I36" t="s">
        <v>45</v>
      </c>
    </row>
    <row r="37" spans="1:9" x14ac:dyDescent="0.4">
      <c r="A37" s="1">
        <v>45828</v>
      </c>
      <c r="B37" t="s">
        <v>25</v>
      </c>
      <c r="C37">
        <v>75</v>
      </c>
      <c r="D37">
        <v>1.8351433089003555E-2</v>
      </c>
      <c r="E37">
        <v>-8.8542115125922471E-3</v>
      </c>
      <c r="F37">
        <v>1.7224963857905173E-2</v>
      </c>
      <c r="G37">
        <v>0.19693584715349366</v>
      </c>
      <c r="H37" t="s">
        <v>44</v>
      </c>
      <c r="I37" t="s">
        <v>45</v>
      </c>
    </row>
    <row r="38" spans="1:9" x14ac:dyDescent="0.4">
      <c r="A38" s="1">
        <v>45827</v>
      </c>
      <c r="B38" t="s">
        <v>25</v>
      </c>
      <c r="C38">
        <v>75.669998168945313</v>
      </c>
      <c r="D38">
        <v>2.7205644601595802E-2</v>
      </c>
      <c r="E38">
        <v>7.589876250405414E-3</v>
      </c>
      <c r="F38">
        <v>3.4025660745910402E-2</v>
      </c>
      <c r="G38">
        <v>0.23744883533521244</v>
      </c>
      <c r="H38" t="s">
        <v>44</v>
      </c>
      <c r="I38" t="s">
        <v>45</v>
      </c>
    </row>
    <row r="39" spans="1:9" x14ac:dyDescent="0.4">
      <c r="A39" s="1">
        <v>45826</v>
      </c>
      <c r="B39" t="s">
        <v>25</v>
      </c>
      <c r="C39">
        <v>75.099998474121094</v>
      </c>
      <c r="D39">
        <v>1.9615768351190388E-2</v>
      </c>
      <c r="E39">
        <v>-1.9933757591881207E-3</v>
      </c>
      <c r="F39">
        <v>1.5963207987084616E-2</v>
      </c>
      <c r="G39">
        <v>0.22452301046718559</v>
      </c>
      <c r="H39" t="s">
        <v>44</v>
      </c>
      <c r="I39" t="s">
        <v>45</v>
      </c>
    </row>
    <row r="40" spans="1:9" x14ac:dyDescent="0.4">
      <c r="A40" s="1">
        <v>45825</v>
      </c>
      <c r="B40" t="s">
        <v>25</v>
      </c>
      <c r="C40">
        <v>75.25</v>
      </c>
      <c r="D40">
        <v>2.1609144110378509E-2</v>
      </c>
      <c r="E40">
        <v>4.4123772979621112E-2</v>
      </c>
      <c r="F40">
        <v>0.10808416937232468</v>
      </c>
      <c r="G40">
        <v>0.2200064790480476</v>
      </c>
      <c r="H40" t="s">
        <v>44</v>
      </c>
      <c r="I40" t="s">
        <v>45</v>
      </c>
    </row>
    <row r="41" spans="1:9" x14ac:dyDescent="0.4">
      <c r="A41" s="1">
        <v>45824</v>
      </c>
      <c r="B41" t="s">
        <v>25</v>
      </c>
      <c r="C41">
        <v>72.069999694824219</v>
      </c>
      <c r="D41">
        <v>-2.2514628869242603E-2</v>
      </c>
      <c r="E41">
        <v>-2.2514628869242603E-2</v>
      </c>
      <c r="F41">
        <v>0.10945198138174028</v>
      </c>
      <c r="G41">
        <v>0.16693655527021511</v>
      </c>
      <c r="H41" t="s">
        <v>44</v>
      </c>
      <c r="I41" t="s">
        <v>45</v>
      </c>
    </row>
    <row r="42" spans="1:9" x14ac:dyDescent="0.4">
      <c r="A42" s="1">
        <v>45860</v>
      </c>
      <c r="B42" t="s">
        <v>20</v>
      </c>
      <c r="C42">
        <v>118144.0390625</v>
      </c>
      <c r="D42">
        <v>-9.5124206013272872E-3</v>
      </c>
      <c r="E42">
        <v>6.1105377619190548E-3</v>
      </c>
      <c r="F42">
        <v>-9.5576042649226922E-3</v>
      </c>
      <c r="G42">
        <v>8.5433617553399177E-2</v>
      </c>
      <c r="H42" t="s">
        <v>46</v>
      </c>
      <c r="I42" t="s">
        <v>45</v>
      </c>
    </row>
    <row r="43" spans="1:9" x14ac:dyDescent="0.4">
      <c r="A43" s="1">
        <v>45859</v>
      </c>
      <c r="B43" t="s">
        <v>20</v>
      </c>
      <c r="C43">
        <v>117426.5</v>
      </c>
      <c r="D43">
        <v>-1.5622958363246342E-2</v>
      </c>
      <c r="E43">
        <v>1.0232278857171817E-3</v>
      </c>
      <c r="F43">
        <v>-1.1049556177443187E-2</v>
      </c>
      <c r="G43">
        <v>0.11090874595168065</v>
      </c>
      <c r="H43" t="s">
        <v>46</v>
      </c>
      <c r="I43" t="s">
        <v>45</v>
      </c>
    </row>
    <row r="44" spans="1:9" x14ac:dyDescent="0.4">
      <c r="A44" s="1">
        <v>45858</v>
      </c>
      <c r="B44" t="s">
        <v>20</v>
      </c>
      <c r="C44">
        <v>117306.46875</v>
      </c>
      <c r="D44">
        <v>-1.6646186248963524E-2</v>
      </c>
      <c r="E44">
        <v>-5.3290105051957415E-3</v>
      </c>
      <c r="F44">
        <v>-3.9966886626495723E-3</v>
      </c>
      <c r="G44">
        <v>9.4844784866448872E-2</v>
      </c>
      <c r="H44" t="s">
        <v>46</v>
      </c>
      <c r="I44" t="s">
        <v>45</v>
      </c>
    </row>
    <row r="45" spans="1:9" x14ac:dyDescent="0.4">
      <c r="A45" s="1">
        <v>45857</v>
      </c>
      <c r="B45" t="s">
        <v>20</v>
      </c>
      <c r="C45">
        <v>117934.9453125</v>
      </c>
      <c r="D45">
        <v>-1.1317175743767782E-2</v>
      </c>
      <c r="E45">
        <v>-6.2336607218926865E-4</v>
      </c>
      <c r="F45">
        <v>-1.6010384522347598E-2</v>
      </c>
      <c r="G45">
        <v>8.8071398519899757E-2</v>
      </c>
      <c r="H45" t="s">
        <v>46</v>
      </c>
      <c r="I45" t="s">
        <v>45</v>
      </c>
    </row>
    <row r="46" spans="1:9" x14ac:dyDescent="0.4">
      <c r="A46" s="1">
        <v>45856</v>
      </c>
      <c r="B46" t="s">
        <v>20</v>
      </c>
      <c r="C46">
        <v>118008.5078125</v>
      </c>
      <c r="D46">
        <v>-1.0693809671578514E-2</v>
      </c>
      <c r="E46">
        <v>-1.0693809671578514E-2</v>
      </c>
      <c r="F46">
        <v>-9.2958394408906297E-3</v>
      </c>
      <c r="G46">
        <v>9.9514622293657595E-2</v>
      </c>
      <c r="H46" t="s">
        <v>46</v>
      </c>
      <c r="I46" t="s">
        <v>45</v>
      </c>
    </row>
    <row r="47" spans="1:9" x14ac:dyDescent="0.4">
      <c r="A47" s="1">
        <v>45860</v>
      </c>
      <c r="B47" t="s">
        <v>21</v>
      </c>
      <c r="C47">
        <v>3633.6171875</v>
      </c>
      <c r="D47">
        <v>4.5642340131482828E-2</v>
      </c>
      <c r="E47">
        <v>-3.4352629135654733E-2</v>
      </c>
      <c r="F47">
        <v>4.4713450058418758E-2</v>
      </c>
      <c r="G47">
        <v>0.41342070542753961</v>
      </c>
      <c r="H47" t="s">
        <v>46</v>
      </c>
      <c r="I47" t="s">
        <v>45</v>
      </c>
    </row>
    <row r="48" spans="1:9" x14ac:dyDescent="0.4">
      <c r="A48" s="1">
        <v>45859</v>
      </c>
      <c r="B48" t="s">
        <v>21</v>
      </c>
      <c r="C48">
        <v>3762.882080078125</v>
      </c>
      <c r="D48">
        <v>7.9994969267137561E-2</v>
      </c>
      <c r="E48">
        <v>1.0538732113756222E-3</v>
      </c>
      <c r="F48">
        <v>0.11608318273861573</v>
      </c>
      <c r="G48">
        <v>0.56405032395707422</v>
      </c>
      <c r="H48" t="s">
        <v>46</v>
      </c>
      <c r="I48" t="s">
        <v>45</v>
      </c>
    </row>
    <row r="49" spans="1:9" x14ac:dyDescent="0.4">
      <c r="A49" s="1">
        <v>45858</v>
      </c>
      <c r="B49" t="s">
        <v>21</v>
      </c>
      <c r="C49">
        <v>3758.920654296875</v>
      </c>
      <c r="D49">
        <v>7.8941096055761939E-2</v>
      </c>
      <c r="E49">
        <v>4.5687741784751879E-2</v>
      </c>
      <c r="F49">
        <v>0.19715056106109419</v>
      </c>
      <c r="G49">
        <v>0.51177510412727845</v>
      </c>
      <c r="H49" t="s">
        <v>46</v>
      </c>
      <c r="I49" t="s">
        <v>45</v>
      </c>
    </row>
    <row r="50" spans="1:9" x14ac:dyDescent="0.4">
      <c r="A50" s="1">
        <v>45857</v>
      </c>
      <c r="B50" t="s">
        <v>21</v>
      </c>
      <c r="C50">
        <v>3594.6875</v>
      </c>
      <c r="D50">
        <v>3.325335427101006E-2</v>
      </c>
      <c r="E50">
        <v>1.3600876205660528E-2</v>
      </c>
      <c r="F50">
        <v>0.19294305425584057</v>
      </c>
      <c r="G50">
        <v>0.43752684896626604</v>
      </c>
      <c r="H50" t="s">
        <v>46</v>
      </c>
      <c r="I50" t="s">
        <v>45</v>
      </c>
    </row>
    <row r="51" spans="1:9" x14ac:dyDescent="0.4">
      <c r="A51" s="1">
        <v>45856</v>
      </c>
      <c r="B51" t="s">
        <v>21</v>
      </c>
      <c r="C51">
        <v>3546.45263671875</v>
      </c>
      <c r="D51">
        <v>1.9652478065349532E-2</v>
      </c>
      <c r="E51">
        <v>1.9652478065349532E-2</v>
      </c>
      <c r="F51">
        <v>0.19279654928056633</v>
      </c>
      <c r="G51">
        <v>0.45518492405951183</v>
      </c>
      <c r="H51" t="s">
        <v>46</v>
      </c>
      <c r="I51" t="s">
        <v>45</v>
      </c>
    </row>
    <row r="52" spans="1:9" x14ac:dyDescent="0.4">
      <c r="A52" s="1">
        <v>45859</v>
      </c>
      <c r="B52" t="s">
        <v>23</v>
      </c>
      <c r="C52">
        <v>44323.0703125</v>
      </c>
      <c r="D52">
        <v>-2.9957814105597835E-3</v>
      </c>
      <c r="E52">
        <v>-4.3121670678880619E-4</v>
      </c>
      <c r="F52">
        <v>-3.0719569272347202E-3</v>
      </c>
      <c r="G52">
        <v>5.0140000699679499E-2</v>
      </c>
      <c r="H52" t="s">
        <v>47</v>
      </c>
      <c r="I52" t="s">
        <v>48</v>
      </c>
    </row>
    <row r="53" spans="1:9" x14ac:dyDescent="0.4">
      <c r="A53" s="1">
        <v>45856</v>
      </c>
      <c r="B53" t="s">
        <v>23</v>
      </c>
      <c r="C53">
        <v>44342.19140625</v>
      </c>
      <c r="D53">
        <v>-2.5645647037709773E-3</v>
      </c>
      <c r="E53">
        <v>-3.19879761458286E-3</v>
      </c>
      <c r="F53">
        <v>-6.6079138087171696E-4</v>
      </c>
      <c r="G53">
        <v>5.146895431571763E-2</v>
      </c>
      <c r="H53" t="s">
        <v>47</v>
      </c>
      <c r="I53" t="s">
        <v>48</v>
      </c>
    </row>
    <row r="54" spans="1:9" x14ac:dyDescent="0.4">
      <c r="A54" s="1">
        <v>45855</v>
      </c>
      <c r="B54" t="s">
        <v>23</v>
      </c>
      <c r="C54">
        <v>44484.48828125</v>
      </c>
      <c r="D54">
        <v>6.3423291081188271E-4</v>
      </c>
      <c r="E54">
        <v>5.1905585060372239E-3</v>
      </c>
      <c r="F54">
        <v>-3.7211637151062238E-3</v>
      </c>
      <c r="G54">
        <v>5.3740245548240972E-2</v>
      </c>
      <c r="H54" t="s">
        <v>47</v>
      </c>
      <c r="I54" t="s">
        <v>48</v>
      </c>
    </row>
    <row r="55" spans="1:9" x14ac:dyDescent="0.4">
      <c r="A55" s="1">
        <v>45854</v>
      </c>
      <c r="B55" t="s">
        <v>23</v>
      </c>
      <c r="C55">
        <v>44254.78125</v>
      </c>
      <c r="D55">
        <v>-4.5563255952253412E-3</v>
      </c>
      <c r="E55">
        <v>5.2584028233635394E-3</v>
      </c>
      <c r="F55">
        <v>-4.5777622552733988E-3</v>
      </c>
      <c r="G55">
        <v>4.0919386802277913E-2</v>
      </c>
      <c r="H55" t="s">
        <v>47</v>
      </c>
      <c r="I55" t="s">
        <v>48</v>
      </c>
    </row>
    <row r="56" spans="1:9" x14ac:dyDescent="0.4">
      <c r="A56" s="1">
        <v>45853</v>
      </c>
      <c r="B56" t="s">
        <v>23</v>
      </c>
      <c r="C56">
        <v>44023.2890625</v>
      </c>
      <c r="D56">
        <v>-9.8147284185888806E-3</v>
      </c>
      <c r="E56">
        <v>-9.8147284185888806E-3</v>
      </c>
      <c r="F56">
        <v>-4.9156625654985797E-3</v>
      </c>
      <c r="G56">
        <v>4.3260560341116916E-2</v>
      </c>
      <c r="H56" t="s">
        <v>47</v>
      </c>
      <c r="I56" t="s">
        <v>48</v>
      </c>
    </row>
    <row r="57" spans="1:9" x14ac:dyDescent="0.4">
      <c r="A57" s="1">
        <v>45859</v>
      </c>
      <c r="B57" t="s">
        <v>49</v>
      </c>
      <c r="C57">
        <v>6305.60009765625</v>
      </c>
      <c r="D57">
        <v>5.9197752856897656E-3</v>
      </c>
      <c r="E57">
        <v>1.3991348828683581E-3</v>
      </c>
      <c r="F57">
        <v>5.9088592461868927E-3</v>
      </c>
      <c r="G57">
        <v>5.6596735627880479E-2</v>
      </c>
      <c r="H57" t="s">
        <v>47</v>
      </c>
      <c r="I57" t="s">
        <v>48</v>
      </c>
    </row>
    <row r="58" spans="1:9" x14ac:dyDescent="0.4">
      <c r="A58" s="1">
        <v>45856</v>
      </c>
      <c r="B58" t="s">
        <v>49</v>
      </c>
      <c r="C58">
        <v>6296.7900390625</v>
      </c>
      <c r="D58">
        <v>4.5206404028214076E-3</v>
      </c>
      <c r="E58">
        <v>-9.0486208684459335E-5</v>
      </c>
      <c r="F58">
        <v>5.9171754562881151E-3</v>
      </c>
      <c r="G58">
        <v>5.2821732571507685E-2</v>
      </c>
      <c r="H58" t="s">
        <v>47</v>
      </c>
      <c r="I58" t="s">
        <v>48</v>
      </c>
    </row>
    <row r="59" spans="1:9" x14ac:dyDescent="0.4">
      <c r="A59" s="1">
        <v>45855</v>
      </c>
      <c r="B59" t="s">
        <v>49</v>
      </c>
      <c r="C59">
        <v>6297.35986328125</v>
      </c>
      <c r="D59">
        <v>4.6111266115058669E-3</v>
      </c>
      <c r="E59">
        <v>5.3737674089093801E-3</v>
      </c>
      <c r="F59">
        <v>2.6908701669721147E-3</v>
      </c>
      <c r="G59">
        <v>5.2591402763051853E-2</v>
      </c>
      <c r="H59" t="s">
        <v>47</v>
      </c>
      <c r="I59" t="s">
        <v>48</v>
      </c>
    </row>
    <row r="60" spans="1:9" x14ac:dyDescent="0.4">
      <c r="A60" s="1">
        <v>45854</v>
      </c>
      <c r="B60" t="s">
        <v>49</v>
      </c>
      <c r="C60">
        <v>6263.7001953125</v>
      </c>
      <c r="D60">
        <v>-7.626407974035132E-4</v>
      </c>
      <c r="E60">
        <v>3.1936574173276888E-3</v>
      </c>
      <c r="F60">
        <v>7.0319562652798595E-5</v>
      </c>
      <c r="G60">
        <v>3.822080771886327E-2</v>
      </c>
      <c r="H60" t="s">
        <v>47</v>
      </c>
      <c r="I60" t="s">
        <v>48</v>
      </c>
    </row>
    <row r="61" spans="1:9" x14ac:dyDescent="0.4">
      <c r="A61" s="1">
        <v>45853</v>
      </c>
      <c r="B61" t="s">
        <v>49</v>
      </c>
      <c r="C61">
        <v>6243.759765625</v>
      </c>
      <c r="D61">
        <v>-3.956298214731202E-3</v>
      </c>
      <c r="E61">
        <v>-3.956298214731202E-3</v>
      </c>
      <c r="F61">
        <v>2.9298349433504178E-3</v>
      </c>
      <c r="G61">
        <v>4.4636252347164174E-2</v>
      </c>
      <c r="H61" t="s">
        <v>47</v>
      </c>
      <c r="I61" t="s">
        <v>48</v>
      </c>
    </row>
    <row r="62" spans="1:9" x14ac:dyDescent="0.4">
      <c r="A62" s="1">
        <v>45860</v>
      </c>
      <c r="B62" t="s">
        <v>26</v>
      </c>
      <c r="C62">
        <v>9012.4501953125</v>
      </c>
      <c r="D62">
        <v>8.278485414592418E-3</v>
      </c>
      <c r="E62">
        <v>-5.9917857276770015E-5</v>
      </c>
      <c r="F62">
        <v>8.2934914190568865E-3</v>
      </c>
      <c r="G62">
        <v>2.8937121078498995E-2</v>
      </c>
      <c r="H62" t="s">
        <v>50</v>
      </c>
      <c r="I62" t="s">
        <v>48</v>
      </c>
    </row>
    <row r="63" spans="1:9" x14ac:dyDescent="0.4">
      <c r="A63" s="1">
        <v>45859</v>
      </c>
      <c r="B63" t="s">
        <v>26</v>
      </c>
      <c r="C63">
        <v>9012.990234375</v>
      </c>
      <c r="D63">
        <v>8.3384032718691881E-3</v>
      </c>
      <c r="E63">
        <v>2.320933986147411E-3</v>
      </c>
      <c r="F63">
        <v>1.6593204285688667E-3</v>
      </c>
      <c r="G63">
        <v>2.9110416734266398E-2</v>
      </c>
      <c r="H63" t="s">
        <v>50</v>
      </c>
      <c r="I63" t="s">
        <v>48</v>
      </c>
    </row>
    <row r="64" spans="1:9" x14ac:dyDescent="0.4">
      <c r="A64" s="1">
        <v>45856</v>
      </c>
      <c r="B64" t="s">
        <v>26</v>
      </c>
      <c r="C64">
        <v>8992.1201171875</v>
      </c>
      <c r="D64">
        <v>6.0174692857217771E-3</v>
      </c>
      <c r="E64">
        <v>2.1710967466961328E-3</v>
      </c>
      <c r="F64">
        <v>5.7039833188197164E-3</v>
      </c>
      <c r="G64">
        <v>2.478386224878526E-2</v>
      </c>
      <c r="H64" t="s">
        <v>50</v>
      </c>
      <c r="I64" t="s">
        <v>48</v>
      </c>
    </row>
    <row r="65" spans="1:9" x14ac:dyDescent="0.4">
      <c r="A65" s="1">
        <v>45855</v>
      </c>
      <c r="B65" t="s">
        <v>26</v>
      </c>
      <c r="C65">
        <v>8972.6396484375</v>
      </c>
      <c r="D65">
        <v>3.8463725390256442E-3</v>
      </c>
      <c r="E65">
        <v>5.1632315685727903E-3</v>
      </c>
      <c r="F65">
        <v>-3.3652207859014016E-4</v>
      </c>
      <c r="G65">
        <v>2.0569149408245391E-2</v>
      </c>
      <c r="H65" t="s">
        <v>50</v>
      </c>
      <c r="I65" t="s">
        <v>48</v>
      </c>
    </row>
    <row r="66" spans="1:9" x14ac:dyDescent="0.4">
      <c r="A66" s="1">
        <v>45854</v>
      </c>
      <c r="B66" t="s">
        <v>26</v>
      </c>
      <c r="C66">
        <v>8926.5498046875</v>
      </c>
      <c r="D66">
        <v>-1.3168590295471461E-3</v>
      </c>
      <c r="E66">
        <v>-1.3168590295471461E-3</v>
      </c>
      <c r="F66">
        <v>6.71367343081819E-3</v>
      </c>
      <c r="G66">
        <v>9.3945115089226761E-3</v>
      </c>
      <c r="H66" t="s">
        <v>50</v>
      </c>
      <c r="I66" t="s">
        <v>48</v>
      </c>
    </row>
    <row r="67" spans="1:9" x14ac:dyDescent="0.4">
      <c r="A67" s="1">
        <v>45860</v>
      </c>
      <c r="B67" t="s">
        <v>51</v>
      </c>
      <c r="C67">
        <v>5312.7099609375</v>
      </c>
      <c r="D67">
        <v>-7.581766950159663E-3</v>
      </c>
      <c r="E67">
        <v>-5.6653814242055844E-3</v>
      </c>
      <c r="F67">
        <v>-7.7434899419442926E-3</v>
      </c>
      <c r="G67">
        <v>2.9526015774308245E-3</v>
      </c>
      <c r="H67" t="s">
        <v>50</v>
      </c>
      <c r="I67" t="s">
        <v>48</v>
      </c>
    </row>
    <row r="68" spans="1:9" x14ac:dyDescent="0.4">
      <c r="A68" s="1">
        <v>45859</v>
      </c>
      <c r="B68" t="s">
        <v>51</v>
      </c>
      <c r="C68">
        <v>5342.97998046875</v>
      </c>
      <c r="D68">
        <v>-1.9163855259540785E-3</v>
      </c>
      <c r="E68">
        <v>-3.0321520179618089E-3</v>
      </c>
      <c r="F68">
        <v>-5.1891444893727989E-3</v>
      </c>
      <c r="G68">
        <v>2.3186977994475777E-2</v>
      </c>
      <c r="H68" t="s">
        <v>50</v>
      </c>
      <c r="I68" t="s">
        <v>48</v>
      </c>
    </row>
    <row r="69" spans="1:9" x14ac:dyDescent="0.4">
      <c r="A69" s="1">
        <v>45856</v>
      </c>
      <c r="B69" t="s">
        <v>51</v>
      </c>
      <c r="C69">
        <v>5359.22998046875</v>
      </c>
      <c r="D69">
        <v>1.1157664920077304E-3</v>
      </c>
      <c r="E69">
        <v>-3.3326059716485279E-3</v>
      </c>
      <c r="F69">
        <v>-4.5045212553922465E-3</v>
      </c>
      <c r="G69">
        <v>2.4008403515011434E-2</v>
      </c>
      <c r="H69" t="s">
        <v>50</v>
      </c>
      <c r="I69" t="s">
        <v>48</v>
      </c>
    </row>
    <row r="70" spans="1:9" x14ac:dyDescent="0.4">
      <c r="A70" s="1">
        <v>45855</v>
      </c>
      <c r="B70" t="s">
        <v>51</v>
      </c>
      <c r="C70">
        <v>5377.14990234375</v>
      </c>
      <c r="D70">
        <v>4.4483724636562583E-3</v>
      </c>
      <c r="E70">
        <v>1.4926205344351295E-2</v>
      </c>
      <c r="F70">
        <v>-1.123888975133458E-2</v>
      </c>
      <c r="G70">
        <v>3.4658280716796996E-2</v>
      </c>
      <c r="H70" t="s">
        <v>50</v>
      </c>
      <c r="I70" t="s">
        <v>48</v>
      </c>
    </row>
    <row r="71" spans="1:9" x14ac:dyDescent="0.4">
      <c r="A71" s="1">
        <v>45854</v>
      </c>
      <c r="B71" t="s">
        <v>51</v>
      </c>
      <c r="C71">
        <v>5298.06982421875</v>
      </c>
      <c r="D71">
        <v>-1.0477832880695037E-2</v>
      </c>
      <c r="E71">
        <v>-1.0477832880695037E-2</v>
      </c>
      <c r="F71">
        <v>-2.7100544612954858E-2</v>
      </c>
      <c r="G71">
        <v>5.9161191370948885E-3</v>
      </c>
      <c r="H71" t="s">
        <v>50</v>
      </c>
      <c r="I71" t="s">
        <v>48</v>
      </c>
    </row>
    <row r="72" spans="1:9" x14ac:dyDescent="0.4">
      <c r="A72" s="1">
        <v>45860</v>
      </c>
      <c r="B72" t="s">
        <v>24</v>
      </c>
      <c r="C72">
        <v>39774.921875</v>
      </c>
      <c r="D72">
        <v>7.9946751793023019E-3</v>
      </c>
      <c r="E72">
        <v>-1.1097058847765462E-3</v>
      </c>
      <c r="F72">
        <v>7.9904665202155112E-3</v>
      </c>
      <c r="G72">
        <v>3.7045124445353794E-2</v>
      </c>
      <c r="H72" t="s">
        <v>52</v>
      </c>
      <c r="I72" t="s">
        <v>48</v>
      </c>
    </row>
    <row r="73" spans="1:9" x14ac:dyDescent="0.4">
      <c r="A73" s="1">
        <v>45856</v>
      </c>
      <c r="B73" t="s">
        <v>24</v>
      </c>
      <c r="C73">
        <v>39819.109375</v>
      </c>
      <c r="D73">
        <v>9.1043810640788481E-3</v>
      </c>
      <c r="E73">
        <v>-2.0571323400920827E-3</v>
      </c>
      <c r="F73">
        <v>6.3035558910220502E-3</v>
      </c>
      <c r="G73">
        <v>3.6868744867756487E-2</v>
      </c>
      <c r="H73" t="s">
        <v>52</v>
      </c>
      <c r="I73" t="s">
        <v>48</v>
      </c>
    </row>
    <row r="74" spans="1:9" x14ac:dyDescent="0.4">
      <c r="A74" s="1">
        <v>45855</v>
      </c>
      <c r="B74" t="s">
        <v>24</v>
      </c>
      <c r="C74">
        <v>39901.19140625</v>
      </c>
      <c r="D74">
        <v>1.1161513404170931E-2</v>
      </c>
      <c r="E74">
        <v>5.9952746894522679E-3</v>
      </c>
      <c r="F74">
        <v>6.4276275367338709E-3</v>
      </c>
      <c r="G74">
        <v>3.6708560780634114E-2</v>
      </c>
      <c r="H74" t="s">
        <v>52</v>
      </c>
      <c r="I74" t="s">
        <v>48</v>
      </c>
    </row>
    <row r="75" spans="1:9" x14ac:dyDescent="0.4">
      <c r="A75" s="1">
        <v>45854</v>
      </c>
      <c r="B75" t="s">
        <v>24</v>
      </c>
      <c r="C75">
        <v>39663.3984375</v>
      </c>
      <c r="D75">
        <v>5.1662387147186628E-3</v>
      </c>
      <c r="E75">
        <v>-3.6849353679269115E-4</v>
      </c>
      <c r="F75">
        <v>-3.9647848472982306E-3</v>
      </c>
      <c r="G75">
        <v>2.0014067870947727E-2</v>
      </c>
      <c r="H75" t="s">
        <v>52</v>
      </c>
      <c r="I75" t="s">
        <v>48</v>
      </c>
    </row>
    <row r="76" spans="1:9" x14ac:dyDescent="0.4">
      <c r="A76" s="1">
        <v>45853</v>
      </c>
      <c r="B76" t="s">
        <v>24</v>
      </c>
      <c r="C76">
        <v>39678.01953125</v>
      </c>
      <c r="D76">
        <v>5.534732251511354E-3</v>
      </c>
      <c r="E76">
        <v>5.534732251511354E-3</v>
      </c>
      <c r="F76">
        <v>-2.7184143042524589E-4</v>
      </c>
      <c r="G76">
        <v>2.9615408591943337E-2</v>
      </c>
      <c r="H76" t="s">
        <v>52</v>
      </c>
      <c r="I76" t="s">
        <v>48</v>
      </c>
    </row>
    <row r="77" spans="1:9" x14ac:dyDescent="0.4">
      <c r="A77" s="1">
        <v>45860</v>
      </c>
      <c r="B77" t="s">
        <v>22</v>
      </c>
      <c r="C77">
        <v>3581.861083984375</v>
      </c>
      <c r="D77">
        <v>2.1756543265183947E-2</v>
      </c>
      <c r="E77">
        <v>6.1997523473338312E-3</v>
      </c>
      <c r="F77">
        <v>2.1929338504054874E-2</v>
      </c>
      <c r="G77">
        <v>4.7154526439124433E-2</v>
      </c>
      <c r="H77" t="s">
        <v>52</v>
      </c>
      <c r="I77" t="s">
        <v>48</v>
      </c>
    </row>
    <row r="78" spans="1:9" x14ac:dyDescent="0.4">
      <c r="A78" s="1">
        <v>45859</v>
      </c>
      <c r="B78" t="s">
        <v>22</v>
      </c>
      <c r="C78">
        <v>3559.791259765625</v>
      </c>
      <c r="D78">
        <v>1.5556790917850116E-2</v>
      </c>
      <c r="E78">
        <v>7.1604803705347386E-3</v>
      </c>
      <c r="F78">
        <v>1.1404929051365142E-2</v>
      </c>
      <c r="G78">
        <v>5.2700109263200456E-2</v>
      </c>
      <c r="H78" t="s">
        <v>52</v>
      </c>
      <c r="I78" t="s">
        <v>48</v>
      </c>
    </row>
    <row r="79" spans="1:9" x14ac:dyDescent="0.4">
      <c r="A79" s="1">
        <v>45856</v>
      </c>
      <c r="B79" t="s">
        <v>22</v>
      </c>
      <c r="C79">
        <v>3534.482666015625</v>
      </c>
      <c r="D79">
        <v>8.3963105473153776E-3</v>
      </c>
      <c r="E79">
        <v>5.0207856109132365E-3</v>
      </c>
      <c r="F79">
        <v>6.9242714022270668E-3</v>
      </c>
      <c r="G79">
        <v>5.1962079712649212E-2</v>
      </c>
      <c r="H79" t="s">
        <v>52</v>
      </c>
      <c r="I79" t="s">
        <v>48</v>
      </c>
    </row>
    <row r="80" spans="1:9" x14ac:dyDescent="0.4">
      <c r="A80" s="1">
        <v>45855</v>
      </c>
      <c r="B80" t="s">
        <v>22</v>
      </c>
      <c r="C80">
        <v>3516.825439453125</v>
      </c>
      <c r="D80">
        <v>3.3755249364021411E-3</v>
      </c>
      <c r="E80">
        <v>3.7241481186247594E-3</v>
      </c>
      <c r="F80">
        <v>2.035385234914866E-3</v>
      </c>
      <c r="G80">
        <v>4.6017938167312256E-2</v>
      </c>
      <c r="H80" t="s">
        <v>52</v>
      </c>
      <c r="I80" t="s">
        <v>48</v>
      </c>
    </row>
    <row r="81" spans="1:9" x14ac:dyDescent="0.4">
      <c r="A81" s="1">
        <v>45854</v>
      </c>
      <c r="B81" t="s">
        <v>22</v>
      </c>
      <c r="C81">
        <v>3503.77685546875</v>
      </c>
      <c r="D81">
        <v>-3.4862318222261823E-4</v>
      </c>
      <c r="E81">
        <v>-3.4862318222261823E-4</v>
      </c>
      <c r="F81">
        <v>3.0710399998434834E-3</v>
      </c>
      <c r="G81">
        <v>3.3925864662520899E-2</v>
      </c>
      <c r="H81" t="s">
        <v>52</v>
      </c>
      <c r="I81" t="s">
        <v>48</v>
      </c>
    </row>
    <row r="82" spans="1:9" x14ac:dyDescent="0.4">
      <c r="A82" s="1">
        <v>45860</v>
      </c>
      <c r="B82" t="s">
        <v>29</v>
      </c>
      <c r="C82">
        <v>97.819513050348675</v>
      </c>
      <c r="D82">
        <v>-6.6494910016611231E-3</v>
      </c>
      <c r="E82">
        <v>-1.6686622380235328E-4</v>
      </c>
      <c r="F82">
        <v>-6.6433550097652061E-3</v>
      </c>
      <c r="G82">
        <v>1.1204771767782562E-2</v>
      </c>
      <c r="H82" t="s">
        <v>53</v>
      </c>
      <c r="I82" t="s">
        <v>45</v>
      </c>
    </row>
    <row r="83" spans="1:9" x14ac:dyDescent="0.4">
      <c r="A83" s="1">
        <v>45859</v>
      </c>
      <c r="B83" t="s">
        <v>29</v>
      </c>
      <c r="C83">
        <v>97.835838547279593</v>
      </c>
      <c r="D83">
        <v>-6.4826247778587698E-3</v>
      </c>
      <c r="E83">
        <v>-1.0251407191124162E-3</v>
      </c>
      <c r="F83">
        <v>-4.6916040174223017E-3</v>
      </c>
      <c r="G83">
        <v>1.2357315646188916E-2</v>
      </c>
      <c r="H83" t="s">
        <v>53</v>
      </c>
      <c r="I83" t="s">
        <v>45</v>
      </c>
    </row>
    <row r="84" spans="1:9" x14ac:dyDescent="0.4">
      <c r="A84" s="1">
        <v>45858</v>
      </c>
      <c r="B84" t="s">
        <v>29</v>
      </c>
      <c r="C84">
        <v>97.936236971675896</v>
      </c>
      <c r="D84">
        <v>-5.4574840587463536E-3</v>
      </c>
      <c r="E84">
        <v>1.4116606975700385E-4</v>
      </c>
      <c r="F84">
        <v>-6.7220979664727176E-3</v>
      </c>
      <c r="G84">
        <v>1.2216841784666865E-2</v>
      </c>
      <c r="H84" t="s">
        <v>53</v>
      </c>
      <c r="I84" t="s">
        <v>45</v>
      </c>
    </row>
    <row r="85" spans="1:9" x14ac:dyDescent="0.4">
      <c r="A85" s="1">
        <v>45857</v>
      </c>
      <c r="B85" t="s">
        <v>29</v>
      </c>
      <c r="C85">
        <v>97.922413649399886</v>
      </c>
      <c r="D85">
        <v>-5.5986501285033574E-3</v>
      </c>
      <c r="E85">
        <v>-5.5536045056360228E-3</v>
      </c>
      <c r="F85">
        <v>-1.6047871845497053E-3</v>
      </c>
      <c r="G85">
        <v>7.9966166046869791E-3</v>
      </c>
      <c r="H85" t="s">
        <v>53</v>
      </c>
      <c r="I85" t="s">
        <v>45</v>
      </c>
    </row>
    <row r="86" spans="1:9" x14ac:dyDescent="0.4">
      <c r="A86" s="1">
        <v>45856</v>
      </c>
      <c r="B86" t="s">
        <v>29</v>
      </c>
      <c r="C86">
        <v>98.469273047865215</v>
      </c>
      <c r="D86">
        <v>-4.50456228673346E-5</v>
      </c>
      <c r="E86">
        <v>-4.50456228673346E-5</v>
      </c>
      <c r="F86">
        <v>3.9995516205724169E-3</v>
      </c>
      <c r="G86">
        <v>1.3499508121730841E-2</v>
      </c>
      <c r="H86" t="s">
        <v>53</v>
      </c>
      <c r="I86" t="s">
        <v>45</v>
      </c>
    </row>
    <row r="87" spans="1:9" x14ac:dyDescent="0.4">
      <c r="A87" s="1">
        <v>45859</v>
      </c>
      <c r="B87" t="s">
        <v>30</v>
      </c>
      <c r="C87">
        <v>26130</v>
      </c>
      <c r="D87">
        <v>1.1494614326060804E-3</v>
      </c>
      <c r="E87">
        <v>-3.8255547054322214E-4</v>
      </c>
      <c r="F87">
        <v>1.1494252873562871E-3</v>
      </c>
      <c r="G87">
        <v>-2.2909507445589838E-3</v>
      </c>
      <c r="H87" t="s">
        <v>53</v>
      </c>
      <c r="I87" t="s">
        <v>45</v>
      </c>
    </row>
    <row r="88" spans="1:9" x14ac:dyDescent="0.4">
      <c r="A88" s="1">
        <v>45856</v>
      </c>
      <c r="B88" t="s">
        <v>30</v>
      </c>
      <c r="C88">
        <v>26140</v>
      </c>
      <c r="D88">
        <v>1.5320169031493025E-3</v>
      </c>
      <c r="E88">
        <v>1.9131432944319293E-4</v>
      </c>
      <c r="F88">
        <v>1.2256779531178985E-3</v>
      </c>
      <c r="G88">
        <v>8.0401240476279945E-4</v>
      </c>
      <c r="H88" t="s">
        <v>53</v>
      </c>
      <c r="I88" t="s">
        <v>45</v>
      </c>
    </row>
    <row r="89" spans="1:9" x14ac:dyDescent="0.4">
      <c r="A89" s="1">
        <v>45855</v>
      </c>
      <c r="B89" t="s">
        <v>30</v>
      </c>
      <c r="C89">
        <v>26135</v>
      </c>
      <c r="D89">
        <v>1.3407025737061096E-3</v>
      </c>
      <c r="E89">
        <v>-1.9127773527161107E-4</v>
      </c>
      <c r="F89">
        <v>8.4249224524191035E-4</v>
      </c>
      <c r="G89">
        <v>4.5936531026291583E-4</v>
      </c>
      <c r="H89" t="s">
        <v>53</v>
      </c>
      <c r="I89" t="s">
        <v>45</v>
      </c>
    </row>
    <row r="90" spans="1:9" x14ac:dyDescent="0.4">
      <c r="A90" s="1">
        <v>45854</v>
      </c>
      <c r="B90" t="s">
        <v>30</v>
      </c>
      <c r="C90">
        <v>26140</v>
      </c>
      <c r="D90">
        <v>1.5319803089777206E-3</v>
      </c>
      <c r="E90">
        <v>7.6569678407345521E-4</v>
      </c>
      <c r="F90">
        <v>7.6516948504190552E-5</v>
      </c>
      <c r="G90">
        <v>1.8396443354284919E-3</v>
      </c>
      <c r="H90" t="s">
        <v>53</v>
      </c>
      <c r="I90" t="s">
        <v>45</v>
      </c>
    </row>
    <row r="91" spans="1:9" x14ac:dyDescent="0.4">
      <c r="A91" s="1">
        <v>45853</v>
      </c>
      <c r="B91" t="s">
        <v>30</v>
      </c>
      <c r="C91">
        <v>26120</v>
      </c>
      <c r="D91">
        <v>7.6628352490426543E-4</v>
      </c>
      <c r="E91">
        <v>7.6628352490426543E-4</v>
      </c>
      <c r="F91">
        <v>3.8299502106475813E-4</v>
      </c>
      <c r="G91">
        <v>1.8410555385086624E-3</v>
      </c>
      <c r="H91" t="s">
        <v>53</v>
      </c>
      <c r="I91" t="s">
        <v>45</v>
      </c>
    </row>
  </sheetData>
  <phoneticPr fontId="8" type="noConversion"/>
  <pageMargins left="0.7" right="0.7" top="0.75" bottom="0.75" header="0.3" footer="0.3"/>
  <pageSetup scale="12"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D67AE-F725-41B1-97A1-74C97DB69A07}">
  <dimension ref="A1:F61"/>
  <sheetViews>
    <sheetView view="pageBreakPreview" topLeftCell="A28" zoomScale="60" zoomScaleNormal="100" workbookViewId="0">
      <selection activeCell="Q27" sqref="Q27:Q28"/>
    </sheetView>
  </sheetViews>
  <sheetFormatPr defaultRowHeight="14.6" x14ac:dyDescent="0.4"/>
  <cols>
    <col min="1" max="1" width="8.15234375" style="17" bestFit="1" customWidth="1"/>
    <col min="2" max="2" width="11.84375" bestFit="1" customWidth="1"/>
    <col min="3" max="3" width="11.765625" style="18" bestFit="1" customWidth="1"/>
    <col min="4" max="5" width="12.61328125" style="18" bestFit="1" customWidth="1"/>
    <col min="6" max="6" width="13.53515625" style="18" bestFit="1" customWidth="1"/>
    <col min="7" max="7" width="11" bestFit="1" customWidth="1"/>
    <col min="8" max="11" width="12" bestFit="1" customWidth="1"/>
    <col min="12" max="12" width="13.69140625" bestFit="1" customWidth="1"/>
    <col min="13" max="13" width="14.69140625" bestFit="1" customWidth="1"/>
    <col min="14" max="14" width="15.53515625" bestFit="1" customWidth="1"/>
    <col min="15" max="17" width="14.3828125" bestFit="1" customWidth="1"/>
    <col min="18" max="20" width="14.3046875" bestFit="1" customWidth="1"/>
    <col min="21" max="23" width="13.84375" bestFit="1" customWidth="1"/>
    <col min="24" max="24" width="18.15234375" bestFit="1" customWidth="1"/>
    <col min="25" max="25" width="17.53515625" bestFit="1" customWidth="1"/>
    <col min="26" max="26" width="19.15234375" bestFit="1" customWidth="1"/>
    <col min="27" max="27" width="18.53515625" bestFit="1" customWidth="1"/>
    <col min="28" max="28" width="20" bestFit="1" customWidth="1"/>
    <col min="29" max="29" width="19.3046875" bestFit="1" customWidth="1"/>
    <col min="30" max="30" width="12" bestFit="1" customWidth="1"/>
    <col min="31" max="32" width="12.3046875" bestFit="1" customWidth="1"/>
    <col min="33" max="33" width="13.3046875" bestFit="1" customWidth="1"/>
  </cols>
  <sheetData>
    <row r="1" spans="1:6" x14ac:dyDescent="0.4">
      <c r="A1" s="17" t="s">
        <v>31</v>
      </c>
      <c r="B1" t="s">
        <v>32</v>
      </c>
      <c r="C1" s="18" t="s">
        <v>97</v>
      </c>
      <c r="D1" s="18" t="s">
        <v>98</v>
      </c>
      <c r="E1" s="18" t="s">
        <v>99</v>
      </c>
      <c r="F1" s="18" t="s">
        <v>100</v>
      </c>
    </row>
    <row r="2" spans="1:6" x14ac:dyDescent="0.4">
      <c r="A2" s="17">
        <v>45860</v>
      </c>
      <c r="B2">
        <v>1509.5400390625</v>
      </c>
      <c r="C2" s="18">
        <v>0.49604221635883905</v>
      </c>
      <c r="D2" s="18">
        <v>0.78100263852242746</v>
      </c>
      <c r="E2" s="18">
        <v>0.8812664907651715</v>
      </c>
      <c r="F2" s="18">
        <v>0.70448548812664913</v>
      </c>
    </row>
    <row r="3" spans="1:6" x14ac:dyDescent="0.4">
      <c r="A3" s="17">
        <v>45859</v>
      </c>
      <c r="B3">
        <v>1485.050048828125</v>
      </c>
      <c r="C3" s="18">
        <v>0.51978891820580475</v>
      </c>
      <c r="D3" s="18">
        <v>0.76781002638522422</v>
      </c>
      <c r="E3" s="18">
        <v>0.87598944591029027</v>
      </c>
      <c r="F3" s="18">
        <v>0.69129287598944589</v>
      </c>
    </row>
    <row r="4" spans="1:6" x14ac:dyDescent="0.4">
      <c r="A4" s="17">
        <v>45856</v>
      </c>
      <c r="B4">
        <v>1497.280029296875</v>
      </c>
      <c r="C4" s="18">
        <v>0.71767810026385226</v>
      </c>
      <c r="D4" s="18">
        <v>0.81266490765171506</v>
      </c>
      <c r="E4" s="18">
        <v>0.89973614775725597</v>
      </c>
      <c r="F4" s="18">
        <v>0.70712401055408969</v>
      </c>
    </row>
    <row r="5" spans="1:6" x14ac:dyDescent="0.4">
      <c r="A5" s="17">
        <v>45855</v>
      </c>
      <c r="B5">
        <v>1490.010009765625</v>
      </c>
      <c r="C5" s="18">
        <v>0.68073878627968343</v>
      </c>
      <c r="D5" s="18">
        <v>0.82585751978891819</v>
      </c>
      <c r="E5" s="18">
        <v>0.89445910290237463</v>
      </c>
      <c r="F5" s="18">
        <v>0.68865435356200533</v>
      </c>
    </row>
    <row r="6" spans="1:6" x14ac:dyDescent="0.4">
      <c r="A6" s="17">
        <v>45854</v>
      </c>
      <c r="B6">
        <v>1475.469970703125</v>
      </c>
      <c r="C6" s="18">
        <v>0.62005277044854878</v>
      </c>
      <c r="D6" s="18">
        <v>0.77572559366754612</v>
      </c>
      <c r="E6" s="18">
        <v>0.87862796833773082</v>
      </c>
      <c r="F6" s="18">
        <v>0.67810026385224276</v>
      </c>
    </row>
    <row r="7" spans="1:6" x14ac:dyDescent="0.4">
      <c r="A7" s="17">
        <v>45853</v>
      </c>
      <c r="B7">
        <v>1460.6500244140625</v>
      </c>
      <c r="C7" s="18">
        <v>0.58575197889182062</v>
      </c>
      <c r="D7" s="18">
        <v>0.74934036939313986</v>
      </c>
      <c r="E7" s="18">
        <v>0.87598944591029027</v>
      </c>
      <c r="F7" s="18">
        <v>0.67018469656992086</v>
      </c>
    </row>
    <row r="8" spans="1:6" x14ac:dyDescent="0.4">
      <c r="A8" s="17">
        <v>45852</v>
      </c>
      <c r="B8">
        <v>1470.4200439453125</v>
      </c>
      <c r="C8" s="18">
        <v>0.67810026385224276</v>
      </c>
      <c r="D8" s="18">
        <v>0.77572559366754612</v>
      </c>
      <c r="E8" s="18">
        <v>0.86807387862796836</v>
      </c>
      <c r="F8" s="18">
        <v>0.64643799472295516</v>
      </c>
    </row>
    <row r="9" spans="1:6" x14ac:dyDescent="0.4">
      <c r="A9" s="17">
        <v>45849</v>
      </c>
      <c r="B9">
        <v>1457.760009765625</v>
      </c>
      <c r="C9" s="18">
        <v>0.62005277044854878</v>
      </c>
      <c r="D9" s="18">
        <v>0.76781002638522422</v>
      </c>
      <c r="E9" s="18">
        <v>0.86543535620052769</v>
      </c>
      <c r="F9" s="18">
        <v>0.60422163588390498</v>
      </c>
    </row>
    <row r="10" spans="1:6" x14ac:dyDescent="0.4">
      <c r="A10" s="17">
        <v>45848</v>
      </c>
      <c r="B10">
        <v>1445.6400146484375</v>
      </c>
      <c r="C10" s="18">
        <v>0.73614775725593673</v>
      </c>
      <c r="D10" s="18">
        <v>0.80211081794195249</v>
      </c>
      <c r="E10" s="18">
        <v>0.85488126649076512</v>
      </c>
      <c r="F10" s="18">
        <v>0.60949868073878632</v>
      </c>
    </row>
    <row r="11" spans="1:6" x14ac:dyDescent="0.4">
      <c r="A11" s="17">
        <v>45847</v>
      </c>
      <c r="B11">
        <v>1431.3199462890625</v>
      </c>
      <c r="C11" s="18">
        <v>0.73614775725593673</v>
      </c>
      <c r="D11" s="18">
        <v>0.79947229551451182</v>
      </c>
      <c r="E11" s="18">
        <v>0.86015831134564646</v>
      </c>
      <c r="F11" s="18">
        <v>0.60422163588390498</v>
      </c>
    </row>
    <row r="12" spans="1:6" x14ac:dyDescent="0.4">
      <c r="A12" s="17">
        <v>45846</v>
      </c>
      <c r="B12">
        <v>1415.4599609375</v>
      </c>
      <c r="C12" s="18">
        <v>0.75461741424802109</v>
      </c>
      <c r="D12" s="18">
        <v>0.75989445910290232</v>
      </c>
      <c r="E12" s="18">
        <v>0.84696569920844322</v>
      </c>
      <c r="F12" s="18">
        <v>0.57255936675461738</v>
      </c>
    </row>
    <row r="13" spans="1:6" x14ac:dyDescent="0.4">
      <c r="A13" s="17">
        <v>45845</v>
      </c>
      <c r="B13">
        <v>1402.06005859375</v>
      </c>
      <c r="C13" s="18">
        <v>0.66754617414248019</v>
      </c>
      <c r="D13" s="18">
        <v>0.71503957783641159</v>
      </c>
      <c r="E13" s="18">
        <v>0.87598944591029027</v>
      </c>
      <c r="F13" s="18">
        <v>0.54353562005277045</v>
      </c>
    </row>
    <row r="14" spans="1:6" x14ac:dyDescent="0.4">
      <c r="A14" s="17">
        <v>45842</v>
      </c>
      <c r="B14">
        <v>1386.969970703125</v>
      </c>
      <c r="C14" s="18">
        <v>0.63588390501319259</v>
      </c>
      <c r="D14" s="18">
        <v>0.63060686015831136</v>
      </c>
      <c r="E14" s="18">
        <v>0.86807387862796836</v>
      </c>
      <c r="F14" s="18">
        <v>0.52506596306068598</v>
      </c>
    </row>
    <row r="15" spans="1:6" x14ac:dyDescent="0.4">
      <c r="A15" s="17">
        <v>45841</v>
      </c>
      <c r="B15">
        <v>1381.9599609375</v>
      </c>
      <c r="C15" s="18">
        <v>0.56992084432717682</v>
      </c>
      <c r="D15" s="18">
        <v>0.56464379947229548</v>
      </c>
      <c r="E15" s="18">
        <v>0.85488126649076512</v>
      </c>
      <c r="F15" s="18">
        <v>0.50659630606860162</v>
      </c>
    </row>
    <row r="16" spans="1:6" x14ac:dyDescent="0.4">
      <c r="A16" s="17">
        <v>45840</v>
      </c>
      <c r="B16">
        <v>1384.5899658203125</v>
      </c>
      <c r="C16" s="18">
        <v>0.62532981530343013</v>
      </c>
      <c r="D16" s="18">
        <v>0.55145118733509235</v>
      </c>
      <c r="E16" s="18">
        <v>0.81002638522427439</v>
      </c>
      <c r="F16" s="18">
        <v>0.51978891820580475</v>
      </c>
    </row>
    <row r="17" spans="1:6" x14ac:dyDescent="0.4">
      <c r="A17" s="17">
        <v>45839</v>
      </c>
      <c r="B17">
        <v>1377.8399658203125</v>
      </c>
      <c r="C17" s="18">
        <v>0.45910290237467016</v>
      </c>
      <c r="D17" s="18">
        <v>0.46174142480211083</v>
      </c>
      <c r="E17" s="18">
        <v>0.76517150395778366</v>
      </c>
      <c r="F17" s="18">
        <v>0.48284960422163586</v>
      </c>
    </row>
    <row r="18" spans="1:6" x14ac:dyDescent="0.4">
      <c r="A18" s="17">
        <v>45838</v>
      </c>
      <c r="B18">
        <v>1376.0699462890625</v>
      </c>
      <c r="C18" s="18">
        <v>0.61455525606469008</v>
      </c>
      <c r="D18" s="18">
        <v>0.50404312668463613</v>
      </c>
      <c r="E18" s="18">
        <v>0.74123989218328845</v>
      </c>
      <c r="F18" s="18">
        <v>0.44743935309973049</v>
      </c>
    </row>
    <row r="19" spans="1:6" x14ac:dyDescent="0.4">
      <c r="A19" s="17">
        <v>45835</v>
      </c>
      <c r="B19">
        <v>1371.43994140625</v>
      </c>
      <c r="C19" s="18">
        <v>0.52560646900269536</v>
      </c>
      <c r="D19" s="18">
        <v>0.46091644204851751</v>
      </c>
      <c r="E19" s="18">
        <v>0.73045822102425872</v>
      </c>
      <c r="F19" s="18">
        <v>0.43126684636118601</v>
      </c>
    </row>
    <row r="20" spans="1:6" x14ac:dyDescent="0.4">
      <c r="A20" s="17">
        <v>45834</v>
      </c>
      <c r="B20">
        <v>1365.6700439453125</v>
      </c>
      <c r="C20" s="18">
        <v>0.46361185983827491</v>
      </c>
      <c r="D20" s="18">
        <v>0.43396226415094341</v>
      </c>
      <c r="E20" s="18">
        <v>0.7142857142857143</v>
      </c>
      <c r="F20" s="18">
        <v>0.43396226415094341</v>
      </c>
    </row>
    <row r="21" spans="1:6" x14ac:dyDescent="0.4">
      <c r="A21" s="17">
        <v>45833</v>
      </c>
      <c r="B21">
        <v>1366.75</v>
      </c>
      <c r="C21" s="18">
        <v>0.48787061994609165</v>
      </c>
      <c r="D21" s="18">
        <v>0.42048517520215634</v>
      </c>
      <c r="E21" s="18">
        <v>0.71159029649595684</v>
      </c>
      <c r="F21" s="18">
        <v>0.42857142857142855</v>
      </c>
    </row>
    <row r="22" spans="1:6" x14ac:dyDescent="0.4">
      <c r="A22" s="17">
        <v>45832</v>
      </c>
      <c r="B22">
        <v>1366.77001953125</v>
      </c>
      <c r="C22" s="18">
        <v>0.47978436657681939</v>
      </c>
      <c r="D22" s="18">
        <v>0.44743935309973049</v>
      </c>
      <c r="E22" s="18">
        <v>0.70080862533692723</v>
      </c>
      <c r="F22" s="18">
        <v>0.42857142857142855</v>
      </c>
    </row>
    <row r="23" spans="1:6" x14ac:dyDescent="0.4">
      <c r="A23" s="17">
        <v>45831</v>
      </c>
      <c r="B23">
        <v>1358.1800537109375</v>
      </c>
      <c r="C23" s="18">
        <v>0.40161725067385445</v>
      </c>
      <c r="D23" s="18">
        <v>0.44743935309973049</v>
      </c>
      <c r="E23" s="18">
        <v>0.69002695417789761</v>
      </c>
      <c r="F23" s="18">
        <v>0.41509433962264153</v>
      </c>
    </row>
    <row r="24" spans="1:6" x14ac:dyDescent="0.4">
      <c r="A24" s="17">
        <v>45828</v>
      </c>
      <c r="B24">
        <v>1349.3499755859375</v>
      </c>
      <c r="C24" s="18">
        <v>0.55256064690026951</v>
      </c>
      <c r="D24" s="18">
        <v>0.49595687331536387</v>
      </c>
      <c r="E24" s="18">
        <v>0.68194070080862534</v>
      </c>
      <c r="F24" s="18">
        <v>0.42048517520215634</v>
      </c>
    </row>
    <row r="25" spans="1:6" x14ac:dyDescent="0.4">
      <c r="A25" s="17">
        <v>45827</v>
      </c>
      <c r="B25">
        <v>1352.0400390625</v>
      </c>
      <c r="C25" s="18">
        <v>0.54716981132075471</v>
      </c>
      <c r="D25" s="18">
        <v>0.47708894878706198</v>
      </c>
      <c r="E25" s="18">
        <v>0.67654986522911054</v>
      </c>
      <c r="F25" s="18">
        <v>0.40700808625336926</v>
      </c>
    </row>
    <row r="26" spans="1:6" x14ac:dyDescent="0.4">
      <c r="A26" s="17">
        <v>45826</v>
      </c>
      <c r="B26">
        <v>1346.8299560546875</v>
      </c>
      <c r="C26" s="18">
        <v>0.60916442048517516</v>
      </c>
      <c r="D26" s="18">
        <v>0.48517520215633425</v>
      </c>
      <c r="E26" s="18">
        <v>0.67115902964959573</v>
      </c>
      <c r="F26" s="18">
        <v>0.41239892183288412</v>
      </c>
    </row>
    <row r="27" spans="1:6" x14ac:dyDescent="0.4">
      <c r="A27" s="17">
        <v>45825</v>
      </c>
      <c r="B27">
        <v>1347.68994140625</v>
      </c>
      <c r="C27" s="18">
        <v>0.68733153638814015</v>
      </c>
      <c r="D27" s="18">
        <v>0.52021563342318056</v>
      </c>
      <c r="E27" s="18">
        <v>0.67924528301886788</v>
      </c>
      <c r="F27" s="18">
        <v>0.43126684636118601</v>
      </c>
    </row>
    <row r="28" spans="1:6" x14ac:dyDescent="0.4">
      <c r="A28" s="17">
        <v>45824</v>
      </c>
      <c r="B28">
        <v>1338.1099853515625</v>
      </c>
      <c r="C28" s="18">
        <v>0.5768194070080862</v>
      </c>
      <c r="D28" s="18">
        <v>0.49865229110512127</v>
      </c>
      <c r="E28" s="18">
        <v>0.64690026954177893</v>
      </c>
      <c r="F28" s="18">
        <v>0.42318059299191374</v>
      </c>
    </row>
    <row r="29" spans="1:6" x14ac:dyDescent="0.4">
      <c r="A29" s="17">
        <v>45821</v>
      </c>
      <c r="B29">
        <v>1315.489990234375</v>
      </c>
      <c r="C29" s="18">
        <v>0.29380053908355797</v>
      </c>
      <c r="D29" s="18">
        <v>0.35309973045822102</v>
      </c>
      <c r="E29" s="18">
        <v>0.61725067385444743</v>
      </c>
      <c r="F29" s="18">
        <v>0.36388140161725069</v>
      </c>
    </row>
    <row r="30" spans="1:6" x14ac:dyDescent="0.4">
      <c r="A30" s="17">
        <v>45820</v>
      </c>
      <c r="B30">
        <v>1322.989990234375</v>
      </c>
      <c r="C30" s="18">
        <v>0.38274932614555257</v>
      </c>
      <c r="D30" s="18">
        <v>0.49865229110512127</v>
      </c>
      <c r="E30" s="18">
        <v>0.65498652291105119</v>
      </c>
      <c r="F30" s="18">
        <v>0.40970350404312667</v>
      </c>
    </row>
    <row r="31" spans="1:6" x14ac:dyDescent="0.4">
      <c r="A31" s="17">
        <v>45819</v>
      </c>
      <c r="B31">
        <v>1315.199951171875</v>
      </c>
      <c r="C31" s="18">
        <v>0.26415094339622641</v>
      </c>
      <c r="D31" s="18">
        <v>0.42587601078167114</v>
      </c>
      <c r="E31" s="18">
        <v>0.59838274932614555</v>
      </c>
      <c r="F31" s="18">
        <v>0.38005390835579517</v>
      </c>
    </row>
    <row r="32" spans="1:6" x14ac:dyDescent="0.4">
      <c r="A32" s="17">
        <v>45818</v>
      </c>
      <c r="B32">
        <v>1316.22998046875</v>
      </c>
      <c r="C32" s="18">
        <v>0.18867924528301888</v>
      </c>
      <c r="D32" s="18">
        <v>0.42587601078167114</v>
      </c>
      <c r="E32" s="18">
        <v>0.56603773584905659</v>
      </c>
      <c r="F32" s="18">
        <v>0.36388140161725069</v>
      </c>
    </row>
    <row r="33" spans="1:6" x14ac:dyDescent="0.4">
      <c r="A33" s="17">
        <v>45817</v>
      </c>
      <c r="B33">
        <v>1310.5699462890625</v>
      </c>
      <c r="C33" s="18">
        <v>0.22102425876010781</v>
      </c>
      <c r="D33" s="18">
        <v>0.40700808625336926</v>
      </c>
      <c r="E33" s="18">
        <v>0.56334231805929924</v>
      </c>
      <c r="F33" s="18">
        <v>0.36657681940700809</v>
      </c>
    </row>
    <row r="34" spans="1:6" x14ac:dyDescent="0.4">
      <c r="A34" s="17">
        <v>45814</v>
      </c>
      <c r="B34">
        <v>1329.8900146484375</v>
      </c>
      <c r="C34" s="18">
        <v>0.32884097035040433</v>
      </c>
      <c r="D34" s="18">
        <v>0.59029649595687328</v>
      </c>
      <c r="E34" s="18">
        <v>0.60916442048517516</v>
      </c>
      <c r="F34" s="18">
        <v>0.39622641509433965</v>
      </c>
    </row>
    <row r="35" spans="1:6" x14ac:dyDescent="0.4">
      <c r="A35" s="17">
        <v>45813</v>
      </c>
      <c r="B35">
        <v>1342.0899658203125</v>
      </c>
      <c r="C35" s="18">
        <v>0.53638814016172509</v>
      </c>
      <c r="D35" s="18">
        <v>0.75741239892183287</v>
      </c>
      <c r="E35" s="18">
        <v>0.64959568733153639</v>
      </c>
      <c r="F35" s="18">
        <v>0.43396226415094341</v>
      </c>
    </row>
    <row r="36" spans="1:6" x14ac:dyDescent="0.4">
      <c r="A36" s="17">
        <v>45812</v>
      </c>
      <c r="B36">
        <v>1345.739990234375</v>
      </c>
      <c r="C36" s="18">
        <v>0.55256064690026951</v>
      </c>
      <c r="D36" s="18">
        <v>0.76819407008086249</v>
      </c>
      <c r="E36" s="18">
        <v>0.64420485175202158</v>
      </c>
      <c r="F36" s="18">
        <v>0.43126684636118601</v>
      </c>
    </row>
    <row r="37" spans="1:6" x14ac:dyDescent="0.4">
      <c r="A37" s="17">
        <v>45811</v>
      </c>
      <c r="B37">
        <v>1347.25</v>
      </c>
      <c r="C37" s="18">
        <v>0.58490566037735847</v>
      </c>
      <c r="D37" s="18">
        <v>0.75471698113207553</v>
      </c>
      <c r="E37" s="18">
        <v>0.64420485175202158</v>
      </c>
      <c r="F37" s="18">
        <v>0.41239892183288412</v>
      </c>
    </row>
    <row r="38" spans="1:6" x14ac:dyDescent="0.4">
      <c r="A38" s="17">
        <v>45810</v>
      </c>
      <c r="B38">
        <v>1336.300048828125</v>
      </c>
      <c r="C38" s="18">
        <v>0.59568733153638809</v>
      </c>
      <c r="D38" s="18">
        <v>0.68194070080862534</v>
      </c>
      <c r="E38" s="18">
        <v>0.59838274932614555</v>
      </c>
      <c r="F38" s="18">
        <v>0.40970350404312667</v>
      </c>
    </row>
    <row r="39" spans="1:6" x14ac:dyDescent="0.4">
      <c r="A39" s="17">
        <v>45807</v>
      </c>
      <c r="B39">
        <v>1332.5999755859375</v>
      </c>
      <c r="C39" s="18">
        <v>0.52830188679245282</v>
      </c>
      <c r="D39" s="18">
        <v>0.65768194070080865</v>
      </c>
      <c r="E39" s="18">
        <v>0.56064690026954178</v>
      </c>
      <c r="F39" s="18">
        <v>0.3746630727762803</v>
      </c>
    </row>
    <row r="40" spans="1:6" x14ac:dyDescent="0.4">
      <c r="A40" s="17">
        <v>45806</v>
      </c>
      <c r="B40">
        <v>1341.8599853515625</v>
      </c>
      <c r="C40" s="18">
        <v>0.7439353099730458</v>
      </c>
      <c r="D40" s="18">
        <v>0.80323450134770891</v>
      </c>
      <c r="E40" s="18">
        <v>0.59838274932614555</v>
      </c>
      <c r="F40" s="18">
        <v>0.37735849056603776</v>
      </c>
    </row>
    <row r="41" spans="1:6" x14ac:dyDescent="0.4">
      <c r="A41" s="17">
        <v>45805</v>
      </c>
      <c r="B41">
        <v>1341.8699951171875</v>
      </c>
      <c r="C41" s="18">
        <v>0.78975741239892183</v>
      </c>
      <c r="D41" s="18">
        <v>0.81671159029649598</v>
      </c>
      <c r="E41" s="18">
        <v>0.56334231805929924</v>
      </c>
      <c r="F41" s="18">
        <v>0.38005390835579517</v>
      </c>
    </row>
    <row r="42" spans="1:6" x14ac:dyDescent="0.4">
      <c r="A42" s="17">
        <v>45804</v>
      </c>
      <c r="B42">
        <v>1339.81005859375</v>
      </c>
      <c r="C42" s="18">
        <v>0.80592991913746626</v>
      </c>
      <c r="D42" s="18">
        <v>0.81401617250673852</v>
      </c>
      <c r="E42" s="18">
        <v>0.53369272237196763</v>
      </c>
      <c r="F42" s="18">
        <v>0.3746630727762803</v>
      </c>
    </row>
    <row r="43" spans="1:6" x14ac:dyDescent="0.4">
      <c r="A43" s="17">
        <v>45803</v>
      </c>
      <c r="B43">
        <v>1332.510009765625</v>
      </c>
      <c r="C43" s="18">
        <v>0.6253369272237197</v>
      </c>
      <c r="D43" s="18">
        <v>0.76010781671159033</v>
      </c>
      <c r="E43" s="18">
        <v>0.48517520215633425</v>
      </c>
      <c r="F43" s="18">
        <v>0.36388140161725069</v>
      </c>
    </row>
    <row r="44" spans="1:6" x14ac:dyDescent="0.4">
      <c r="A44" s="17">
        <v>45800</v>
      </c>
      <c r="B44">
        <v>1314.4599609375</v>
      </c>
      <c r="C44" s="18">
        <v>0.33692722371967654</v>
      </c>
      <c r="D44" s="18">
        <v>0.81671159029649598</v>
      </c>
      <c r="E44" s="18">
        <v>0.40970350404312667</v>
      </c>
      <c r="F44" s="18">
        <v>0.32614555256064692</v>
      </c>
    </row>
    <row r="45" spans="1:6" x14ac:dyDescent="0.4">
      <c r="A45" s="17">
        <v>45799</v>
      </c>
      <c r="B45">
        <v>1313.8399658203125</v>
      </c>
      <c r="C45" s="18">
        <v>0.30727762803234504</v>
      </c>
      <c r="D45" s="18">
        <v>0.82210242587601079</v>
      </c>
      <c r="E45" s="18">
        <v>0.40161725067385445</v>
      </c>
      <c r="F45" s="18">
        <v>0.31266846361185985</v>
      </c>
    </row>
    <row r="46" spans="1:6" x14ac:dyDescent="0.4">
      <c r="A46" s="17">
        <v>45798</v>
      </c>
      <c r="B46">
        <v>1323.050048828125</v>
      </c>
      <c r="C46" s="18">
        <v>0.38274932614555257</v>
      </c>
      <c r="D46" s="18">
        <v>0.85444743935309975</v>
      </c>
      <c r="E46" s="18">
        <v>0.40970350404312667</v>
      </c>
      <c r="F46" s="18">
        <v>0.32075471698113206</v>
      </c>
    </row>
    <row r="47" spans="1:6" x14ac:dyDescent="0.4">
      <c r="A47" s="17">
        <v>45797</v>
      </c>
      <c r="B47">
        <v>1315.1500244140625</v>
      </c>
      <c r="C47" s="18">
        <v>0.38814016172506738</v>
      </c>
      <c r="D47" s="18">
        <v>0.87601078167115898</v>
      </c>
      <c r="E47" s="18">
        <v>0.42318059299191374</v>
      </c>
      <c r="F47" s="18">
        <v>0.33153638814016173</v>
      </c>
    </row>
    <row r="48" spans="1:6" x14ac:dyDescent="0.4">
      <c r="A48" s="17">
        <v>45796</v>
      </c>
      <c r="B48">
        <v>1296.2900390625</v>
      </c>
      <c r="C48" s="18">
        <v>0.34770889487870621</v>
      </c>
      <c r="D48" s="18">
        <v>0.83827493261455521</v>
      </c>
      <c r="E48" s="18">
        <v>0.40161725067385445</v>
      </c>
      <c r="F48" s="18">
        <v>0.29919137466307277</v>
      </c>
    </row>
    <row r="49" spans="1:6" x14ac:dyDescent="0.4">
      <c r="A49" s="17">
        <v>45793</v>
      </c>
      <c r="B49">
        <v>1301.3900146484375</v>
      </c>
      <c r="C49" s="18">
        <v>0.57412398921832886</v>
      </c>
      <c r="D49" s="18">
        <v>0.8571428571428571</v>
      </c>
      <c r="E49" s="18">
        <v>0.44474393530997303</v>
      </c>
      <c r="F49" s="18">
        <v>0.32075471698113206</v>
      </c>
    </row>
    <row r="50" spans="1:6" x14ac:dyDescent="0.4">
      <c r="A50" s="17">
        <v>45792</v>
      </c>
      <c r="B50">
        <v>1313.199951171875</v>
      </c>
      <c r="C50" s="18">
        <v>0.71159029649595684</v>
      </c>
      <c r="D50" s="18">
        <v>0.87601078167115898</v>
      </c>
      <c r="E50" s="18">
        <v>0.47439353099730458</v>
      </c>
      <c r="F50" s="18">
        <v>0.32345013477088946</v>
      </c>
    </row>
    <row r="51" spans="1:6" x14ac:dyDescent="0.4">
      <c r="A51" s="17">
        <v>45791</v>
      </c>
      <c r="B51">
        <v>1309.72998046875</v>
      </c>
      <c r="C51" s="18">
        <v>0.77358490566037741</v>
      </c>
      <c r="D51" s="18">
        <v>0.86522911051212936</v>
      </c>
      <c r="E51" s="18">
        <v>0.46091644204851751</v>
      </c>
      <c r="F51" s="18">
        <v>0.32345013477088946</v>
      </c>
    </row>
    <row r="52" spans="1:6" x14ac:dyDescent="0.4">
      <c r="A52" s="17">
        <v>45790</v>
      </c>
      <c r="B52">
        <v>1293.4300537109375</v>
      </c>
      <c r="C52" s="18">
        <v>0.80053908355795145</v>
      </c>
      <c r="D52" s="18">
        <v>0.85444743935309975</v>
      </c>
      <c r="E52" s="18">
        <v>0.43126684636118601</v>
      </c>
      <c r="F52" s="18">
        <v>0.29380053908355797</v>
      </c>
    </row>
    <row r="53" spans="1:6" x14ac:dyDescent="0.4">
      <c r="A53" s="17">
        <v>45789</v>
      </c>
      <c r="B53">
        <v>1283.260009765625</v>
      </c>
      <c r="C53" s="18">
        <v>0.71967654986522911</v>
      </c>
      <c r="D53" s="18">
        <v>0.89218328840970351</v>
      </c>
      <c r="E53" s="18">
        <v>0.3719676549865229</v>
      </c>
      <c r="F53" s="18">
        <v>0.2857142857142857</v>
      </c>
    </row>
    <row r="54" spans="1:6" x14ac:dyDescent="0.4">
      <c r="A54" s="17">
        <v>45786</v>
      </c>
      <c r="B54">
        <v>1267.300048828125</v>
      </c>
      <c r="C54" s="18">
        <v>0.69541778975741242</v>
      </c>
      <c r="D54" s="18">
        <v>0.87601078167115898</v>
      </c>
      <c r="E54" s="18">
        <v>0.33692722371967654</v>
      </c>
      <c r="F54" s="18">
        <v>0.28301886792452829</v>
      </c>
    </row>
    <row r="55" spans="1:6" x14ac:dyDescent="0.4">
      <c r="A55" s="17">
        <v>45785</v>
      </c>
      <c r="B55">
        <v>1269.800048828125</v>
      </c>
      <c r="C55" s="18">
        <v>0.73854447439353099</v>
      </c>
      <c r="D55" s="18">
        <v>0.84366576819407013</v>
      </c>
      <c r="E55" s="18">
        <v>0.33423180592991913</v>
      </c>
      <c r="F55" s="18">
        <v>0.28032345013477089</v>
      </c>
    </row>
    <row r="56" spans="1:6" x14ac:dyDescent="0.4">
      <c r="A56" s="17">
        <v>45784</v>
      </c>
      <c r="B56">
        <v>1250.3699951171875</v>
      </c>
      <c r="C56" s="18">
        <v>0.63881401617250677</v>
      </c>
      <c r="D56" s="18">
        <v>0.64690026954177893</v>
      </c>
      <c r="E56" s="18">
        <v>0.30997304582210244</v>
      </c>
      <c r="F56" s="18">
        <v>0.26145552560646901</v>
      </c>
    </row>
    <row r="57" spans="1:6" x14ac:dyDescent="0.4">
      <c r="A57" s="17">
        <v>45783</v>
      </c>
      <c r="B57">
        <v>1241.949951171875</v>
      </c>
      <c r="C57" s="18">
        <v>0.70080862533692723</v>
      </c>
      <c r="D57" s="18">
        <v>0.53908355795148244</v>
      </c>
      <c r="E57" s="18">
        <v>0.29649595687331537</v>
      </c>
      <c r="F57" s="18">
        <v>0.26684636118598382</v>
      </c>
    </row>
    <row r="58" spans="1:6" x14ac:dyDescent="0.4">
      <c r="A58" s="17">
        <v>45782</v>
      </c>
      <c r="B58">
        <v>1240.050048828125</v>
      </c>
      <c r="C58" s="18">
        <v>0.73315363881401618</v>
      </c>
      <c r="D58" s="18">
        <v>0.50943396226415094</v>
      </c>
      <c r="E58" s="18">
        <v>0.31266846361185985</v>
      </c>
      <c r="F58" s="18">
        <v>0.27223719676549868</v>
      </c>
    </row>
    <row r="59" spans="1:6" x14ac:dyDescent="0.4">
      <c r="A59" s="17">
        <v>45776</v>
      </c>
      <c r="B59">
        <v>1226.300048828125</v>
      </c>
      <c r="C59" s="18">
        <v>0.8328840970350404</v>
      </c>
      <c r="D59" s="18">
        <v>0.46630727762803237</v>
      </c>
      <c r="E59" s="18">
        <v>0.27223719676549868</v>
      </c>
      <c r="F59" s="18">
        <v>0.26145552560646901</v>
      </c>
    </row>
    <row r="60" spans="1:6" x14ac:dyDescent="0.4">
      <c r="A60" s="17">
        <v>45775</v>
      </c>
      <c r="B60">
        <v>1226.800048828125</v>
      </c>
      <c r="C60" s="18">
        <v>0.80053908355795145</v>
      </c>
      <c r="D60" s="18">
        <v>0.45013477088948789</v>
      </c>
      <c r="E60" s="18">
        <v>0.27223719676549868</v>
      </c>
      <c r="F60" s="18">
        <v>0.2560646900269542</v>
      </c>
    </row>
    <row r="61" spans="1:6" x14ac:dyDescent="0.4">
      <c r="A61" s="17">
        <v>45772</v>
      </c>
      <c r="B61">
        <v>1229.22998046875</v>
      </c>
      <c r="C61" s="18">
        <v>0.7978436657681941</v>
      </c>
      <c r="D61" s="18">
        <v>0.43126684636118601</v>
      </c>
      <c r="E61" s="18">
        <v>0.27223719676549868</v>
      </c>
      <c r="F61" s="18">
        <v>0.24797843665768193</v>
      </c>
    </row>
  </sheetData>
  <pageMargins left="0.7" right="0.7" top="0.75" bottom="0.75" header="0.3" footer="0.3"/>
  <pageSetup scale="77"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9426D-D0EB-4C3A-B29C-CC542DD832F5}">
  <dimension ref="A1:H11"/>
  <sheetViews>
    <sheetView view="pageBreakPreview" zoomScale="60" zoomScaleNormal="100" workbookViewId="0">
      <selection activeCell="Q27" sqref="Q27:Q28"/>
    </sheetView>
  </sheetViews>
  <sheetFormatPr defaultRowHeight="14.6" x14ac:dyDescent="0.4"/>
  <cols>
    <col min="1" max="1" width="14.4609375" bestFit="1" customWidth="1"/>
    <col min="2" max="2" width="8.15234375" bestFit="1" customWidth="1"/>
    <col min="3" max="3" width="14.3046875" bestFit="1" customWidth="1"/>
    <col min="4" max="4" width="14.4609375" bestFit="1" customWidth="1"/>
    <col min="5" max="5" width="12.61328125" bestFit="1" customWidth="1"/>
    <col min="6" max="6" width="12.765625" bestFit="1" customWidth="1"/>
    <col min="7" max="7" width="14.15234375" bestFit="1" customWidth="1"/>
    <col min="8" max="8" width="12.53515625" bestFit="1" customWidth="1"/>
  </cols>
  <sheetData>
    <row r="1" spans="1:8" x14ac:dyDescent="0.4">
      <c r="A1" t="s">
        <v>31</v>
      </c>
      <c r="B1" t="s">
        <v>35</v>
      </c>
      <c r="C1" t="s">
        <v>128</v>
      </c>
      <c r="D1" t="s">
        <v>129</v>
      </c>
      <c r="E1" t="s">
        <v>66</v>
      </c>
      <c r="F1" t="s">
        <v>65</v>
      </c>
      <c r="G1" t="s">
        <v>130</v>
      </c>
      <c r="H1" t="s">
        <v>67</v>
      </c>
    </row>
    <row r="2" spans="1:8" x14ac:dyDescent="0.4">
      <c r="A2" s="1">
        <v>45860</v>
      </c>
      <c r="B2" t="s">
        <v>68</v>
      </c>
      <c r="C2">
        <v>0</v>
      </c>
      <c r="D2">
        <v>0</v>
      </c>
      <c r="E2">
        <v>0</v>
      </c>
      <c r="F2">
        <v>0</v>
      </c>
      <c r="G2">
        <v>0</v>
      </c>
      <c r="H2">
        <v>0</v>
      </c>
    </row>
    <row r="3" spans="1:8" x14ac:dyDescent="0.4">
      <c r="A3" s="1">
        <v>45860</v>
      </c>
      <c r="B3" t="s">
        <v>69</v>
      </c>
      <c r="C3">
        <v>-137.62955400000001</v>
      </c>
      <c r="D3">
        <v>127.139774</v>
      </c>
      <c r="E3">
        <v>-5610.5007267840001</v>
      </c>
      <c r="F3">
        <v>3730.192621568</v>
      </c>
      <c r="G3">
        <v>-10.48978</v>
      </c>
      <c r="H3">
        <v>-1880.3081052160003</v>
      </c>
    </row>
    <row r="4" spans="1:8" x14ac:dyDescent="0.4">
      <c r="A4" s="1">
        <v>45859</v>
      </c>
      <c r="B4" t="s">
        <v>68</v>
      </c>
      <c r="C4">
        <v>-23.948093</v>
      </c>
      <c r="D4">
        <v>23.981439999999999</v>
      </c>
      <c r="E4">
        <v>-756.64992511999992</v>
      </c>
      <c r="F4">
        <v>718.13489049600003</v>
      </c>
      <c r="G4">
        <v>3.3347000000000002E-2</v>
      </c>
      <c r="H4">
        <v>-38.515034623999952</v>
      </c>
    </row>
    <row r="5" spans="1:8" x14ac:dyDescent="0.4">
      <c r="A5" s="1">
        <v>45859</v>
      </c>
      <c r="B5" t="s">
        <v>69</v>
      </c>
      <c r="C5">
        <v>-135.65885700000001</v>
      </c>
      <c r="D5">
        <v>151.216342</v>
      </c>
      <c r="E5">
        <v>-4292.6643773440001</v>
      </c>
      <c r="F5">
        <v>4430.6298880000004</v>
      </c>
      <c r="G5">
        <v>15.557485</v>
      </c>
      <c r="H5">
        <v>137.96551065600039</v>
      </c>
    </row>
    <row r="6" spans="1:8" x14ac:dyDescent="0.4">
      <c r="A6" s="1">
        <v>45856</v>
      </c>
      <c r="B6" t="s">
        <v>68</v>
      </c>
      <c r="C6">
        <v>-26.291710999999999</v>
      </c>
      <c r="D6">
        <v>26.1722</v>
      </c>
      <c r="E6">
        <v>-814.31362969600002</v>
      </c>
      <c r="F6">
        <v>949.2706048</v>
      </c>
      <c r="G6">
        <v>-0.11951100000000001</v>
      </c>
      <c r="H6">
        <v>134.95697510399992</v>
      </c>
    </row>
    <row r="7" spans="1:8" x14ac:dyDescent="0.4">
      <c r="A7" s="1">
        <v>45856</v>
      </c>
      <c r="B7" t="s">
        <v>69</v>
      </c>
      <c r="C7">
        <v>-104.937748</v>
      </c>
      <c r="D7">
        <v>120.88912000000001</v>
      </c>
      <c r="E7">
        <v>-3434.4492441599996</v>
      </c>
      <c r="F7">
        <v>3364.5136056319998</v>
      </c>
      <c r="G7">
        <v>15.951371999999999</v>
      </c>
      <c r="H7">
        <v>-69.935638527999814</v>
      </c>
    </row>
    <row r="8" spans="1:8" x14ac:dyDescent="0.4">
      <c r="A8" s="1">
        <v>45855</v>
      </c>
      <c r="B8" t="s">
        <v>68</v>
      </c>
      <c r="C8">
        <v>-24.070232000000001</v>
      </c>
      <c r="D8">
        <v>42.187519999999999</v>
      </c>
      <c r="E8">
        <v>-732.39937894399998</v>
      </c>
      <c r="F8">
        <v>1600.1371423359999</v>
      </c>
      <c r="G8">
        <v>18.117287999999999</v>
      </c>
      <c r="H8">
        <v>867.73776339199992</v>
      </c>
    </row>
    <row r="9" spans="1:8" x14ac:dyDescent="0.4">
      <c r="A9" s="1">
        <v>45855</v>
      </c>
      <c r="B9" t="s">
        <v>69</v>
      </c>
      <c r="C9">
        <v>-129.14603600000001</v>
      </c>
      <c r="D9">
        <v>132.10132100000001</v>
      </c>
      <c r="E9">
        <v>-3963.4483322880001</v>
      </c>
      <c r="F9">
        <v>3843.6958433280001</v>
      </c>
      <c r="G9">
        <v>2.9552849999999999</v>
      </c>
      <c r="H9">
        <v>-119.75248895999988</v>
      </c>
    </row>
    <row r="10" spans="1:8" x14ac:dyDescent="0.4">
      <c r="A10" s="1">
        <v>45854</v>
      </c>
      <c r="B10" t="s">
        <v>69</v>
      </c>
      <c r="C10">
        <v>-137.68462700000001</v>
      </c>
      <c r="D10">
        <v>180.30297400000001</v>
      </c>
      <c r="E10">
        <v>-6085.5548436479994</v>
      </c>
      <c r="F10">
        <v>6396.8925757439993</v>
      </c>
      <c r="G10">
        <v>42.618347</v>
      </c>
      <c r="H10">
        <v>311.33773209599985</v>
      </c>
    </row>
    <row r="11" spans="1:8" x14ac:dyDescent="0.4">
      <c r="A11" s="1">
        <v>45854</v>
      </c>
      <c r="B11" t="s">
        <v>68</v>
      </c>
      <c r="C11">
        <v>-20.491292000000001</v>
      </c>
      <c r="D11">
        <v>26.791364000000002</v>
      </c>
      <c r="E11">
        <v>-708.17892123199999</v>
      </c>
      <c r="F11">
        <v>895.65543539200007</v>
      </c>
      <c r="G11">
        <v>6.3000720000000001</v>
      </c>
      <c r="H11">
        <v>187.47651416000008</v>
      </c>
    </row>
  </sheetData>
  <phoneticPr fontId="8" type="noConversion"/>
  <pageMargins left="0.7" right="0.7" top="0.75" bottom="0.75" header="0.3" footer="0.3"/>
  <pageSetup scale="87"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F69C2-1880-4645-9453-CEB25F97201C}">
  <dimension ref="A1:D41"/>
  <sheetViews>
    <sheetView view="pageBreakPreview" zoomScale="60" zoomScaleNormal="100" workbookViewId="0">
      <selection activeCell="G5" sqref="G5"/>
    </sheetView>
  </sheetViews>
  <sheetFormatPr defaultRowHeight="14.6" x14ac:dyDescent="0.4"/>
  <cols>
    <col min="1" max="1" width="8.15234375" bestFit="1" customWidth="1"/>
    <col min="2" max="2" width="9.07421875" bestFit="1" customWidth="1"/>
    <col min="3" max="3" width="15.69140625" bestFit="1" customWidth="1"/>
    <col min="4" max="4" width="12.61328125" bestFit="1" customWidth="1"/>
    <col min="7" max="7" width="6" bestFit="1" customWidth="1"/>
    <col min="8" max="8" width="13.3828125" bestFit="1" customWidth="1"/>
  </cols>
  <sheetData>
    <row r="1" spans="1:4" x14ac:dyDescent="0.4">
      <c r="A1" t="s">
        <v>35</v>
      </c>
      <c r="B1" t="s">
        <v>18</v>
      </c>
      <c r="C1" t="s">
        <v>70</v>
      </c>
      <c r="D1" t="s">
        <v>121</v>
      </c>
    </row>
    <row r="2" spans="1:4" x14ac:dyDescent="0.4">
      <c r="A2" t="s">
        <v>69</v>
      </c>
      <c r="B2" t="s">
        <v>75</v>
      </c>
      <c r="C2">
        <v>498.42074419199992</v>
      </c>
      <c r="D2">
        <v>1</v>
      </c>
    </row>
    <row r="3" spans="1:4" x14ac:dyDescent="0.4">
      <c r="A3" t="s">
        <v>69</v>
      </c>
      <c r="B3" t="s">
        <v>89</v>
      </c>
      <c r="C3">
        <v>361.99230464000004</v>
      </c>
      <c r="D3">
        <v>1</v>
      </c>
    </row>
    <row r="4" spans="1:4" x14ac:dyDescent="0.4">
      <c r="A4" t="s">
        <v>69</v>
      </c>
      <c r="B4" t="s">
        <v>305</v>
      </c>
      <c r="C4">
        <v>328.18512328400004</v>
      </c>
      <c r="D4">
        <v>1</v>
      </c>
    </row>
    <row r="5" spans="1:4" x14ac:dyDescent="0.4">
      <c r="A5" t="s">
        <v>69</v>
      </c>
      <c r="B5" t="s">
        <v>73</v>
      </c>
      <c r="C5">
        <v>277.64706508800003</v>
      </c>
      <c r="D5">
        <v>1</v>
      </c>
    </row>
    <row r="6" spans="1:4" x14ac:dyDescent="0.4">
      <c r="A6" t="s">
        <v>69</v>
      </c>
      <c r="B6" t="s">
        <v>86</v>
      </c>
      <c r="C6">
        <v>197.400367104</v>
      </c>
      <c r="D6">
        <v>1</v>
      </c>
    </row>
    <row r="7" spans="1:4" x14ac:dyDescent="0.4">
      <c r="A7" t="s">
        <v>69</v>
      </c>
      <c r="B7" t="s">
        <v>306</v>
      </c>
      <c r="C7">
        <v>160.25598156800001</v>
      </c>
      <c r="D7">
        <v>1</v>
      </c>
    </row>
    <row r="8" spans="1:4" x14ac:dyDescent="0.4">
      <c r="A8" t="s">
        <v>69</v>
      </c>
      <c r="B8" t="s">
        <v>183</v>
      </c>
      <c r="C8">
        <v>158.44816641599999</v>
      </c>
      <c r="D8">
        <v>1</v>
      </c>
    </row>
    <row r="9" spans="1:4" x14ac:dyDescent="0.4">
      <c r="A9" t="s">
        <v>69</v>
      </c>
      <c r="B9" t="s">
        <v>307</v>
      </c>
      <c r="C9">
        <v>151.922262528</v>
      </c>
      <c r="D9">
        <v>1</v>
      </c>
    </row>
    <row r="10" spans="1:4" x14ac:dyDescent="0.4">
      <c r="A10" t="s">
        <v>69</v>
      </c>
      <c r="B10" t="s">
        <v>308</v>
      </c>
      <c r="C10">
        <v>149.91799756799998</v>
      </c>
      <c r="D10">
        <v>1</v>
      </c>
    </row>
    <row r="11" spans="1:4" x14ac:dyDescent="0.4">
      <c r="A11" t="s">
        <v>69</v>
      </c>
      <c r="B11" t="s">
        <v>71</v>
      </c>
      <c r="C11">
        <v>146.30053785600001</v>
      </c>
      <c r="D11">
        <v>1</v>
      </c>
    </row>
    <row r="12" spans="1:4" x14ac:dyDescent="0.4">
      <c r="A12" t="s">
        <v>69</v>
      </c>
      <c r="B12" t="s">
        <v>95</v>
      </c>
      <c r="C12">
        <v>118.530718592</v>
      </c>
      <c r="D12">
        <v>0</v>
      </c>
    </row>
    <row r="13" spans="1:4" x14ac:dyDescent="0.4">
      <c r="A13" t="s">
        <v>69</v>
      </c>
      <c r="B13" t="s">
        <v>309</v>
      </c>
      <c r="C13">
        <v>120.114481152</v>
      </c>
      <c r="D13">
        <v>0</v>
      </c>
    </row>
    <row r="14" spans="1:4" x14ac:dyDescent="0.4">
      <c r="A14" t="s">
        <v>69</v>
      </c>
      <c r="B14" t="s">
        <v>310</v>
      </c>
      <c r="C14">
        <v>141.12712435199998</v>
      </c>
      <c r="D14">
        <v>0</v>
      </c>
    </row>
    <row r="15" spans="1:4" x14ac:dyDescent="0.4">
      <c r="A15" t="s">
        <v>69</v>
      </c>
      <c r="B15" t="s">
        <v>84</v>
      </c>
      <c r="C15">
        <v>152.94815795199997</v>
      </c>
      <c r="D15">
        <v>0</v>
      </c>
    </row>
    <row r="16" spans="1:4" x14ac:dyDescent="0.4">
      <c r="A16" t="s">
        <v>69</v>
      </c>
      <c r="B16" t="s">
        <v>72</v>
      </c>
      <c r="C16">
        <v>159.18072678399997</v>
      </c>
      <c r="D16">
        <v>0</v>
      </c>
    </row>
    <row r="17" spans="1:4" x14ac:dyDescent="0.4">
      <c r="A17" t="s">
        <v>69</v>
      </c>
      <c r="B17" t="s">
        <v>185</v>
      </c>
      <c r="C17">
        <v>194.99201177600006</v>
      </c>
      <c r="D17">
        <v>0</v>
      </c>
    </row>
    <row r="18" spans="1:4" x14ac:dyDescent="0.4">
      <c r="A18" t="s">
        <v>69</v>
      </c>
      <c r="B18" t="s">
        <v>85</v>
      </c>
      <c r="C18">
        <v>293.63324313599998</v>
      </c>
      <c r="D18">
        <v>0</v>
      </c>
    </row>
    <row r="19" spans="1:4" x14ac:dyDescent="0.4">
      <c r="A19" t="s">
        <v>69</v>
      </c>
      <c r="B19" t="s">
        <v>74</v>
      </c>
      <c r="C19">
        <v>314.4000839680001</v>
      </c>
      <c r="D19">
        <v>0</v>
      </c>
    </row>
    <row r="20" spans="1:4" x14ac:dyDescent="0.4">
      <c r="A20" t="s">
        <v>69</v>
      </c>
      <c r="B20" t="s">
        <v>166</v>
      </c>
      <c r="C20">
        <v>520.08991232000028</v>
      </c>
      <c r="D20">
        <v>0</v>
      </c>
    </row>
    <row r="21" spans="1:4" x14ac:dyDescent="0.4">
      <c r="A21" t="s">
        <v>69</v>
      </c>
      <c r="B21" t="s">
        <v>193</v>
      </c>
      <c r="C21">
        <v>1961.2419855359999</v>
      </c>
      <c r="D21">
        <v>0</v>
      </c>
    </row>
    <row r="22" spans="1:4" x14ac:dyDescent="0.4">
      <c r="A22" t="s">
        <v>68</v>
      </c>
      <c r="B22" t="s">
        <v>164</v>
      </c>
      <c r="C22">
        <v>135.93691801599999</v>
      </c>
      <c r="D22">
        <v>1</v>
      </c>
    </row>
    <row r="23" spans="1:4" x14ac:dyDescent="0.4">
      <c r="A23" t="s">
        <v>68</v>
      </c>
      <c r="B23" t="s">
        <v>86</v>
      </c>
      <c r="C23">
        <v>110.74510643200003</v>
      </c>
      <c r="D23">
        <v>1</v>
      </c>
    </row>
    <row r="24" spans="1:4" x14ac:dyDescent="0.4">
      <c r="A24" t="s">
        <v>68</v>
      </c>
      <c r="B24" t="s">
        <v>74</v>
      </c>
      <c r="C24">
        <v>102.96410931200001</v>
      </c>
      <c r="D24">
        <v>1</v>
      </c>
    </row>
    <row r="25" spans="1:4" x14ac:dyDescent="0.4">
      <c r="A25" t="s">
        <v>68</v>
      </c>
      <c r="B25" t="s">
        <v>311</v>
      </c>
      <c r="C25">
        <v>90.315468799999991</v>
      </c>
      <c r="D25">
        <v>1</v>
      </c>
    </row>
    <row r="26" spans="1:4" x14ac:dyDescent="0.4">
      <c r="A26" t="s">
        <v>68</v>
      </c>
      <c r="B26" t="s">
        <v>87</v>
      </c>
      <c r="C26">
        <v>84.495682560000006</v>
      </c>
      <c r="D26">
        <v>1</v>
      </c>
    </row>
    <row r="27" spans="1:4" x14ac:dyDescent="0.4">
      <c r="A27" t="s">
        <v>68</v>
      </c>
      <c r="B27" t="s">
        <v>77</v>
      </c>
      <c r="C27">
        <v>81.167200256000001</v>
      </c>
      <c r="D27">
        <v>1</v>
      </c>
    </row>
    <row r="28" spans="1:4" x14ac:dyDescent="0.4">
      <c r="A28" t="s">
        <v>68</v>
      </c>
      <c r="B28" t="s">
        <v>312</v>
      </c>
      <c r="C28">
        <v>68.596847552</v>
      </c>
      <c r="D28">
        <v>1</v>
      </c>
    </row>
    <row r="29" spans="1:4" x14ac:dyDescent="0.4">
      <c r="A29" t="s">
        <v>68</v>
      </c>
      <c r="B29" t="s">
        <v>165</v>
      </c>
      <c r="C29">
        <v>67.574628352000005</v>
      </c>
      <c r="D29">
        <v>1</v>
      </c>
    </row>
    <row r="30" spans="1:4" x14ac:dyDescent="0.4">
      <c r="A30" t="s">
        <v>68</v>
      </c>
      <c r="B30" t="s">
        <v>88</v>
      </c>
      <c r="C30">
        <v>64.878950400000008</v>
      </c>
      <c r="D30">
        <v>1</v>
      </c>
    </row>
    <row r="31" spans="1:4" x14ac:dyDescent="0.4">
      <c r="A31" t="s">
        <v>68</v>
      </c>
      <c r="B31" t="s">
        <v>92</v>
      </c>
      <c r="C31">
        <v>61.869960703999993</v>
      </c>
      <c r="D31">
        <v>1</v>
      </c>
    </row>
    <row r="32" spans="1:4" x14ac:dyDescent="0.4">
      <c r="A32" t="s">
        <v>68</v>
      </c>
      <c r="B32" t="s">
        <v>313</v>
      </c>
      <c r="C32">
        <v>12.789999615999999</v>
      </c>
      <c r="D32">
        <v>0</v>
      </c>
    </row>
    <row r="33" spans="1:4" x14ac:dyDescent="0.4">
      <c r="A33" t="s">
        <v>68</v>
      </c>
      <c r="B33" t="s">
        <v>310</v>
      </c>
      <c r="C33">
        <v>14.946170384</v>
      </c>
      <c r="D33">
        <v>0</v>
      </c>
    </row>
    <row r="34" spans="1:4" x14ac:dyDescent="0.4">
      <c r="A34" t="s">
        <v>68</v>
      </c>
      <c r="B34" t="s">
        <v>314</v>
      </c>
      <c r="C34">
        <v>15.713010432000001</v>
      </c>
      <c r="D34">
        <v>0</v>
      </c>
    </row>
    <row r="35" spans="1:4" x14ac:dyDescent="0.4">
      <c r="A35" t="s">
        <v>68</v>
      </c>
      <c r="B35" t="s">
        <v>82</v>
      </c>
      <c r="C35">
        <v>16.185309439999994</v>
      </c>
      <c r="D35">
        <v>0</v>
      </c>
    </row>
    <row r="36" spans="1:4" x14ac:dyDescent="0.4">
      <c r="A36" t="s">
        <v>68</v>
      </c>
      <c r="B36" t="s">
        <v>184</v>
      </c>
      <c r="C36">
        <v>28.350574592000001</v>
      </c>
      <c r="D36">
        <v>0</v>
      </c>
    </row>
    <row r="37" spans="1:4" x14ac:dyDescent="0.4">
      <c r="A37" t="s">
        <v>68</v>
      </c>
      <c r="B37" t="s">
        <v>315</v>
      </c>
      <c r="C37">
        <v>32.660959808000001</v>
      </c>
      <c r="D37">
        <v>0</v>
      </c>
    </row>
    <row r="38" spans="1:4" x14ac:dyDescent="0.4">
      <c r="A38" t="s">
        <v>68</v>
      </c>
      <c r="B38" t="s">
        <v>71</v>
      </c>
      <c r="C38">
        <v>42.239852031999988</v>
      </c>
      <c r="D38">
        <v>0</v>
      </c>
    </row>
    <row r="39" spans="1:4" x14ac:dyDescent="0.4">
      <c r="A39" t="s">
        <v>68</v>
      </c>
      <c r="B39" t="s">
        <v>73</v>
      </c>
      <c r="C39">
        <v>60.802252799999977</v>
      </c>
      <c r="D39">
        <v>0</v>
      </c>
    </row>
    <row r="40" spans="1:4" x14ac:dyDescent="0.4">
      <c r="A40" t="s">
        <v>68</v>
      </c>
      <c r="B40" t="s">
        <v>75</v>
      </c>
      <c r="C40">
        <v>66.596681727999993</v>
      </c>
      <c r="D40">
        <v>0</v>
      </c>
    </row>
    <row r="41" spans="1:4" x14ac:dyDescent="0.4">
      <c r="A41" t="s">
        <v>68</v>
      </c>
      <c r="B41" t="s">
        <v>76</v>
      </c>
      <c r="C41">
        <v>100.93934391999998</v>
      </c>
      <c r="D41">
        <v>0</v>
      </c>
    </row>
  </sheetData>
  <pageMargins left="0.7" right="0.7" top="0.75" bottom="0.75" header="0.3" footer="0.3"/>
  <pageSetup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A8A4D-EA41-4ACF-9E4B-04E2871BBEC6}">
  <dimension ref="A1:J61"/>
  <sheetViews>
    <sheetView view="pageBreakPreview" zoomScale="60" zoomScaleNormal="100" workbookViewId="0">
      <selection activeCell="G5" sqref="G5"/>
    </sheetView>
  </sheetViews>
  <sheetFormatPr defaultRowHeight="14.6" x14ac:dyDescent="0.4"/>
  <cols>
    <col min="1" max="1" width="13.3046875" bestFit="1" customWidth="1"/>
    <col min="2" max="2" width="10.07421875" bestFit="1" customWidth="1"/>
    <col min="3" max="6" width="80.61328125" bestFit="1" customWidth="1"/>
    <col min="7" max="7" width="17.23046875" bestFit="1" customWidth="1"/>
    <col min="8" max="8" width="14.07421875" bestFit="1" customWidth="1"/>
    <col min="9" max="9" width="9.921875" bestFit="1" customWidth="1"/>
    <col min="10" max="10" width="52.15234375" bestFit="1" customWidth="1"/>
  </cols>
  <sheetData>
    <row r="1" spans="1:10" x14ac:dyDescent="0.4">
      <c r="A1" t="s">
        <v>0</v>
      </c>
      <c r="B1" t="s">
        <v>1</v>
      </c>
      <c r="C1" t="s">
        <v>2</v>
      </c>
      <c r="D1" t="s">
        <v>3</v>
      </c>
      <c r="E1" t="s">
        <v>4</v>
      </c>
      <c r="F1" t="s">
        <v>5</v>
      </c>
      <c r="G1" t="s">
        <v>6</v>
      </c>
      <c r="H1" t="s">
        <v>7</v>
      </c>
      <c r="I1" t="s">
        <v>8</v>
      </c>
      <c r="J1" t="s">
        <v>60</v>
      </c>
    </row>
    <row r="2" spans="1:10" x14ac:dyDescent="0.4">
      <c r="A2" t="s">
        <v>9</v>
      </c>
      <c r="B2" t="s">
        <v>10</v>
      </c>
      <c r="C2" t="s">
        <v>324</v>
      </c>
      <c r="D2" t="s">
        <v>325</v>
      </c>
      <c r="E2" t="s">
        <v>326</v>
      </c>
      <c r="F2" t="s">
        <v>327</v>
      </c>
      <c r="G2" s="1">
        <v>45860.366666666669</v>
      </c>
      <c r="H2">
        <v>59</v>
      </c>
      <c r="I2" t="s">
        <v>12</v>
      </c>
      <c r="J2" t="s">
        <v>569</v>
      </c>
    </row>
    <row r="3" spans="1:10" x14ac:dyDescent="0.4">
      <c r="A3" t="s">
        <v>9</v>
      </c>
      <c r="B3" t="s">
        <v>10</v>
      </c>
      <c r="C3" t="s">
        <v>328</v>
      </c>
      <c r="D3" t="s">
        <v>329</v>
      </c>
      <c r="E3" t="s">
        <v>330</v>
      </c>
      <c r="F3" t="s">
        <v>331</v>
      </c>
      <c r="G3" s="1">
        <v>45859.302083333336</v>
      </c>
      <c r="H3">
        <v>42</v>
      </c>
      <c r="I3" t="s">
        <v>11</v>
      </c>
      <c r="J3" t="s">
        <v>570</v>
      </c>
    </row>
    <row r="4" spans="1:10" x14ac:dyDescent="0.4">
      <c r="A4" t="s">
        <v>9</v>
      </c>
      <c r="B4" t="s">
        <v>10</v>
      </c>
      <c r="C4" t="s">
        <v>332</v>
      </c>
      <c r="D4" t="s">
        <v>333</v>
      </c>
      <c r="E4" t="s">
        <v>334</v>
      </c>
      <c r="F4" t="s">
        <v>335</v>
      </c>
      <c r="G4" s="1">
        <v>45858.436111111114</v>
      </c>
      <c r="H4">
        <v>49</v>
      </c>
      <c r="I4" t="s">
        <v>12</v>
      </c>
      <c r="J4" t="s">
        <v>571</v>
      </c>
    </row>
    <row r="5" spans="1:10" x14ac:dyDescent="0.4">
      <c r="A5" t="s">
        <v>9</v>
      </c>
      <c r="B5" t="s">
        <v>10</v>
      </c>
      <c r="C5" t="s">
        <v>336</v>
      </c>
      <c r="D5" t="s">
        <v>337</v>
      </c>
      <c r="E5" t="s">
        <v>338</v>
      </c>
      <c r="F5" t="s">
        <v>339</v>
      </c>
      <c r="G5" s="1">
        <v>45857.74722222222</v>
      </c>
      <c r="H5">
        <v>58</v>
      </c>
      <c r="I5" t="s">
        <v>11</v>
      </c>
      <c r="J5" t="s">
        <v>572</v>
      </c>
    </row>
    <row r="6" spans="1:10" x14ac:dyDescent="0.4">
      <c r="A6" t="s">
        <v>9</v>
      </c>
      <c r="B6" t="s">
        <v>13</v>
      </c>
      <c r="C6" t="s">
        <v>340</v>
      </c>
      <c r="D6" t="s">
        <v>341</v>
      </c>
      <c r="E6" t="s">
        <v>342</v>
      </c>
      <c r="F6" t="s">
        <v>343</v>
      </c>
      <c r="G6" s="1">
        <v>45860.413888888892</v>
      </c>
      <c r="H6">
        <v>42</v>
      </c>
      <c r="I6" t="s">
        <v>14</v>
      </c>
      <c r="J6" t="s">
        <v>573</v>
      </c>
    </row>
    <row r="7" spans="1:10" x14ac:dyDescent="0.4">
      <c r="A7" t="s">
        <v>9</v>
      </c>
      <c r="B7" t="s">
        <v>13</v>
      </c>
      <c r="C7" t="s">
        <v>344</v>
      </c>
      <c r="D7" t="s">
        <v>345</v>
      </c>
      <c r="E7" t="s">
        <v>346</v>
      </c>
      <c r="F7" t="s">
        <v>347</v>
      </c>
      <c r="G7" s="1">
        <v>45860.347222222219</v>
      </c>
      <c r="H7">
        <v>48</v>
      </c>
      <c r="I7" t="s">
        <v>12</v>
      </c>
      <c r="J7" t="s">
        <v>574</v>
      </c>
    </row>
    <row r="8" spans="1:10" x14ac:dyDescent="0.4">
      <c r="A8" t="s">
        <v>9</v>
      </c>
      <c r="B8" t="s">
        <v>13</v>
      </c>
      <c r="C8" t="s">
        <v>348</v>
      </c>
      <c r="D8" t="s">
        <v>349</v>
      </c>
      <c r="E8" t="s">
        <v>350</v>
      </c>
      <c r="F8" t="s">
        <v>351</v>
      </c>
      <c r="G8" s="1">
        <v>45859.429861111108</v>
      </c>
      <c r="H8">
        <v>45</v>
      </c>
      <c r="I8" t="s">
        <v>11</v>
      </c>
      <c r="J8" t="s">
        <v>575</v>
      </c>
    </row>
    <row r="9" spans="1:10" x14ac:dyDescent="0.4">
      <c r="A9" t="s">
        <v>9</v>
      </c>
      <c r="B9" t="s">
        <v>13</v>
      </c>
      <c r="C9" t="s">
        <v>352</v>
      </c>
      <c r="D9" t="s">
        <v>353</v>
      </c>
      <c r="E9" t="s">
        <v>354</v>
      </c>
      <c r="F9" t="s">
        <v>355</v>
      </c>
      <c r="G9" s="1">
        <v>45857.897916666669</v>
      </c>
      <c r="H9">
        <v>54</v>
      </c>
      <c r="I9" t="s">
        <v>11</v>
      </c>
      <c r="J9" t="s">
        <v>576</v>
      </c>
    </row>
    <row r="10" spans="1:10" x14ac:dyDescent="0.4">
      <c r="A10" t="s">
        <v>9</v>
      </c>
      <c r="B10" t="s">
        <v>13</v>
      </c>
      <c r="C10" t="s">
        <v>356</v>
      </c>
      <c r="D10" t="s">
        <v>357</v>
      </c>
      <c r="E10" t="s">
        <v>358</v>
      </c>
      <c r="F10" t="s">
        <v>359</v>
      </c>
      <c r="G10" s="1">
        <v>45860.667361111111</v>
      </c>
      <c r="H10">
        <v>54</v>
      </c>
      <c r="I10" t="s">
        <v>12</v>
      </c>
      <c r="J10" t="s">
        <v>577</v>
      </c>
    </row>
    <row r="11" spans="1:10" x14ac:dyDescent="0.4">
      <c r="A11" t="s">
        <v>9</v>
      </c>
      <c r="B11" t="s">
        <v>13</v>
      </c>
      <c r="C11" t="s">
        <v>360</v>
      </c>
      <c r="D11" t="s">
        <v>361</v>
      </c>
      <c r="E11" t="s">
        <v>362</v>
      </c>
      <c r="F11" t="s">
        <v>363</v>
      </c>
      <c r="G11" s="1">
        <v>45860.002083333333</v>
      </c>
      <c r="H11">
        <v>48</v>
      </c>
      <c r="I11" t="s">
        <v>14</v>
      </c>
      <c r="J11" t="s">
        <v>578</v>
      </c>
    </row>
    <row r="12" spans="1:10" x14ac:dyDescent="0.4">
      <c r="A12" t="s">
        <v>9</v>
      </c>
      <c r="B12" t="s">
        <v>13</v>
      </c>
      <c r="C12" t="s">
        <v>364</v>
      </c>
      <c r="D12" t="s">
        <v>365</v>
      </c>
      <c r="E12" t="s">
        <v>366</v>
      </c>
      <c r="F12" t="s">
        <v>367</v>
      </c>
      <c r="G12" s="1">
        <v>45858.000694444447</v>
      </c>
      <c r="H12">
        <v>59</v>
      </c>
      <c r="I12" t="s">
        <v>12</v>
      </c>
      <c r="J12" t="s">
        <v>579</v>
      </c>
    </row>
    <row r="13" spans="1:10" x14ac:dyDescent="0.4">
      <c r="A13" t="s">
        <v>9</v>
      </c>
      <c r="B13" t="s">
        <v>13</v>
      </c>
      <c r="C13" t="s">
        <v>368</v>
      </c>
      <c r="D13" t="s">
        <v>369</v>
      </c>
      <c r="E13" t="s">
        <v>370</v>
      </c>
      <c r="F13" t="s">
        <v>371</v>
      </c>
      <c r="G13" s="1">
        <v>45858.003472222219</v>
      </c>
      <c r="H13">
        <v>52</v>
      </c>
      <c r="I13" t="s">
        <v>11</v>
      </c>
      <c r="J13" t="s">
        <v>580</v>
      </c>
    </row>
    <row r="14" spans="1:10" x14ac:dyDescent="0.4">
      <c r="A14" t="s">
        <v>9</v>
      </c>
      <c r="B14" t="s">
        <v>109</v>
      </c>
      <c r="C14" t="s">
        <v>372</v>
      </c>
      <c r="D14" t="s">
        <v>373</v>
      </c>
      <c r="E14" t="s">
        <v>374</v>
      </c>
      <c r="F14" t="s">
        <v>375</v>
      </c>
      <c r="G14" s="1">
        <v>45860.650694444441</v>
      </c>
      <c r="H14">
        <v>45</v>
      </c>
      <c r="I14" t="s">
        <v>12</v>
      </c>
      <c r="J14" t="s">
        <v>581</v>
      </c>
    </row>
    <row r="15" spans="1:10" x14ac:dyDescent="0.4">
      <c r="A15" t="s">
        <v>9</v>
      </c>
      <c r="B15" t="s">
        <v>109</v>
      </c>
      <c r="C15" t="s">
        <v>376</v>
      </c>
      <c r="D15" t="s">
        <v>377</v>
      </c>
      <c r="E15" t="s">
        <v>378</v>
      </c>
      <c r="F15" t="s">
        <v>379</v>
      </c>
      <c r="G15" s="1">
        <v>45860.473611111112</v>
      </c>
      <c r="H15">
        <v>53</v>
      </c>
      <c r="I15" t="s">
        <v>14</v>
      </c>
      <c r="J15" t="s">
        <v>582</v>
      </c>
    </row>
    <row r="16" spans="1:10" x14ac:dyDescent="0.4">
      <c r="A16" t="s">
        <v>9</v>
      </c>
      <c r="B16" t="s">
        <v>109</v>
      </c>
      <c r="C16" t="s">
        <v>380</v>
      </c>
      <c r="D16" t="s">
        <v>381</v>
      </c>
      <c r="E16" t="s">
        <v>382</v>
      </c>
      <c r="F16" t="s">
        <v>383</v>
      </c>
      <c r="G16" s="1">
        <v>45859.68472222222</v>
      </c>
      <c r="H16">
        <v>56</v>
      </c>
      <c r="I16" t="s">
        <v>12</v>
      </c>
      <c r="J16" t="s">
        <v>579</v>
      </c>
    </row>
    <row r="17" spans="1:10" x14ac:dyDescent="0.4">
      <c r="A17" t="s">
        <v>9</v>
      </c>
      <c r="B17" t="s">
        <v>109</v>
      </c>
      <c r="C17" t="s">
        <v>384</v>
      </c>
      <c r="D17" t="s">
        <v>385</v>
      </c>
      <c r="E17" t="s">
        <v>386</v>
      </c>
      <c r="F17" t="s">
        <v>387</v>
      </c>
      <c r="G17" s="1">
        <v>45859.645833333336</v>
      </c>
      <c r="H17">
        <v>50</v>
      </c>
      <c r="I17" t="s">
        <v>14</v>
      </c>
      <c r="J17" t="s">
        <v>583</v>
      </c>
    </row>
    <row r="18" spans="1:10" x14ac:dyDescent="0.4">
      <c r="A18" t="s">
        <v>9</v>
      </c>
      <c r="B18" t="s">
        <v>109</v>
      </c>
      <c r="C18" t="s">
        <v>388</v>
      </c>
      <c r="D18" t="s">
        <v>389</v>
      </c>
      <c r="E18" t="s">
        <v>390</v>
      </c>
      <c r="F18" t="s">
        <v>391</v>
      </c>
      <c r="G18" s="1">
        <v>45859.478472222225</v>
      </c>
      <c r="H18">
        <v>53</v>
      </c>
      <c r="I18" t="s">
        <v>11</v>
      </c>
      <c r="J18" t="s">
        <v>584</v>
      </c>
    </row>
    <row r="19" spans="1:10" x14ac:dyDescent="0.4">
      <c r="A19" t="s">
        <v>9</v>
      </c>
      <c r="B19" t="s">
        <v>109</v>
      </c>
      <c r="C19" t="s">
        <v>392</v>
      </c>
      <c r="D19" t="s">
        <v>393</v>
      </c>
      <c r="E19" t="s">
        <v>394</v>
      </c>
      <c r="F19" t="s">
        <v>395</v>
      </c>
      <c r="G19" s="1">
        <v>45859.475694444445</v>
      </c>
      <c r="H19">
        <v>42</v>
      </c>
      <c r="I19" t="s">
        <v>12</v>
      </c>
      <c r="J19" t="s">
        <v>585</v>
      </c>
    </row>
    <row r="20" spans="1:10" x14ac:dyDescent="0.4">
      <c r="A20" t="s">
        <v>9</v>
      </c>
      <c r="B20" t="s">
        <v>109</v>
      </c>
      <c r="C20" t="s">
        <v>396</v>
      </c>
      <c r="D20" t="s">
        <v>397</v>
      </c>
      <c r="E20" t="s">
        <v>398</v>
      </c>
      <c r="F20" t="s">
        <v>399</v>
      </c>
      <c r="G20" s="1">
        <v>45858.693749999999</v>
      </c>
      <c r="H20">
        <v>53</v>
      </c>
      <c r="I20" t="s">
        <v>12</v>
      </c>
      <c r="J20" t="s">
        <v>586</v>
      </c>
    </row>
    <row r="21" spans="1:10" x14ac:dyDescent="0.4">
      <c r="A21" t="s">
        <v>9</v>
      </c>
      <c r="B21" t="s">
        <v>109</v>
      </c>
      <c r="C21" t="s">
        <v>400</v>
      </c>
      <c r="D21" t="s">
        <v>401</v>
      </c>
      <c r="E21" t="s">
        <v>402</v>
      </c>
      <c r="F21" t="s">
        <v>403</v>
      </c>
      <c r="G21" s="1">
        <v>45857.770833333336</v>
      </c>
      <c r="H21">
        <v>48</v>
      </c>
      <c r="I21" t="s">
        <v>14</v>
      </c>
      <c r="J21" t="s">
        <v>62</v>
      </c>
    </row>
    <row r="22" spans="1:10" x14ac:dyDescent="0.4">
      <c r="A22" t="s">
        <v>16</v>
      </c>
      <c r="B22" t="s">
        <v>10</v>
      </c>
      <c r="C22" t="s">
        <v>404</v>
      </c>
      <c r="D22" t="s">
        <v>405</v>
      </c>
      <c r="E22" t="s">
        <v>406</v>
      </c>
      <c r="F22" t="s">
        <v>407</v>
      </c>
      <c r="G22" s="1">
        <v>45860.329340277778</v>
      </c>
      <c r="H22">
        <v>49</v>
      </c>
      <c r="I22" t="s">
        <v>12</v>
      </c>
      <c r="J22" t="s">
        <v>587</v>
      </c>
    </row>
    <row r="23" spans="1:10" x14ac:dyDescent="0.4">
      <c r="A23" t="s">
        <v>16</v>
      </c>
      <c r="B23" t="s">
        <v>10</v>
      </c>
      <c r="C23" t="s">
        <v>408</v>
      </c>
      <c r="D23" t="s">
        <v>409</v>
      </c>
      <c r="E23" t="s">
        <v>410</v>
      </c>
      <c r="F23" t="s">
        <v>411</v>
      </c>
      <c r="G23" s="1">
        <v>45860.328414351854</v>
      </c>
      <c r="H23">
        <v>53</v>
      </c>
      <c r="I23" t="s">
        <v>14</v>
      </c>
      <c r="J23" t="s">
        <v>588</v>
      </c>
    </row>
    <row r="24" spans="1:10" x14ac:dyDescent="0.4">
      <c r="A24" t="s">
        <v>16</v>
      </c>
      <c r="B24" t="s">
        <v>10</v>
      </c>
      <c r="C24" t="s">
        <v>412</v>
      </c>
      <c r="D24" t="s">
        <v>413</v>
      </c>
      <c r="E24" t="s">
        <v>414</v>
      </c>
      <c r="F24" t="s">
        <v>415</v>
      </c>
      <c r="G24" s="1">
        <v>45859.626388888886</v>
      </c>
      <c r="H24">
        <v>54</v>
      </c>
      <c r="I24" t="s">
        <v>14</v>
      </c>
      <c r="J24" t="s">
        <v>589</v>
      </c>
    </row>
    <row r="25" spans="1:10" x14ac:dyDescent="0.4">
      <c r="A25" t="s">
        <v>16</v>
      </c>
      <c r="B25" t="s">
        <v>10</v>
      </c>
      <c r="C25" t="s">
        <v>416</v>
      </c>
      <c r="D25" t="s">
        <v>417</v>
      </c>
      <c r="E25" t="s">
        <v>418</v>
      </c>
      <c r="F25" t="s">
        <v>419</v>
      </c>
      <c r="G25" s="1">
        <v>45857.39943287037</v>
      </c>
      <c r="H25">
        <v>55</v>
      </c>
      <c r="I25" t="s">
        <v>11</v>
      </c>
      <c r="J25" t="s">
        <v>590</v>
      </c>
    </row>
    <row r="26" spans="1:10" x14ac:dyDescent="0.4">
      <c r="A26" t="s">
        <v>16</v>
      </c>
      <c r="B26" t="s">
        <v>10</v>
      </c>
      <c r="C26" t="s">
        <v>420</v>
      </c>
      <c r="D26" t="s">
        <v>421</v>
      </c>
      <c r="E26" t="s">
        <v>422</v>
      </c>
      <c r="F26" t="s">
        <v>423</v>
      </c>
      <c r="G26" s="1">
        <v>45860.614062499997</v>
      </c>
      <c r="H26">
        <v>42</v>
      </c>
      <c r="I26" t="s">
        <v>14</v>
      </c>
      <c r="J26" t="s">
        <v>591</v>
      </c>
    </row>
    <row r="27" spans="1:10" x14ac:dyDescent="0.4">
      <c r="A27" t="s">
        <v>16</v>
      </c>
      <c r="B27" t="s">
        <v>10</v>
      </c>
      <c r="C27" t="s">
        <v>424</v>
      </c>
      <c r="D27" t="s">
        <v>425</v>
      </c>
      <c r="E27" t="s">
        <v>426</v>
      </c>
      <c r="F27" t="s">
        <v>427</v>
      </c>
      <c r="G27" s="1">
        <v>45860.462812500002</v>
      </c>
      <c r="H27">
        <v>53</v>
      </c>
      <c r="I27" t="s">
        <v>11</v>
      </c>
      <c r="J27" t="s">
        <v>592</v>
      </c>
    </row>
    <row r="28" spans="1:10" x14ac:dyDescent="0.4">
      <c r="A28" t="s">
        <v>16</v>
      </c>
      <c r="B28" t="s">
        <v>10</v>
      </c>
      <c r="C28" t="s">
        <v>428</v>
      </c>
      <c r="D28" t="s">
        <v>429</v>
      </c>
      <c r="E28" t="s">
        <v>430</v>
      </c>
      <c r="F28" t="s">
        <v>431</v>
      </c>
      <c r="G28" s="1">
        <v>45860.328136574077</v>
      </c>
      <c r="H28">
        <v>56</v>
      </c>
      <c r="I28" t="s">
        <v>12</v>
      </c>
      <c r="J28" t="s">
        <v>577</v>
      </c>
    </row>
    <row r="29" spans="1:10" x14ac:dyDescent="0.4">
      <c r="A29" t="s">
        <v>16</v>
      </c>
      <c r="B29" t="s">
        <v>10</v>
      </c>
      <c r="C29" t="s">
        <v>432</v>
      </c>
      <c r="D29" t="s">
        <v>433</v>
      </c>
      <c r="E29" t="s">
        <v>434</v>
      </c>
      <c r="F29" t="s">
        <v>435</v>
      </c>
      <c r="G29" s="1">
        <v>45859.758368055554</v>
      </c>
      <c r="H29">
        <v>50</v>
      </c>
      <c r="I29" t="s">
        <v>11</v>
      </c>
      <c r="J29" t="s">
        <v>593</v>
      </c>
    </row>
    <row r="30" spans="1:10" x14ac:dyDescent="0.4">
      <c r="A30" t="s">
        <v>16</v>
      </c>
      <c r="B30" t="s">
        <v>13</v>
      </c>
      <c r="C30" t="s">
        <v>436</v>
      </c>
      <c r="D30" t="s">
        <v>437</v>
      </c>
      <c r="E30" t="s">
        <v>438</v>
      </c>
      <c r="F30" t="s">
        <v>439</v>
      </c>
      <c r="G30" s="1">
        <v>45860.541666666664</v>
      </c>
      <c r="H30">
        <v>48</v>
      </c>
      <c r="I30" t="s">
        <v>12</v>
      </c>
      <c r="J30" t="s">
        <v>594</v>
      </c>
    </row>
    <row r="31" spans="1:10" x14ac:dyDescent="0.4">
      <c r="A31" t="s">
        <v>16</v>
      </c>
      <c r="B31" t="s">
        <v>13</v>
      </c>
      <c r="C31" t="s">
        <v>440</v>
      </c>
      <c r="D31" t="s">
        <v>441</v>
      </c>
      <c r="E31" t="s">
        <v>442</v>
      </c>
      <c r="F31" t="s">
        <v>443</v>
      </c>
      <c r="G31" s="1">
        <v>45860.27847222222</v>
      </c>
      <c r="H31">
        <v>54</v>
      </c>
      <c r="I31" t="s">
        <v>14</v>
      </c>
      <c r="J31" t="s">
        <v>595</v>
      </c>
    </row>
    <row r="32" spans="1:10" x14ac:dyDescent="0.4">
      <c r="A32" t="s">
        <v>16</v>
      </c>
      <c r="B32" t="s">
        <v>13</v>
      </c>
      <c r="C32" t="s">
        <v>444</v>
      </c>
      <c r="D32" t="s">
        <v>445</v>
      </c>
      <c r="E32" t="s">
        <v>446</v>
      </c>
      <c r="F32" t="s">
        <v>447</v>
      </c>
      <c r="G32" s="1">
        <v>45860.006944444445</v>
      </c>
      <c r="H32">
        <v>46</v>
      </c>
      <c r="I32" t="s">
        <v>14</v>
      </c>
      <c r="J32" t="s">
        <v>596</v>
      </c>
    </row>
    <row r="33" spans="1:10" x14ac:dyDescent="0.4">
      <c r="A33" t="s">
        <v>16</v>
      </c>
      <c r="B33" t="s">
        <v>13</v>
      </c>
      <c r="C33" t="s">
        <v>448</v>
      </c>
      <c r="D33" t="s">
        <v>449</v>
      </c>
      <c r="E33" t="s">
        <v>450</v>
      </c>
      <c r="F33" t="s">
        <v>451</v>
      </c>
      <c r="G33" s="1">
        <v>45858.34375</v>
      </c>
      <c r="H33">
        <v>46</v>
      </c>
      <c r="I33" t="s">
        <v>12</v>
      </c>
      <c r="J33" t="s">
        <v>597</v>
      </c>
    </row>
    <row r="34" spans="1:10" x14ac:dyDescent="0.4">
      <c r="A34" t="s">
        <v>16</v>
      </c>
      <c r="B34" t="s">
        <v>13</v>
      </c>
      <c r="C34" t="s">
        <v>452</v>
      </c>
      <c r="D34" t="s">
        <v>453</v>
      </c>
      <c r="E34" t="s">
        <v>454</v>
      </c>
      <c r="F34" t="s">
        <v>455</v>
      </c>
      <c r="G34" s="1">
        <v>45858.936805555553</v>
      </c>
      <c r="H34">
        <v>50</v>
      </c>
      <c r="I34" t="s">
        <v>11</v>
      </c>
      <c r="J34" t="s">
        <v>598</v>
      </c>
    </row>
    <row r="35" spans="1:10" x14ac:dyDescent="0.4">
      <c r="A35" t="s">
        <v>16</v>
      </c>
      <c r="B35" t="s">
        <v>13</v>
      </c>
      <c r="C35" t="s">
        <v>456</v>
      </c>
      <c r="D35" t="s">
        <v>457</v>
      </c>
      <c r="E35" t="s">
        <v>458</v>
      </c>
      <c r="F35" t="s">
        <v>459</v>
      </c>
      <c r="G35" s="1">
        <v>45859.87777777778</v>
      </c>
      <c r="H35">
        <v>54</v>
      </c>
      <c r="I35" t="s">
        <v>11</v>
      </c>
      <c r="J35" t="s">
        <v>599</v>
      </c>
    </row>
    <row r="36" spans="1:10" x14ac:dyDescent="0.4">
      <c r="A36" t="s">
        <v>16</v>
      </c>
      <c r="B36" t="s">
        <v>109</v>
      </c>
      <c r="C36" t="s">
        <v>460</v>
      </c>
      <c r="D36" t="s">
        <v>461</v>
      </c>
      <c r="E36" t="s">
        <v>462</v>
      </c>
      <c r="F36" t="s">
        <v>463</v>
      </c>
      <c r="G36" s="1">
        <v>45859.425694444442</v>
      </c>
      <c r="H36">
        <v>43</v>
      </c>
      <c r="I36" t="s">
        <v>11</v>
      </c>
      <c r="J36" t="s">
        <v>600</v>
      </c>
    </row>
    <row r="37" spans="1:10" x14ac:dyDescent="0.4">
      <c r="A37" t="s">
        <v>16</v>
      </c>
      <c r="B37" t="s">
        <v>109</v>
      </c>
      <c r="C37" t="s">
        <v>464</v>
      </c>
      <c r="D37" t="s">
        <v>465</v>
      </c>
      <c r="E37" t="s">
        <v>466</v>
      </c>
      <c r="F37" t="s">
        <v>467</v>
      </c>
      <c r="G37" s="1">
        <v>45858.772222222222</v>
      </c>
      <c r="H37">
        <v>49</v>
      </c>
      <c r="I37" t="s">
        <v>11</v>
      </c>
      <c r="J37" t="s">
        <v>601</v>
      </c>
    </row>
    <row r="38" spans="1:10" x14ac:dyDescent="0.4">
      <c r="A38" t="s">
        <v>16</v>
      </c>
      <c r="B38" t="s">
        <v>109</v>
      </c>
      <c r="C38" t="s">
        <v>468</v>
      </c>
      <c r="D38" t="s">
        <v>469</v>
      </c>
      <c r="E38" t="s">
        <v>470</v>
      </c>
      <c r="F38" t="s">
        <v>471</v>
      </c>
      <c r="G38" s="1">
        <v>45857.990277777775</v>
      </c>
      <c r="H38">
        <v>56</v>
      </c>
      <c r="I38" t="s">
        <v>14</v>
      </c>
      <c r="J38" t="s">
        <v>602</v>
      </c>
    </row>
    <row r="39" spans="1:10" x14ac:dyDescent="0.4">
      <c r="A39" t="s">
        <v>16</v>
      </c>
      <c r="B39" t="s">
        <v>109</v>
      </c>
      <c r="C39" t="s">
        <v>472</v>
      </c>
      <c r="D39" t="s">
        <v>473</v>
      </c>
      <c r="E39" t="s">
        <v>474</v>
      </c>
      <c r="F39" t="s">
        <v>475</v>
      </c>
      <c r="G39" s="1">
        <v>45857.893055555556</v>
      </c>
      <c r="H39">
        <v>47</v>
      </c>
      <c r="I39" t="s">
        <v>14</v>
      </c>
      <c r="J39" t="s">
        <v>603</v>
      </c>
    </row>
    <row r="40" spans="1:10" x14ac:dyDescent="0.4">
      <c r="A40" t="s">
        <v>16</v>
      </c>
      <c r="B40" t="s">
        <v>109</v>
      </c>
      <c r="C40" t="s">
        <v>476</v>
      </c>
      <c r="D40" t="s">
        <v>477</v>
      </c>
      <c r="E40" t="s">
        <v>478</v>
      </c>
      <c r="F40" t="s">
        <v>479</v>
      </c>
      <c r="G40" s="1">
        <v>45857.692361111112</v>
      </c>
      <c r="H40">
        <v>51</v>
      </c>
      <c r="I40" t="s">
        <v>14</v>
      </c>
      <c r="J40" t="s">
        <v>604</v>
      </c>
    </row>
    <row r="41" spans="1:10" x14ac:dyDescent="0.4">
      <c r="A41" t="s">
        <v>16</v>
      </c>
      <c r="B41" t="s">
        <v>109</v>
      </c>
      <c r="C41" t="s">
        <v>480</v>
      </c>
      <c r="D41" t="s">
        <v>481</v>
      </c>
      <c r="E41" t="s">
        <v>482</v>
      </c>
      <c r="F41" t="s">
        <v>483</v>
      </c>
      <c r="G41" s="1">
        <v>45857.313888888886</v>
      </c>
      <c r="H41">
        <v>50</v>
      </c>
      <c r="I41" t="s">
        <v>14</v>
      </c>
      <c r="J41" t="s">
        <v>605</v>
      </c>
    </row>
    <row r="42" spans="1:10" x14ac:dyDescent="0.4">
      <c r="A42" t="s">
        <v>17</v>
      </c>
      <c r="B42" t="s">
        <v>10</v>
      </c>
      <c r="C42" t="s">
        <v>484</v>
      </c>
      <c r="D42" t="s">
        <v>485</v>
      </c>
      <c r="E42" t="s">
        <v>486</v>
      </c>
      <c r="F42" t="s">
        <v>487</v>
      </c>
      <c r="G42" s="1">
        <v>45860.659594907411</v>
      </c>
      <c r="H42">
        <v>51</v>
      </c>
      <c r="I42" t="s">
        <v>12</v>
      </c>
      <c r="J42" t="s">
        <v>606</v>
      </c>
    </row>
    <row r="43" spans="1:10" x14ac:dyDescent="0.4">
      <c r="A43" t="s">
        <v>17</v>
      </c>
      <c r="B43" t="s">
        <v>10</v>
      </c>
      <c r="C43" t="s">
        <v>488</v>
      </c>
      <c r="D43" t="s">
        <v>489</v>
      </c>
      <c r="E43" t="s">
        <v>490</v>
      </c>
      <c r="F43" t="s">
        <v>491</v>
      </c>
      <c r="G43" s="1">
        <v>45860.625</v>
      </c>
      <c r="H43">
        <v>51</v>
      </c>
      <c r="I43" t="s">
        <v>12</v>
      </c>
      <c r="J43" t="s">
        <v>597</v>
      </c>
    </row>
    <row r="44" spans="1:10" x14ac:dyDescent="0.4">
      <c r="A44" t="s">
        <v>17</v>
      </c>
      <c r="B44" t="s">
        <v>10</v>
      </c>
      <c r="C44" t="s">
        <v>492</v>
      </c>
      <c r="D44" t="s">
        <v>493</v>
      </c>
      <c r="E44" t="s">
        <v>494</v>
      </c>
      <c r="F44" t="s">
        <v>495</v>
      </c>
      <c r="G44" s="1">
        <v>45860.584722222222</v>
      </c>
      <c r="H44">
        <v>58</v>
      </c>
      <c r="I44" t="s">
        <v>12</v>
      </c>
      <c r="J44" t="s">
        <v>607</v>
      </c>
    </row>
    <row r="45" spans="1:10" x14ac:dyDescent="0.4">
      <c r="A45" t="s">
        <v>17</v>
      </c>
      <c r="B45" t="s">
        <v>10</v>
      </c>
      <c r="C45" t="s">
        <v>496</v>
      </c>
      <c r="D45" t="s">
        <v>497</v>
      </c>
      <c r="E45" t="s">
        <v>498</v>
      </c>
      <c r="F45" t="s">
        <v>499</v>
      </c>
      <c r="G45" s="1">
        <v>45860.53125</v>
      </c>
      <c r="H45">
        <v>45</v>
      </c>
      <c r="I45" t="s">
        <v>12</v>
      </c>
      <c r="J45" t="s">
        <v>608</v>
      </c>
    </row>
    <row r="46" spans="1:10" x14ac:dyDescent="0.4">
      <c r="A46" t="s">
        <v>17</v>
      </c>
      <c r="B46" t="s">
        <v>10</v>
      </c>
      <c r="C46" t="s">
        <v>500</v>
      </c>
      <c r="D46" t="s">
        <v>501</v>
      </c>
      <c r="E46" t="s">
        <v>502</v>
      </c>
      <c r="F46" t="s">
        <v>503</v>
      </c>
      <c r="G46" s="1">
        <v>45860.500497685185</v>
      </c>
      <c r="H46">
        <v>51</v>
      </c>
      <c r="I46" t="s">
        <v>12</v>
      </c>
      <c r="J46" t="s">
        <v>504</v>
      </c>
    </row>
    <row r="47" spans="1:10" x14ac:dyDescent="0.4">
      <c r="A47" t="s">
        <v>17</v>
      </c>
      <c r="B47" t="s">
        <v>10</v>
      </c>
      <c r="C47" t="s">
        <v>505</v>
      </c>
      <c r="D47" t="s">
        <v>506</v>
      </c>
      <c r="E47" t="s">
        <v>507</v>
      </c>
      <c r="F47" t="s">
        <v>508</v>
      </c>
      <c r="G47" s="1">
        <v>45860.459328703706</v>
      </c>
      <c r="H47">
        <v>49</v>
      </c>
      <c r="I47" t="s">
        <v>14</v>
      </c>
      <c r="J47" t="s">
        <v>609</v>
      </c>
    </row>
    <row r="48" spans="1:10" x14ac:dyDescent="0.4">
      <c r="A48" t="s">
        <v>17</v>
      </c>
      <c r="B48" t="s">
        <v>10</v>
      </c>
      <c r="C48" t="s">
        <v>509</v>
      </c>
      <c r="D48" t="s">
        <v>510</v>
      </c>
      <c r="E48" t="s">
        <v>511</v>
      </c>
      <c r="F48" t="s">
        <v>512</v>
      </c>
      <c r="G48" s="1">
        <v>45860.430787037039</v>
      </c>
      <c r="H48">
        <v>53</v>
      </c>
      <c r="I48" t="s">
        <v>12</v>
      </c>
      <c r="J48" t="s">
        <v>593</v>
      </c>
    </row>
    <row r="49" spans="1:10" x14ac:dyDescent="0.4">
      <c r="A49" t="s">
        <v>17</v>
      </c>
      <c r="B49" t="s">
        <v>10</v>
      </c>
      <c r="C49" t="s">
        <v>513</v>
      </c>
      <c r="D49" t="s">
        <v>514</v>
      </c>
      <c r="E49" t="s">
        <v>515</v>
      </c>
      <c r="F49" t="s">
        <v>516</v>
      </c>
      <c r="G49" s="1">
        <v>45860.321296296293</v>
      </c>
      <c r="H49">
        <v>51</v>
      </c>
      <c r="I49" t="s">
        <v>12</v>
      </c>
      <c r="J49" t="s">
        <v>107</v>
      </c>
    </row>
    <row r="50" spans="1:10" x14ac:dyDescent="0.4">
      <c r="A50" t="s">
        <v>17</v>
      </c>
      <c r="B50" t="s">
        <v>13</v>
      </c>
      <c r="C50" t="s">
        <v>517</v>
      </c>
      <c r="D50" t="s">
        <v>518</v>
      </c>
      <c r="E50" t="s">
        <v>519</v>
      </c>
      <c r="F50" t="s">
        <v>520</v>
      </c>
      <c r="G50" s="1">
        <v>45860.635416666664</v>
      </c>
      <c r="H50">
        <v>58</v>
      </c>
      <c r="I50" t="s">
        <v>12</v>
      </c>
      <c r="J50" t="s">
        <v>610</v>
      </c>
    </row>
    <row r="51" spans="1:10" x14ac:dyDescent="0.4">
      <c r="A51" t="s">
        <v>17</v>
      </c>
      <c r="B51" t="s">
        <v>13</v>
      </c>
      <c r="C51" t="s">
        <v>521</v>
      </c>
      <c r="D51" t="s">
        <v>522</v>
      </c>
      <c r="E51" t="s">
        <v>523</v>
      </c>
      <c r="F51" t="s">
        <v>524</v>
      </c>
      <c r="G51" s="1">
        <v>45860.551388888889</v>
      </c>
      <c r="H51">
        <v>50</v>
      </c>
      <c r="I51" t="s">
        <v>12</v>
      </c>
      <c r="J51" t="s">
        <v>611</v>
      </c>
    </row>
    <row r="52" spans="1:10" x14ac:dyDescent="0.4">
      <c r="A52" t="s">
        <v>17</v>
      </c>
      <c r="B52" t="s">
        <v>13</v>
      </c>
      <c r="C52" t="s">
        <v>525</v>
      </c>
      <c r="D52" t="s">
        <v>526</v>
      </c>
      <c r="E52" t="s">
        <v>527</v>
      </c>
      <c r="F52" t="s">
        <v>528</v>
      </c>
      <c r="G52" s="1">
        <v>45860.000694444447</v>
      </c>
      <c r="H52">
        <v>48</v>
      </c>
      <c r="I52" t="s">
        <v>12</v>
      </c>
      <c r="J52" t="s">
        <v>612</v>
      </c>
    </row>
    <row r="53" spans="1:10" x14ac:dyDescent="0.4">
      <c r="A53" t="s">
        <v>17</v>
      </c>
      <c r="B53" t="s">
        <v>13</v>
      </c>
      <c r="C53" t="s">
        <v>529</v>
      </c>
      <c r="D53" t="s">
        <v>530</v>
      </c>
      <c r="E53" t="s">
        <v>531</v>
      </c>
      <c r="F53" t="s">
        <v>532</v>
      </c>
      <c r="G53" s="1">
        <v>45859.515972222223</v>
      </c>
      <c r="H53">
        <v>57</v>
      </c>
      <c r="I53" t="s">
        <v>12</v>
      </c>
      <c r="J53" t="s">
        <v>533</v>
      </c>
    </row>
    <row r="54" spans="1:10" x14ac:dyDescent="0.4">
      <c r="A54" t="s">
        <v>17</v>
      </c>
      <c r="B54" t="s">
        <v>13</v>
      </c>
      <c r="C54" t="s">
        <v>534</v>
      </c>
      <c r="D54" t="s">
        <v>535</v>
      </c>
      <c r="E54" t="s">
        <v>536</v>
      </c>
      <c r="F54" t="s">
        <v>537</v>
      </c>
      <c r="G54" s="1">
        <v>45860.563194444447</v>
      </c>
      <c r="H54">
        <v>57</v>
      </c>
      <c r="I54" t="s">
        <v>12</v>
      </c>
      <c r="J54" t="s">
        <v>613</v>
      </c>
    </row>
    <row r="55" spans="1:10" x14ac:dyDescent="0.4">
      <c r="A55" t="s">
        <v>17</v>
      </c>
      <c r="B55" t="s">
        <v>13</v>
      </c>
      <c r="C55" t="s">
        <v>538</v>
      </c>
      <c r="D55" t="s">
        <v>539</v>
      </c>
      <c r="E55" t="s">
        <v>540</v>
      </c>
      <c r="F55" t="s">
        <v>541</v>
      </c>
      <c r="G55" s="1">
        <v>45858.00277777778</v>
      </c>
      <c r="H55">
        <v>49</v>
      </c>
      <c r="I55" t="s">
        <v>12</v>
      </c>
      <c r="J55" t="s">
        <v>614</v>
      </c>
    </row>
    <row r="56" spans="1:10" x14ac:dyDescent="0.4">
      <c r="A56" t="s">
        <v>17</v>
      </c>
      <c r="B56" t="s">
        <v>109</v>
      </c>
      <c r="C56" t="s">
        <v>542</v>
      </c>
      <c r="D56" t="s">
        <v>543</v>
      </c>
      <c r="E56" t="s">
        <v>544</v>
      </c>
      <c r="F56" t="s">
        <v>545</v>
      </c>
      <c r="G56" s="1">
        <v>45859.649305555555</v>
      </c>
      <c r="H56">
        <v>51</v>
      </c>
      <c r="I56" t="s">
        <v>14</v>
      </c>
      <c r="J56" t="s">
        <v>615</v>
      </c>
    </row>
    <row r="57" spans="1:10" x14ac:dyDescent="0.4">
      <c r="A57" t="s">
        <v>17</v>
      </c>
      <c r="B57" t="s">
        <v>109</v>
      </c>
      <c r="C57" t="s">
        <v>546</v>
      </c>
      <c r="D57" t="s">
        <v>547</v>
      </c>
      <c r="E57" t="s">
        <v>548</v>
      </c>
      <c r="F57" t="s">
        <v>549</v>
      </c>
      <c r="G57" s="1">
        <v>45859.428472222222</v>
      </c>
      <c r="H57">
        <v>60</v>
      </c>
      <c r="I57" t="s">
        <v>12</v>
      </c>
      <c r="J57" t="s">
        <v>616</v>
      </c>
    </row>
    <row r="58" spans="1:10" x14ac:dyDescent="0.4">
      <c r="A58" t="s">
        <v>17</v>
      </c>
      <c r="B58" t="s">
        <v>109</v>
      </c>
      <c r="C58" t="s">
        <v>550</v>
      </c>
      <c r="D58" t="s">
        <v>551</v>
      </c>
      <c r="E58" t="s">
        <v>552</v>
      </c>
      <c r="F58" t="s">
        <v>553</v>
      </c>
      <c r="G58" s="1">
        <v>45858.884722222225</v>
      </c>
      <c r="H58">
        <v>43</v>
      </c>
      <c r="I58" t="s">
        <v>12</v>
      </c>
      <c r="J58" t="s">
        <v>617</v>
      </c>
    </row>
    <row r="59" spans="1:10" x14ac:dyDescent="0.4">
      <c r="A59" t="s">
        <v>17</v>
      </c>
      <c r="B59" t="s">
        <v>109</v>
      </c>
      <c r="C59" t="s">
        <v>554</v>
      </c>
      <c r="D59" t="s">
        <v>555</v>
      </c>
      <c r="E59" t="s">
        <v>556</v>
      </c>
      <c r="F59" t="s">
        <v>557</v>
      </c>
      <c r="G59" s="1">
        <v>45858.840277777781</v>
      </c>
      <c r="H59">
        <v>56</v>
      </c>
      <c r="I59" t="s">
        <v>12</v>
      </c>
      <c r="J59" t="s">
        <v>618</v>
      </c>
    </row>
    <row r="60" spans="1:10" x14ac:dyDescent="0.4">
      <c r="A60" t="s">
        <v>17</v>
      </c>
      <c r="B60" t="s">
        <v>109</v>
      </c>
      <c r="C60" t="s">
        <v>558</v>
      </c>
      <c r="D60" t="s">
        <v>559</v>
      </c>
      <c r="E60" t="s">
        <v>560</v>
      </c>
      <c r="F60" t="s">
        <v>561</v>
      </c>
      <c r="G60" s="1">
        <v>45858.345138888886</v>
      </c>
      <c r="H60">
        <v>49</v>
      </c>
      <c r="I60" t="s">
        <v>12</v>
      </c>
      <c r="J60" t="s">
        <v>619</v>
      </c>
    </row>
    <row r="61" spans="1:10" x14ac:dyDescent="0.4">
      <c r="A61" t="s">
        <v>17</v>
      </c>
      <c r="B61" t="s">
        <v>109</v>
      </c>
      <c r="C61" t="s">
        <v>562</v>
      </c>
      <c r="D61" t="s">
        <v>563</v>
      </c>
      <c r="E61" t="s">
        <v>564</v>
      </c>
      <c r="F61" t="s">
        <v>565</v>
      </c>
      <c r="G61" s="1">
        <v>45856.90625</v>
      </c>
      <c r="H61">
        <v>58</v>
      </c>
      <c r="I61" t="s">
        <v>14</v>
      </c>
      <c r="J61" t="s">
        <v>620</v>
      </c>
    </row>
  </sheetData>
  <pageMargins left="0.7" right="0.7" top="0.75" bottom="0.75" header="0.3" footer="0.3"/>
  <pageSetup scale="20"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4DCCE-2908-44D1-B81E-6197F456E420}">
  <dimension ref="A1:C6"/>
  <sheetViews>
    <sheetView view="pageBreakPreview" zoomScale="60" zoomScaleNormal="100" workbookViewId="0">
      <selection activeCell="G5" sqref="G5"/>
    </sheetView>
  </sheetViews>
  <sheetFormatPr defaultRowHeight="14.6" x14ac:dyDescent="0.4"/>
  <cols>
    <col min="1" max="1" width="11.4609375" bestFit="1" customWidth="1"/>
    <col min="2" max="2" width="9.15234375" bestFit="1" customWidth="1"/>
    <col min="3" max="3" width="80.61328125" bestFit="1" customWidth="1"/>
  </cols>
  <sheetData>
    <row r="1" spans="1:3" x14ac:dyDescent="0.4">
      <c r="A1" t="s">
        <v>35</v>
      </c>
      <c r="B1" t="s">
        <v>54</v>
      </c>
      <c r="C1" t="s">
        <v>55</v>
      </c>
    </row>
    <row r="2" spans="1:3" ht="72.900000000000006" x14ac:dyDescent="0.4">
      <c r="A2" t="s">
        <v>37</v>
      </c>
      <c r="B2" t="s">
        <v>56</v>
      </c>
      <c r="C2" s="19" t="s">
        <v>319</v>
      </c>
    </row>
    <row r="3" spans="1:3" ht="87.45" x14ac:dyDescent="0.4">
      <c r="A3" t="s">
        <v>48</v>
      </c>
      <c r="B3" t="s">
        <v>56</v>
      </c>
      <c r="C3" s="19" t="s">
        <v>320</v>
      </c>
    </row>
    <row r="4" spans="1:3" ht="102" x14ac:dyDescent="0.4">
      <c r="A4" t="s">
        <v>45</v>
      </c>
      <c r="B4" t="s">
        <v>56</v>
      </c>
      <c r="C4" s="19" t="s">
        <v>321</v>
      </c>
    </row>
    <row r="5" spans="1:3" ht="145.75" x14ac:dyDescent="0.4">
      <c r="A5" t="s">
        <v>57</v>
      </c>
      <c r="B5" t="s">
        <v>58</v>
      </c>
      <c r="C5" s="19" t="s">
        <v>322</v>
      </c>
    </row>
    <row r="6" spans="1:3" ht="145.75" x14ac:dyDescent="0.4">
      <c r="A6" t="s">
        <v>59</v>
      </c>
      <c r="B6" t="s">
        <v>58</v>
      </c>
      <c r="C6" s="19" t="s">
        <v>323</v>
      </c>
    </row>
  </sheetData>
  <pageMargins left="0.7" right="0.7" top="0.75" bottom="0.75" header="0.3" footer="0.3"/>
  <pageSetup scale="88"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13C048-8552-4347-A196-920B342F11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7</vt:i4>
      </vt:variant>
    </vt:vector>
  </HeadingPairs>
  <TitlesOfParts>
    <vt:vector size="25" baseType="lpstr">
      <vt:lpstr>report cover</vt:lpstr>
      <vt:lpstr>weekly_news_comments</vt:lpstr>
      <vt:lpstr>report part 1</vt:lpstr>
      <vt:lpstr>report part 2</vt:lpstr>
      <vt:lpstr>report part 3</vt:lpstr>
      <vt:lpstr>report disclaimer</vt:lpstr>
      <vt:lpstr>data news</vt:lpstr>
      <vt:lpstr>data part 1</vt:lpstr>
      <vt:lpstr>data part 2</vt:lpstr>
      <vt:lpstr>emoji</vt:lpstr>
      <vt:lpstr>weekly_portfolio</vt:lpstr>
      <vt:lpstr>market_cap_change</vt:lpstr>
      <vt:lpstr>weekly_history_data</vt:lpstr>
      <vt:lpstr>weekly_ms_index</vt:lpstr>
      <vt:lpstr>weekly_nntd_history</vt:lpstr>
      <vt:lpstr>weekly_nntd_stock</vt:lpstr>
      <vt:lpstr>weekly_news</vt:lpstr>
      <vt:lpstr>weekly_comments</vt:lpstr>
      <vt:lpstr>'data news'!Print_Area</vt:lpstr>
      <vt:lpstr>'data part 1'!Print_Area</vt:lpstr>
      <vt:lpstr>'report cover'!Print_Area</vt:lpstr>
      <vt:lpstr>'report disclaimer'!Print_Area</vt:lpstr>
      <vt:lpstr>'report part 1'!Print_Area</vt:lpstr>
      <vt:lpstr>'report part 2'!Print_Area</vt:lpstr>
      <vt:lpstr>'report part 3'!Print_Area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Tuấn Bùi</dc:creator>
  <cp:lastModifiedBy>Tuấn Bùi</cp:lastModifiedBy>
  <cp:lastPrinted>2025-07-22T10:26:24Z</cp:lastPrinted>
  <dcterms:created xsi:type="dcterms:W3CDTF">2015-06-05T18:17:20Z</dcterms:created>
  <dcterms:modified xsi:type="dcterms:W3CDTF">2025-07-22T10:29:31Z</dcterms:modified>
</cp:coreProperties>
</file>