
<file path=[Content_Types].xml><?xml version="1.0" encoding="utf-8"?>
<Types xmlns="http://schemas.openxmlformats.org/package/2006/content-types">
  <Default Extension="713562401553935"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2.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3.xml" ContentType="application/vnd.openxmlformats-officedocument.themeOverrid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A4DFF20C-ECF9-4193-B202-36775317D43C}" xr6:coauthVersionLast="47" xr6:coauthVersionMax="47" xr10:uidLastSave="{00000000-0000-0000-0000-000000000000}"/>
  <bookViews>
    <workbookView xWindow="-103" yWindow="-103" windowWidth="24892" windowHeight="14914" tabRatio="739" firstSheet="1" activeTab="1" xr2:uid="{00000000-000D-0000-FFFF-FFFF00000000}"/>
  </bookViews>
  <sheets>
    <sheet name="report" sheetId="7" r:id="rId1"/>
    <sheet name="Sheet1" sheetId="20" r:id="rId2"/>
    <sheet name="Sheet2" sheetId="21" r:id="rId3"/>
    <sheet name="Sheet3" sheetId="22" r:id="rId4"/>
    <sheet name="data 1" sheetId="14" r:id="rId5"/>
    <sheet name="data 2" sheetId="16" r:id="rId6"/>
    <sheet name="weekly_portfolio" sheetId="19" r:id="rId7"/>
    <sheet name="market_cap_change" sheetId="17" r:id="rId8"/>
    <sheet name="weekly_history_data" sheetId="8" r:id="rId9"/>
    <sheet name="weekly_ms_index" sheetId="13" r:id="rId10"/>
    <sheet name="weekly_nntd_history" sheetId="11" r:id="rId11"/>
    <sheet name="weekly_nntd_stock" sheetId="12" r:id="rId12"/>
    <sheet name="weekly_news" sheetId="10" r:id="rId13"/>
    <sheet name="weekly_comments" sheetId="9" r:id="rId14"/>
  </sheets>
  <definedNames>
    <definedName name="_xlchart.v1.0" hidden="1">'data 2'!$U$4:$U$13</definedName>
    <definedName name="_xlchart.v1.1" hidden="1">'data 2'!$V$3</definedName>
    <definedName name="_xlchart.v1.2" hidden="1">'data 2'!$V$4:$V$13</definedName>
    <definedName name="_xlchart.v1.3" hidden="1">'data 2'!$U$16:$U$25</definedName>
    <definedName name="_xlchart.v1.4" hidden="1">'data 2'!$V$16:$V$25</definedName>
    <definedName name="_xlchart.v1.5" hidden="1">'data 2'!$S$4:$S$13</definedName>
    <definedName name="_xlchart.v1.6" hidden="1">'data 2'!$T$3</definedName>
    <definedName name="_xlchart.v1.7" hidden="1">'data 2'!$T$4:$T$13</definedName>
    <definedName name="_xlchart.v1.8" hidden="1">'data 2'!$S$16:$S$25</definedName>
    <definedName name="_xlchart.v1.9" hidden="1">'data 2'!$T$16:$T$25</definedName>
    <definedName name="ExternalData_1" localSheetId="8" hidden="1">weekly_history_data!$A$1:$I$91</definedName>
    <definedName name="ExternalData_1" localSheetId="6" hidden="1">weekly_portfolio!$A$1:$K$48</definedName>
    <definedName name="ExternalData_2" localSheetId="7" hidden="1">market_cap_change!$A$1:$J$34</definedName>
    <definedName name="ExternalData_2" localSheetId="13" hidden="1">weekly_comments!$A$1:$C$6</definedName>
    <definedName name="ExternalData_3" localSheetId="12" hidden="1">weekly_news!$A$1:$J$61</definedName>
    <definedName name="ExternalData_4" localSheetId="10" hidden="1">weekly_nntd_history!$A$1:$H$11</definedName>
    <definedName name="ExternalData_5" localSheetId="11" hidden="1">weekly_nntd_stock!$A$1:$D$41</definedName>
    <definedName name="ExternalData_6" localSheetId="9" hidden="1">weekly_ms_index!$A$1:$F$61</definedName>
    <definedName name="_xlnm.Print_Area" localSheetId="4">'data 1'!$A$1:$AB$44</definedName>
    <definedName name="_xlnm.Print_Area" localSheetId="0">report!$A$1:$A$2</definedName>
    <definedName name="_xlnm.Print_Area" localSheetId="1">Sheet1!$A$1:$P$28,Sheet1!$Q$29:$U$39</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8" i="14" l="1" a="1"/>
  <c r="O38" i="14" s="1"/>
  <c r="O31" i="14" a="1"/>
  <c r="O31" i="14" s="1"/>
  <c r="O24" i="14" a="1"/>
  <c r="O24" i="14" s="1"/>
  <c r="O16" i="14" a="1"/>
  <c r="O16" i="14" s="1"/>
  <c r="O9" i="14" a="1"/>
  <c r="O9" i="14" s="1"/>
  <c r="O2" i="14" a="1"/>
  <c r="O2" i="14" s="1"/>
  <c r="H38" i="14" a="1"/>
  <c r="H38" i="14" s="1"/>
  <c r="H31" i="14" a="1"/>
  <c r="H31" i="14" s="1"/>
  <c r="H24" i="14" a="1"/>
  <c r="H24" i="14" s="1"/>
  <c r="H16" i="14" a="1"/>
  <c r="H16" i="14" s="1"/>
  <c r="H9" i="14" a="1"/>
  <c r="H9" i="14" s="1"/>
  <c r="H2" i="14" a="1"/>
  <c r="H2" i="14" s="1"/>
  <c r="A38" i="14" a="1"/>
  <c r="A38" i="14" s="1"/>
  <c r="A31" i="14" a="1"/>
  <c r="A31" i="14" s="1"/>
  <c r="A24" i="14" a="1"/>
  <c r="A24" i="14" s="1"/>
  <c r="A16" i="14" a="1"/>
  <c r="A16" i="14" s="1"/>
  <c r="A9" i="14" a="1"/>
  <c r="A9" i="14" s="1"/>
  <c r="A2" i="14" a="1"/>
  <c r="A2" i="14" s="1"/>
  <c r="R39" i="20"/>
  <c r="B28" i="20"/>
  <c r="W2" i="14" a="1"/>
  <c r="W2" i="14" s="1"/>
  <c r="W24" i="14" a="1"/>
  <c r="W24" i="14" s="1"/>
  <c r="B60" i="22" a="1"/>
  <c r="B60" i="22" s="1"/>
  <c r="B34" i="22" a="1"/>
  <c r="B34" i="22" s="1"/>
  <c r="B8" i="22" a="1"/>
  <c r="B8" i="22" s="1"/>
  <c r="F16" i="21"/>
  <c r="C6" i="21"/>
  <c r="B6" i="21"/>
  <c r="B101" i="20"/>
  <c r="B61" i="20"/>
  <c r="B22" i="20"/>
  <c r="X30" i="16" a="1"/>
  <c r="X30" i="16" s="1"/>
  <c r="X6" i="16" a="1"/>
  <c r="X6" i="16" s="1"/>
  <c r="X3" i="16" a="1"/>
  <c r="X3" i="16" s="1"/>
  <c r="A10" i="16" a="1"/>
  <c r="A10" i="16" s="1"/>
  <c r="I10" i="16" s="1"/>
  <c r="A3" i="16" a="1"/>
  <c r="A3" i="16" s="1"/>
  <c r="I3" i="16" s="1"/>
  <c r="U3" i="16" a="1"/>
  <c r="U3" i="16" s="1"/>
  <c r="U15" i="16" a="1"/>
  <c r="U15" i="16" s="1"/>
  <c r="S15" i="16" a="1"/>
  <c r="S15" i="16" s="1"/>
  <c r="S3" i="16" a="1"/>
  <c r="S3" i="16" s="1"/>
  <c r="J80" i="21" l="1"/>
  <c r="J81" i="21"/>
  <c r="J82" i="21"/>
  <c r="J83" i="21"/>
  <c r="L14" i="16"/>
  <c r="L13" i="16"/>
  <c r="L10" i="16"/>
  <c r="I11" i="16"/>
  <c r="I12" i="16"/>
  <c r="L12" i="16"/>
  <c r="I14" i="16"/>
  <c r="I15" i="16"/>
  <c r="L15" i="16"/>
  <c r="J10" i="16"/>
  <c r="J11" i="16"/>
  <c r="J12" i="16"/>
  <c r="I13" i="16"/>
  <c r="J14" i="16"/>
  <c r="L11" i="16"/>
  <c r="J13" i="16"/>
  <c r="J15" i="16"/>
  <c r="L7" i="16"/>
  <c r="I7" i="16"/>
  <c r="Q11" i="16"/>
  <c r="J58" i="21" s="1"/>
  <c r="P11" i="16"/>
  <c r="J53" i="21" s="1"/>
  <c r="P12" i="16"/>
  <c r="J54" i="21" s="1"/>
  <c r="I8" i="16"/>
  <c r="J6" i="16"/>
  <c r="Q12" i="16"/>
  <c r="J59" i="21" s="1"/>
  <c r="L6" i="16"/>
  <c r="P13" i="16"/>
  <c r="J55" i="21" s="1"/>
  <c r="J7" i="16"/>
  <c r="Q13" i="16"/>
  <c r="J60" i="21" s="1"/>
  <c r="L5" i="16"/>
  <c r="I6" i="16"/>
  <c r="J5" i="16"/>
  <c r="J3" i="16"/>
  <c r="L3" i="16"/>
  <c r="I5" i="16"/>
  <c r="L4" i="16"/>
  <c r="J4" i="16"/>
  <c r="L8" i="16"/>
  <c r="J8" i="16"/>
  <c r="I4" i="16"/>
  <c r="R33" i="20" a="1"/>
  <c r="R33" i="20" s="1"/>
  <c r="R72" i="20" l="1" a="1"/>
  <c r="R72" i="20" s="1"/>
  <c r="E46" i="20"/>
  <c r="B46" i="20"/>
  <c r="D46" i="20"/>
  <c r="C46" i="20"/>
  <c r="I15" i="20"/>
  <c r="H15" i="20"/>
  <c r="G15" i="20"/>
  <c r="J15" i="20"/>
  <c r="G46" i="20"/>
  <c r="J46" i="20"/>
  <c r="I46" i="20"/>
  <c r="H46" i="20"/>
  <c r="J54" i="20"/>
  <c r="I54" i="20"/>
  <c r="G54" i="20"/>
  <c r="H54" i="20"/>
  <c r="N15" i="20"/>
  <c r="L15" i="20"/>
  <c r="O15" i="20"/>
  <c r="M15" i="20"/>
  <c r="O46" i="20"/>
  <c r="N46" i="20"/>
  <c r="M46" i="20"/>
  <c r="L46" i="20"/>
  <c r="C54" i="20"/>
  <c r="E54" i="20"/>
  <c r="D54" i="20"/>
  <c r="B54" i="20"/>
  <c r="L54" i="20"/>
  <c r="N54" i="20"/>
  <c r="O54" i="20"/>
  <c r="M54" i="20"/>
  <c r="B86" i="20"/>
  <c r="E86" i="20"/>
  <c r="D86" i="20"/>
  <c r="C86" i="20"/>
  <c r="I86" i="20"/>
  <c r="G86" i="20"/>
  <c r="J86" i="20"/>
  <c r="H86" i="20"/>
  <c r="N86" i="20"/>
  <c r="M86" i="20"/>
  <c r="O86" i="20"/>
  <c r="L86" i="20"/>
  <c r="E94" i="20"/>
  <c r="D94" i="20"/>
  <c r="C94" i="20"/>
  <c r="B94" i="20"/>
  <c r="J94" i="20"/>
  <c r="I94" i="20"/>
  <c r="H94" i="20"/>
  <c r="G94" i="20"/>
  <c r="O94" i="20"/>
  <c r="M94" i="20"/>
  <c r="N94" i="20"/>
  <c r="L94" i="20"/>
  <c r="E7" i="20"/>
  <c r="D7" i="20"/>
  <c r="B7" i="20"/>
  <c r="C7" i="20"/>
  <c r="J7" i="20"/>
  <c r="H7" i="20"/>
  <c r="I7" i="20"/>
  <c r="G7" i="20"/>
  <c r="O7" i="20"/>
  <c r="N7" i="20"/>
  <c r="M7" i="20"/>
  <c r="L7" i="20"/>
  <c r="D15" i="20"/>
  <c r="C15" i="20"/>
  <c r="B15" i="20"/>
  <c r="E15" i="20"/>
  <c r="P5" i="16"/>
  <c r="J27" i="21" s="1"/>
  <c r="P4" i="16"/>
  <c r="J26" i="21" s="1"/>
  <c r="Q5" i="16"/>
  <c r="J32" i="21" s="1"/>
  <c r="Q4" i="16"/>
  <c r="J31" i="21" s="1"/>
  <c r="P6" i="16"/>
  <c r="J28" i="21" s="1"/>
  <c r="Q6" i="16"/>
  <c r="J33"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comments" description="Connection to the 'weekly_comments' query in the workbook." type="5" refreshedVersion="8" background="1" saveData="1">
    <dbPr connection="Provider=Microsoft.Mashup.OleDb.1;Data Source=$Workbook$;Location=weekly_comments;Extended Properties=&quot;&quot;" command="SELECT * FROM [weekly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511BE699-642B-48A5-B8FC-2C81B0200B6F}" keepAlive="1" name="Query - weekly_news" description="Connection to the 'weekly_news' query in the workbook." type="5" refreshedVersion="8" background="1" saveData="1">
    <dbPr connection="Provider=Microsoft.Mashup.OleDb.1;Data Source=$Workbook$;Location=weekly_news;Extended Properties=&quot;&quot;" command="SELECT * FROM [weekly_news]"/>
  </connection>
  <connection id="6"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7"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8"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<sst xmlns="http://schemas.openxmlformats.org/spreadsheetml/2006/main" count="1326" uniqueCount="527">
  <si>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</si>
  <si>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</si>
  <si>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</si>
  <si>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</si>
  <si>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</si>
  <si>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</si>
  <si>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</si>
  <si>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</si>
  <si>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</si>
  <si>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</si>
  <si>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</si>
  <si>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</si>
  <si>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</si>
  <si>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</si>
  <si>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</si>
  <si>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</si>
  <si>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</si>
  <si>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CEO Nvidia bán hơn 36 triệu USD cổ phiếu, vượt mặt Warren Buffett về tài sản ròng</t>
  </si>
  <si>
    <t>https://image.vietstock.vn/2025/07/12/jensen-huang.png</t>
  </si>
  <si>
    <t>http://vietstock.vn/2025/07/ceo-nvidia-ban-hon-36-trieu-usd-co-phieu-vuot-mat-warren-buffett-ve-tai-san-rong-4262-1327655.htm</t>
  </si>
  <si>
    <t>Dow Jones mất hơn 200 điểm</t>
  </si>
  <si>
    <t>https://image.vietstock.vn/2025/07/12/071225-ck-1.png</t>
  </si>
  <si>
    <t>http://vietstock.vn/2025/07/dow-jones-mat-hon-200-diem-773-1327637.htm</t>
  </si>
  <si>
    <t>doanh_nghiep</t>
  </si>
  <si>
    <t>ticker</t>
  </si>
  <si>
    <t>XAU_USD</t>
  </si>
  <si>
    <t>BTC_USD</t>
  </si>
  <si>
    <t>ETH_USD</t>
  </si>
  <si>
    <t>SSEC</t>
  </si>
  <si>
    <t>DJI</t>
  </si>
  <si>
    <t>N225</t>
  </si>
  <si>
    <t>CLZ</t>
  </si>
  <si>
    <t>FTSE</t>
  </si>
  <si>
    <t>VNINDEX</t>
  </si>
  <si>
    <t>VN30</t>
  </si>
  <si>
    <t>DXY</t>
  </si>
  <si>
    <t>USD_VND</t>
  </si>
  <si>
    <t>date</t>
  </si>
  <si>
    <t>close</t>
  </si>
  <si>
    <t>1d_change</t>
  </si>
  <si>
    <t>1w_change</t>
  </si>
  <si>
    <t>1m_change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</si>
  <si>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</si>
  <si>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</si>
  <si>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</si>
  <si>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</si>
  <si>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</si>
  <si>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</si>
  <si>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</si>
  <si>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</si>
  <si>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</si>
  <si>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</si>
  <si>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</si>
  <si>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</si>
  <si>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</si>
  <si>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</si>
  <si>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</si>
  <si>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</si>
  <si>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</si>
  <si>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</si>
  <si>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</si>
  <si>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</si>
  <si>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</si>
  <si>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</si>
  <si>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</si>
  <si>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</si>
  <si>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</si>
  <si>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</si>
  <si>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</si>
  <si>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</si>
  <si>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CTCK chỉ ra 15 cổ phiếu có thể hút tiền mạnh khi nâng hạng, tâm điểm nhóm Vingroup</t>
  </si>
  <si>
    <t>https://cafefcdn.com/thumb_w/640/203337114487263232/2025/7/13/avatar1752422908484-17524229088561812413709.jpg</t>
  </si>
  <si>
    <t>https://cafef.vn/ctck-chi-ra-15-co-phieu-co-the-hut-tien-manh-khi-nang-hang-tam-diem-nhom-vingroup-188250713231056485.chn</t>
  </si>
  <si>
    <t>Chứng khoán, Bất động sản</t>
  </si>
  <si>
    <t>Bất động sản</t>
  </si>
  <si>
    <t>Dầu khí, Công nghiệp</t>
  </si>
  <si>
    <t>Chứng khoán</t>
  </si>
  <si>
    <t>Phố Wall tăng nhẹ nhờ hy vọng mức thuế quan sẽ giảm trước thời hạn ngày 01/08</t>
  </si>
  <si>
    <t>https://image.vietstock.vn/2025/07/15/071525-ck-1.png</t>
  </si>
  <si>
    <t>http://vietstock.vn/2025/07/pho-wall-tang-nhe-nho-hy-vong-muc-thue-quan-se-giam-truoc-thoi-han-ngay-0108-773-1328139.htm</t>
  </si>
  <si>
    <t>Chứng khoán, Công nghiệp</t>
  </si>
  <si>
    <t>Công nghệ, Chứng khoán</t>
  </si>
  <si>
    <t>Bài học chua chát của Nhật Bản</t>
  </si>
  <si>
    <t>https://cafefcdn.com/zoom/600_315/203337114487263232/2025/7/13/avatar1752401500441-17524015008701406177152.webp</t>
  </si>
  <si>
    <t>https://cafef.vn/bai-hoc-chua-chat-cua-nhat-ban-188250713171402873.chn</t>
  </si>
  <si>
    <t>Công nghệ</t>
  </si>
  <si>
    <t>Một khu công nghiệp chấm dứt hợp đồng với toàn bộ các doanh nghiệp đang thuê kể từ ngày 1/8</t>
  </si>
  <si>
    <t>https://cafefcdn.com/zoom/600_315/203337114487263232/2025/7/13/avatar1752423995116-17524239956531820460282.jpg</t>
  </si>
  <si>
    <t>https://cafef.vn/mot-khu-cong-nghiep-cham-dut-hop-dong-voi-toan-bo-cac-doanh-nghiep-dang-thue-ke-tu-ngay-1-8-188250713232830391.chn</t>
  </si>
  <si>
    <t>Sinh viên hỏi xoáy "Các chuyên gia AI làm gì khi bị mất điện", ông Hoàng Nam Tiến đứng ngồi không yên, phải xuống gặp tận nơi để trả lời</t>
  </si>
  <si>
    <t>https://cafefcdn.com/zoom/600_315/203337114487263232/2025/7/14/avatar1752473547492-17524735526911513434179.png</t>
  </si>
  <si>
    <t>https://cafef.vn/sinh-vien-hoi-xoay-cac-chuyen-gia-ai-lam-gi-khi-bi-mat-dien-ong-hoang-nam-tien-dung-ngoi-khong-yen-phai-xuong-gap-tan-noi-de-tra-loi-188250714131453677.chn</t>
  </si>
  <si>
    <t>buy_value</t>
  </si>
  <si>
    <t>sell_value</t>
  </si>
  <si>
    <t>net_value</t>
  </si>
  <si>
    <t>TD</t>
  </si>
  <si>
    <t>NN</t>
  </si>
  <si>
    <t>weekly_value</t>
  </si>
  <si>
    <t>SSI</t>
  </si>
  <si>
    <t>SHB</t>
  </si>
  <si>
    <t>HPG</t>
  </si>
  <si>
    <t>FPT</t>
  </si>
  <si>
    <t>VPB</t>
  </si>
  <si>
    <t>HDB</t>
  </si>
  <si>
    <t>TPB</t>
  </si>
  <si>
    <t>VIX</t>
  </si>
  <si>
    <t>VND</t>
  </si>
  <si>
    <t>STB</t>
  </si>
  <si>
    <t>PVS</t>
  </si>
  <si>
    <t>DGW</t>
  </si>
  <si>
    <t>DPM</t>
  </si>
  <si>
    <t>MCH</t>
  </si>
  <si>
    <t>HDG</t>
  </si>
  <si>
    <t>VCG</t>
  </si>
  <si>
    <t>FRT</t>
  </si>
  <si>
    <t>ACV</t>
  </si>
  <si>
    <t>KDH</t>
  </si>
  <si>
    <t>GEX</t>
  </si>
  <si>
    <t>SJS</t>
  </si>
  <si>
    <t>GMD</t>
  </si>
  <si>
    <t>MWG</t>
  </si>
  <si>
    <t>TCB</t>
  </si>
  <si>
    <t>MBB</t>
  </si>
  <si>
    <t>MSN</t>
  </si>
  <si>
    <t>EIB</t>
  </si>
  <si>
    <t>SZC</t>
  </si>
  <si>
    <t>PHR</t>
  </si>
  <si>
    <t>VRE</t>
  </si>
  <si>
    <t>BCM</t>
  </si>
  <si>
    <t>CII</t>
  </si>
  <si>
    <t>POW</t>
  </si>
  <si>
    <t>ANV</t>
  </si>
  <si>
    <t>VIB</t>
  </si>
  <si>
    <t>DGC</t>
  </si>
  <si>
    <t>volume</t>
  </si>
  <si>
    <t>trend_5p</t>
  </si>
  <si>
    <t>trend_20p</t>
  </si>
  <si>
    <t>trend_60p</t>
  </si>
  <si>
    <t>trend_240p</t>
  </si>
  <si>
    <t>1 Ngày</t>
  </si>
  <si>
    <t>1 Tuần</t>
  </si>
  <si>
    <t>1 Tháng</t>
  </si>
  <si>
    <t>GOLD</t>
  </si>
  <si>
    <t>BRENT OIL</t>
  </si>
  <si>
    <t>BTC-USD</t>
  </si>
  <si>
    <t>ETH-USD</t>
  </si>
  <si>
    <t>USD-VND</t>
  </si>
  <si>
    <t>selected</t>
  </si>
  <si>
    <t>Thủ tướng: Phấn đấu tăng trưởng kinh tế năm 2025 từ 8.3-8.5%</t>
  </si>
  <si>
    <t>https://image.vietstock.vn/2025/07/16/thu-tuong-pham-minh-chinh.jpg</t>
  </si>
  <si>
    <t>http://vietstock.vn/2025/07/thu-tuong-phan-dau-tang-truong-kinh-te-nam-2025-tu-83-85-761-1328583.htm</t>
  </si>
  <si>
    <t>Ngân hàng</t>
  </si>
  <si>
    <t>Cập nhật số liệu CTCK ngày 16/7: TCBS lãi kỷ lục, lộ diện khoản lỗ đầu tiên của ngành chứng khoán quý 2/2025</t>
  </si>
  <si>
    <t>https://cafefcdn.com/thumb_w/640/203337114487263232/2025/7/15/avatar1752599436468-1752599437023515505007.png</t>
  </si>
  <si>
    <t>https://cafef.vn/cap-nhat-so-lieu-ctck-ngay-16-7-tcbs-lai-ky-luc-lo-dien-khoan-lo-dau-tien-cua-nganh-chung-khoan-quy-2-2025-188250716001120042.chn</t>
  </si>
  <si>
    <t>Đồng USD giảm mạnh nhất trong hơn nửa thế kỷ</t>
  </si>
  <si>
    <t>https://image.vietstock.vn/2025/07/16/dong-usd-giam-gia-manh-trong-6-thang-dau-nam.jpg</t>
  </si>
  <si>
    <t>http://vietstock.vn/2025/07/dong-usd-giam-manh-nhat-trong-hon-nua-the-ky-772-1328534.htm</t>
  </si>
  <si>
    <t>Dow Jones giảm hơn 400 điểm do lo ngại về lạm phát</t>
  </si>
  <si>
    <t>https://image.vietstock.vn/2025/07/16/071625-ck-1.png</t>
  </si>
  <si>
    <t>http://vietstock.vn/2025/07/dow-jones-giam-hon-400-diem-do-lo-ngai-ve-lam-phat-773-1328519.htm</t>
  </si>
  <si>
    <t>Ngành tôn mạ gặp khó, có thể phải giảm sản lượng khi nhu cầu xuất khẩu yếu</t>
  </si>
  <si>
    <t>https://image.vietstock.vn/2025/07/16/ton-thep_95651.png</t>
  </si>
  <si>
    <t>http://vietstock.vn/2025/07/nganh-ton-ma-gap-kho-co-the-phai-giam-san-luong-khi-nhu-cau-xuat-khau-yeu-737-1328581.htm</t>
  </si>
  <si>
    <t>Thép</t>
  </si>
  <si>
    <t>Công nghệ, DV hạ tầng</t>
  </si>
  <si>
    <t>Bộ Tài chính dự kiến 2 kịch bản tăng trưởng 6 tháng cuối năm và đề ra các giải pháp để đạt mục tiêu</t>
  </si>
  <si>
    <t>https://image.vietstock.vn/2025/07/16/bo-truong-tai-chinh-nguyen-van-thang.jpg</t>
  </si>
  <si>
    <t>http://vietstock.vn/2025/07/bo-tai-chinh-du-kien-2-kich-ban-tang-truong-6-thang-cuoi-nam-va-de-ra-cac-giai-phap-de-dat-muc-tieu-761-1328607.htm</t>
  </si>
  <si>
    <t>Họp với Thủ tướng, lãnh đạo Bộ Công thương nói gì về kế hoạch xuất khẩu và đàm phán thương mại với Hoa Kỳ trong thời gian tới?</t>
  </si>
  <si>
    <t>https://cafefcdn.com/zoom/600_315/203337114487263232/2025/7/16/avatar1752646021879-17526460223661134404536.jpg</t>
  </si>
  <si>
    <t>https://cafef.vn/hop-voi-thu-tuong-lanh-dao-bo-cong-thuong-noi-gi-ve-ke-hoach-xuat-khau-va-dam-phan-thuong-mai-voi-hoa-ky-trong-thoi-gian-toi-18825071613080217.chn</t>
  </si>
  <si>
    <t>Vietnambiz</t>
  </si>
  <si>
    <t>Cập nhật KQKD ngành chứng khoán quý II/2025: TCBS lãi kỷ lục, nhiều công ty hụt hơi, có đơn vị lỗ quý thứ 12 liên tiếp</t>
  </si>
  <si>
    <t>https://cdn.vietnambiz.vn/1881912202208555/images/2025/07/16/16-7-ctck-20250716142834783.jpg?width=700</t>
  </si>
  <si>
    <t>https://vietnambiz.vn/cap-nhat-kqkd-nganh-chung-khoan-quy-ii2025-tcbs-lai-ky-luc-nhieu-cong-ty-hut-hoi-co-don-vi-lo-quy-thu-12-lien-tiep-202571682413758.htm</t>
  </si>
  <si>
    <t>‘Thị trường bất động sản đang trải qua giai đoạn tái định giá’</t>
  </si>
  <si>
    <t>https://cdn.vietnambiz.vn/1881912202208555/images/2025/07/16/1-20250701133113152-2025071611254926.jpg?width=1700</t>
  </si>
  <si>
    <t>https://vietnambiz.vn/thi-truong-bat-dong-san-dang-trai-qua-giai-doan-tai-dinh-gia-2025716113750258.htm</t>
  </si>
  <si>
    <t>Vì sao các ngân hàng trung ương tăng mua vàng từ các mỏ địa phương?</t>
  </si>
  <si>
    <t>https://image.vietstock.vn/2025/07/16/vang-kim-loai-quy.png</t>
  </si>
  <si>
    <t>http://vietstock.vn/2025/07/vi-sao-cac-ngan-hang-trung-uong-tang-mua-vang-tu-cac-mo-dia-phuong-759-1328643.htm</t>
  </si>
  <si>
    <t>Chơi trò "xếp gỗ" tầm cỡ quốc gia: Chi tới 1,25 tỷ USD để xây dựng thành phố bằng gỗ</t>
  </si>
  <si>
    <t>https://cafefcdn.com/thumb_w/640/203337114487263232/2025/7/16/avatar1752638571925-1752638572492611754022.jpg</t>
  </si>
  <si>
    <t>https://cafef.vn/choi-tro-xep-go-tam-co-quoc-gia-chi-toi-125-ty-usd-de-xay-dung-thanh-pho-bang-go-18825071611035709.chn</t>
  </si>
  <si>
    <t>Dow Jones mất hơn 400 điểm khi thuế quan bắt đầu tác động đến lạm phát</t>
  </si>
  <si>
    <t>https://cdn.vietnambiz.vn/1881912202208555/images/2025/07/16/index-20250716054007810.png?width=700</t>
  </si>
  <si>
    <t>https://vietnambiz.vn/dow-jones-mat-hon-400-diem-khi-thue-quan-bat-dau-tac-dong-den-lam-phat-202571653735432.htm</t>
  </si>
  <si>
    <t>VinSpeed tăng vốn lên 15,000 tỷ đồng</t>
  </si>
  <si>
    <t>https://image.vietstock.vn/2025/07/16/sp_12141.JPG</t>
  </si>
  <si>
    <t>http://vietstock.vn/2025/07/vinspeed-tang-von-len-15000-ty-dong-737-1328647.htm</t>
  </si>
  <si>
    <t>Không chỉ rầm rộ tuyển dụng, VinSpeed của tỷ phú Phạm Nhật Vượng vừa tăng vốn gấp 2,5 lần lên 15.000 tỷ</t>
  </si>
  <si>
    <t>https://cafefcdn.com/thumb_w/640/203337114487263232/2025/7/16/avatar1752641799555-17526418011611925488709.png</t>
  </si>
  <si>
    <t>https://cafef.vn/khong-chi-ram-ro-tuyen-dung-vinspeed-cua-ty-phu-pham-nhat-vuong-vua-tang-von-gap-25-lan-len-15000-ty-188250716111937131.chn</t>
  </si>
  <si>
    <t>Hòa Phát lãi cao nhất 13 quý, sắp khởi công nhà máy ray đường sắt</t>
  </si>
  <si>
    <t>https://cdn.vietnambiz.vn/1881912202208555/images/2025/07/16/hpg-1-20250716123033268.png?width=700</t>
  </si>
  <si>
    <t>https://vietnambiz.vn/hoa-phat-lai-cao-nhat-13-quy-sap-khoi-cong-nha-may-ray-duong-sat-2025716124047792.htm</t>
  </si>
  <si>
    <t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t>
  </si>
  <si>
    <t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t>
  </si>
  <si>
    <t>Dòng tiền ‘kích’ tăng trưởng GDP: động lực kép từ tài khóa và tiền tệ</t>
  </si>
  <si>
    <t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t>
  </si>
  <si>
    <t>https://image.vietstock.vn/2025/07/16/vietstock_s_dong-tien-8216kich8217-tang-truong-gdp-dong-luc-kep-tu-tai-khoa-va-tien-te_20250716083010.png</t>
  </si>
  <si>
    <t>http://vietstock.vn/2025/07/dong-tien-8216kich8217-tang-truong-gdp-dong-luc-kep-tu-tai-khoa-va-tien-te-761-1328527.htm</t>
  </si>
  <si>
    <t>Để thoát bẫy thu nhập trung bình cần một cuộc 'đại phẫu'</t>
  </si>
  <si>
    <t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t>
  </si>
  <si>
    <t>https://image.vietstock.vn/2025/07/15/vietstock_s_de-thoat-bay-thu-nhap-trung-binh-can-mot-cuoc-dai-phau_20250715165329.png</t>
  </si>
  <si>
    <t>http://vietstock.vn/2025/07/de-thoat-bay-thu-nhap-trung-binh-can-mot-cuoc-dai-phau-761-1328420.htm</t>
  </si>
  <si>
    <t>Công nghiệp, Công nghệ</t>
  </si>
  <si>
    <t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t>
  </si>
  <si>
    <t>Diễn biến tích cực từ 'siêu dự án' đường vành đai gần 86.000 tỷ đồng, đi qua Hà Nội, Bắc Ninh và Hưng Yên</t>
  </si>
  <si>
    <t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t>
  </si>
  <si>
    <t>https://cafefcdn.com/zoom/600_315/203337114487263232/2025/7/16/avatar1752641297867-175264129822765016712.jpg</t>
  </si>
  <si>
    <t>https://cafef.vn/dien-bien-tich-cuc-tu-sieu-du-an-duong-vanh-dai-gan-86000-ty-dong-di-qua-ha-noi-bac-ninh-va-hung-yen-188250716114955624.chn</t>
  </si>
  <si>
    <t>Xây dựng, DV hạ tầng</t>
  </si>
  <si>
    <t>Việt Nam có 1 chỉ số bằng 1/10 Singapore, thay đổi có thể tạo nên kết quả đột phá</t>
  </si>
  <si>
    <t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t>
  </si>
  <si>
    <t>https://cafefcdn.com/zoom/600_315/203337114487263232/2025/7/16/avatar1752634419228-1752634419577980753399.jpg</t>
  </si>
  <si>
    <t>https://cafef.vn/viet-nam-co-1-chi-so-bang-1-10-singapore-thay-doi-co-the-tao-nen-ket-qua-dot-pha-188250716095547361.chn</t>
  </si>
  <si>
    <t>Tỉnh duy nhất không sáp nhập, không đổi tên sau gần 1.000 năm sắp có 24 bến cảng</t>
  </si>
  <si>
    <t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t>
  </si>
  <si>
    <t>https://cafefcdn.com/zoom/600_315/203337114487263232/2025/7/14/avatar1752451767489-1752451768136646197399.jpg</t>
  </si>
  <si>
    <t>https://cafef.vn/tinh-duy-nhat-khong-sap-nhap-khong-doi-ten-sau-gan-1000-nam-sap-co-24-ben-cang-188250714071017445.chn</t>
  </si>
  <si>
    <t>Vận tải, DV hạ tầng</t>
  </si>
  <si>
    <t xml:space="preserve">TCBS dẫn đầu với LNTT quý 2 đạt 1.733 tỷ, tăng 8% so với năm trước. Guotai Junan báo lãi trước thuế 11 tỷ, tăng mạnh 82% so với năm trước. Chứng khoán CV lỗ gần 7 tỷ, quý thứ 12 liên tiếp thua lỗ.
</t>
  </si>
  <si>
    <t>Chuyên gia VPBankS: Giai đoạn thị trường Uptrend, việc khó khăn nhất là "gồng" lãi</t>
  </si>
  <si>
    <t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t>
  </si>
  <si>
    <t>https://cafefcdn.com/zoom/600_315/203337114487263232/2025/7/15/avatar1752597220382-17525972209271794995053.jpg</t>
  </si>
  <si>
    <t>https://cafef.vn/chuyen-gia-vpbanks-giai-doan-thi-truong-uptrend-viec-kho-khan-nhat-la-gong-lai-188250715233427491.chn</t>
  </si>
  <si>
    <t>VN-Index đang "băng băng" tiến tới đỉnh cũ bất ngờ “quay xe”, điều gì đang diễn ra?</t>
  </si>
  <si>
    <t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t>
  </si>
  <si>
    <t>https://cafefcdn.com/thumb_w/640/203337114487263232/2025/7/15/avatar1752594125763-1752594126738571648670.png</t>
  </si>
  <si>
    <t>https://cafef.vn/vn-index-dang-bang-bang-tien-toi-dinh-cu-bat-ngo-quay-xe-dieu-gi-dang-dien-ra-188250715224251873.chn</t>
  </si>
  <si>
    <t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t>
  </si>
  <si>
    <t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t>
  </si>
  <si>
    <t>Một CTCK dự báo VN-Index vượt 1.750 điểm</t>
  </si>
  <si>
    <t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t>
  </si>
  <si>
    <t>https://cdn.vietnambiz.vn/1881912202208555/images/2025/07/16/hinh-anh-16-7-25-luc-1110-20250716111055569.jpeg?width=700</t>
  </si>
  <si>
    <t>https://vietnambiz.vn/mot-ctck-du-bao-vn-index-vuot-1750-diem-202571611185798.htm</t>
  </si>
  <si>
    <t>VSDC đẩy nhanh triển khai T+0, hoàn thiện nền tảng hậu KRX</t>
  </si>
  <si>
    <t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t>
  </si>
  <si>
    <t>https://cdn.vietnambiz.vn/1881912202208555/images/2025/07/16/hinh-anh-16-7-25-luc-1029-20250716102939389.jpeg?width=700</t>
  </si>
  <si>
    <t>https://vietnambiz.vn/vsdc-day-nhanh-trien-khai-t0-hoan-thien-nen-tang-hau-krx-2025716103739275.htm</t>
  </si>
  <si>
    <t>TPB ghi nhận sức mua tích cực nhờ định giá hấp dẫn</t>
  </si>
  <si>
    <t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t>
  </si>
  <si>
    <t>https://cdn.vietnambiz.vn/1881912202208555/images/2025/07/16/anh-ho-tpbank-20250716094623508.jpg?width=700</t>
  </si>
  <si>
    <t>https://vietnambiz.vn/tpb-ghi-nhan-suc-mua-tich-cuc-nho-dinh-gia-hap-dan-202571695153802.htm</t>
  </si>
  <si>
    <t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t>
  </si>
  <si>
    <t>Bất động sản Bình Dương hưởng lợi gì nếu áp dụng mô hình TOD?</t>
  </si>
  <si>
    <t xml:space="preserve">TOD thúc đẩy Bình Dương phát triển bền vững nhờ giao thông công cộng. Artisan Park hưởng lợi từ vị trí cách ga metro WTC 300m. Dự án này tái định hình bất động sản với quy hoạch bài bản, tiện ích đa dạng.
</t>
  </si>
  <si>
    <t>https://cdn.vietnambiz.vn/1881912202208555/images/2025/07/16/photo-import-20250716093509452.jpeg?width=700</t>
  </si>
  <si>
    <t>https://vietnambiz.vn/bat-dong-san-binh-duong-huong-loi-gi-neu-ap-dung-mo-hinh-tod-202571693932702.htm</t>
  </si>
  <si>
    <t>Thị trường bất động sản tại Bắc Ninh (Bắc Giang cũ) hạ nhiệt</t>
  </si>
  <si>
    <t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t>
  </si>
  <si>
    <t>https://cdn.vietnambiz.vn/1881912202208555/images/2025/07/14/crawl-20250714135511103.jpg</t>
  </si>
  <si>
    <t>https://vietnambiz.vn/thi-truong-bat-dong-san-tai-bac-ninh-bac-giang-cu-ha-nhiet-2025714135653340.htm</t>
  </si>
  <si>
    <t>Chủ đầu tư vào mùa triển khai dự án, đẩy mạnh M&amp;A quỹ đất</t>
  </si>
  <si>
    <t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t>
  </si>
  <si>
    <t>https://cdn.vietnambiz.vn/1881912202208555/images/2025/07/14/z67939655812569602a54ba0010677c7964660aa5121f5-20250714102704679.jpg?width=700</t>
  </si>
  <si>
    <t>https://vietnambiz.vn/chu-dau-tu-vao-mua-trien-khai-du-an-day-manh-ma-quy-dat-2025714104033272.htm</t>
  </si>
  <si>
    <t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t>
  </si>
  <si>
    <t>Ngân hàng, Khoáng sản</t>
  </si>
  <si>
    <t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t>
  </si>
  <si>
    <t>Dầu giảm gần 1%</t>
  </si>
  <si>
    <t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t>
  </si>
  <si>
    <t>https://image.vietstock.vn/2025/07/16/071625-dau.jpeg</t>
  </si>
  <si>
    <t>http://vietstock.vn/2025/07/dau-giam-gan-1-34-1328521.htm</t>
  </si>
  <si>
    <t>Dầu khí</t>
  </si>
  <si>
    <t>Vàng thế giới lùi về mốc 3,330 USD</t>
  </si>
  <si>
    <t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t>
  </si>
  <si>
    <t>https://image.vietstock.vn/2025/07/16/071625-vang.jpg</t>
  </si>
  <si>
    <t>http://vietstock.vn/2025/07/vang-the-gioi-lui-ve-moc-3330-usd-759-1328520.htm</t>
  </si>
  <si>
    <t>Khoáng sản</t>
  </si>
  <si>
    <t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t>
  </si>
  <si>
    <t>Chứng khoán, Công nghiệp, Công nghệ</t>
  </si>
  <si>
    <t xml:space="preserve">S&amp;P 500 tăng 0.14% lên 6,268.56 điểm do hy vọng giảm thuế quan. Ông Trump đe dọa áp thuế mới, EU và Mexico dự định đàm phán. Nhà đầu tư chờ báo cáo lợi nhuận quý 2 và căng thẳng giữa Trump và Fed.
</t>
  </si>
  <si>
    <t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t>
  </si>
  <si>
    <t xml:space="preserve">Dow Jones giảm 279.13 điểm (0.63%) xuống 44,371.51 do căng thẳng thương mại. Trump đe dọa áp thuế cao hơn sau khi S&amp;P 500 lập kỷ lục. Tuần này, Dow Jones giảm 1%, S&amp;P 500 và Nasdaq Composite giảm nhẹ.
</t>
  </si>
  <si>
    <t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t>
  </si>
  <si>
    <t>Xây dựng, Bất động sản</t>
  </si>
  <si>
    <t>Lãnh đạo hàng đầu Phố Wall công khai bảo vệ Fed, cảnh báo hậu quả khôn lường khi thúc ép cắt giảm lãi suất</t>
  </si>
  <si>
    <t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t>
  </si>
  <si>
    <t>https://cafefcdn.com/thumb_w/640/203337114487263232/2025/7/16/avatar1752639382981-17526393836611897162114.png</t>
  </si>
  <si>
    <t>https://cafef.vn/lanh-dao-hang-dau-pho-wall-cong-khai-bao-ve-fed-canh-bao-hau-qua-khon-luong-khi-thuc-ep-cat-giam-lai-suat-188250716111829132.chn</t>
  </si>
  <si>
    <t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t>
  </si>
  <si>
    <t>Trung Quốc tung kỷ lục 42 tỷ USD để người dân đổi điều hòa, máy giặt, tủ lạnh, iPhone... mới</t>
  </si>
  <si>
    <t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t>
  </si>
  <si>
    <t>https://cafefcdn.com/zoom/600_315/203337114487263232/2025/7/14/avatar1752494948677-1752494949695463921377.png</t>
  </si>
  <si>
    <t>https://cafef.vn/trung-quoc-tung-ky-luc-42-ty-usd-de-nguoi-dan-doi-dieu-hoa-may-giat-tu-lanh-iphone-moi-188250714190953532.chn</t>
  </si>
  <si>
    <t>Bán lẻ, Hàng tiêu dùng</t>
  </si>
  <si>
    <t>Bất chấp loạt 'đá tảng', Campuchia đặt mục tiêu siêu tham vọng, đến Thái Lan, Malaysia mất hàng chục năm vẫn chưa làm được</t>
  </si>
  <si>
    <t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t>
  </si>
  <si>
    <t>https://cafefcdn.com/zoom/600_315/203337114487263232/2025/7/14/avatar1752479323539-17524793240122068036319.jpg</t>
  </si>
  <si>
    <t>https://cafef.vn/bat-chap-loat-da-tang-campuchia-dat-muc-tieu-sieu-tham-vong-den-thai-lan-malaysia-mat-hang-chuc-nam-van-chua-lam-duoc-188250714145111358.chn</t>
  </si>
  <si>
    <t>Công nghiệp, Bất động sản</t>
  </si>
  <si>
    <t>Campuchia chuẩn bị vận hành công trình 1,5 tỷ USD do Trung Quốc xây dựng, kỳ vọng lớn nhất châu Á</t>
  </si>
  <si>
    <t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t>
  </si>
  <si>
    <t>https://cafefcdn.com/zoom/600_315/203337114487263232/2025/7/14/avatar1752537525459-17525375264971192985733.jpg</t>
  </si>
  <si>
    <t>https://cafef.vn/campuchia-chuan-bi-van-hanh-cong-trinh-15-ty-usd-do-trung-quoc-xay-dung-ky-vong-lon-nhat-chau-a-188250715070040509.chn</t>
  </si>
  <si>
    <t>Xây dựng, DV hạ tầng, Du lịch và DV</t>
  </si>
  <si>
    <t xml:space="preserve">Dow Jones giảm 0,98% và S&amp;P 500 giảm 0,4% do lo ngại lạm phát. Nasdaq tăng lên mức kỷ lục mới nhờ cổ phiếu Nvidia tăng 4%. Báo cáo CPI tháng 6 phù hợp dự kiến, nhưng thuế quan mới có thể gây áp lực lạm phát.
</t>
  </si>
  <si>
    <t>Huyền thoại Warren Buffett: Bí quyết quan trọng nhất để thành công không liên quan đến cổ phiếu</t>
  </si>
  <si>
    <t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t>
  </si>
  <si>
    <t>https://cdn.vietnambiz.vn/1881912202208555/images/2025/07/15/crawl-20250715150150876-20250715150150889.jpg?width=700</t>
  </si>
  <si>
    <t>https://vietnambiz.vn/huyen-thoai-warren-buffett-bi-quyet-quan-trong-nhat-de-thanh-cong-khong-lien-quan-den-co-phieu-202571515111286.htm</t>
  </si>
  <si>
    <t>CEO Nvidia bán ra 225.000 cổ phiếu, tài sản ròng mấp mé huyền thoại Warren Buffett</t>
  </si>
  <si>
    <t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t>
  </si>
  <si>
    <t>https://cdn.vietnambiz.vn/1881912202208555/images/2025/07/12/1-20250712225133441.jpg?width=700</t>
  </si>
  <si>
    <t>https://vietnambiz.vn/ceo-nvidia-ban-ra-225000-co-phieu-tai-san-rong-map-me-huyen-thoai-warren-buffett-202571223140677.htm</t>
  </si>
  <si>
    <t>Dow Jones mất gần 300 điểm khi chiến tranh thương mại lại leo thang</t>
  </si>
  <si>
    <t xml:space="preserve">Chứng khoán Mỹ giảm điểm khi Trump công bố thuế mới lên Canada. Dow Jones giảm 1%, S&amp;P 500 giảm 0,3% và Nasdaq giảm 0,1%. Trump đe dọa tăng thuế đối ứng lên 15-20% khiến nhà đầu tư lo ngại.
</t>
  </si>
  <si>
    <t>https://cdn.vietnambiz.vn/1881912202208555/images/2025/07/12/index-20250712062507167.png?width=700</t>
  </si>
  <si>
    <t>https://vietnambiz.vn/dow-jones-mat-gan-300-diem-khi-chien-tranh-thuong-mai-lai-leo-thang-202571262415381.htm</t>
  </si>
  <si>
    <t>Nợ của Hàn Quốc lần đầu tiên vượt mốc 1.200.000 tỷ won</t>
  </si>
  <si>
    <t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t>
  </si>
  <si>
    <t>https://cdn.vietnambiz.vn/1881912202208555/images/2025/07/11/crawl-20250711194047697-20250711194047721.jpg?width=700</t>
  </si>
  <si>
    <t>https://vietnambiz.vn/no-cua-han-quoc-lan-dau-tien-vuot-moc-1200000-ty-won-2025711194241765.htm</t>
  </si>
  <si>
    <t>CEO JPMorgan đi ngược thị trường chung, cảnh báo Fed sẽ tăng lãi suất trở lại</t>
  </si>
  <si>
    <t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t>
  </si>
  <si>
    <t>https://cdn.vietnambiz.vn/1881912202208555/images/2025/07/11/crawl-20250711111059809-20250711111059841.jpg?width=700</t>
  </si>
  <si>
    <t>https://vietnambiz.vn/ceo-jpmorgan-di-nguoc-thi-truong-chung-canh-bao-fed-se-tang-lai-suat-tro-lai-202571111164592.htm</t>
  </si>
  <si>
    <t>Ngân hàng, Công nghiệp</t>
  </si>
  <si>
    <t xml:space="preserve">VIC: VinSpeed tăng vốn điều lệ từ 6,000 tỷ lên 15,000 tỷ đồng vào ngày 07/07/2025. Ông Vượng chuyển nhượng gần 136 triệu cổ phiếu VIC trị giá hơn 15,233 tỷ đồng. VinSpeed đề xuất đầu tư dự án đường sắt cao tốc Bắc – Nam với 1,562 ngàn tỷ đồng.
</t>
  </si>
  <si>
    <t>Vận tải, DV hạ tầng, Chứng khoán</t>
  </si>
  <si>
    <t>GELEX Electric lãi 1,330 tỷ đồng sau 6 tháng, mảng kinh doanh lõi lãi gấp 2.5 lần cùng kỳ</t>
  </si>
  <si>
    <t xml:space="preserve">GEE: GELEX Electric báo lãi 1,330 tỷ đồng sau 6 tháng, tăng 61.8% so với năm trước. Doanh thu nửa đầu năm đạt 11,791 tỷ đồng, tăng trưởng ấn tượng 30.6%. Công ty sẽ tổ chức đại hội cổ đông bất thường vào ngày 15/08 để điều chỉnh kế hoạch.
</t>
  </si>
  <si>
    <t>https://image.vietstock.vn/2025/07/16/20250716_GEE_ava.png</t>
  </si>
  <si>
    <t>http://vietstock.vn/2025/07/gelex-electric-lai-1330-ty-dong-sau-6-thang-mang-kinh-doanh-loi-lai-gap-25-lan-cung-ky-737-1328632.htm</t>
  </si>
  <si>
    <t xml:space="preserve">NKG: Ngành tôn mạ Việt Nam đối mặt khó khăn do xuất khẩu yếu và có thể giảm 30-50%. Năm 2024, sản lượng thép phủ kim loại đạt khoảng 6.8 triệu tấn, công suất chỉ 50%. Nam Kim vẫn đầu tư 4,500 tỷ đồng mở rộng sản xuất, thêm 1.2 triệu tấn.
</t>
  </si>
  <si>
    <t>Tỉnh cơn lỗ dài hạn, Halico lần đầu báo lãi bán niên sau 9 năm</t>
  </si>
  <si>
    <t xml:space="preserve">HNR: Halico báo lãi ròng bán niên 2025 gần 700 triệu đồng sau 9 năm lỗ liên tiếp. Doanh thu nửa đầu năm tăng 12% lên 64 tỷ đồng, cao nhất 9 năm. Tuy nhiên, lỗ lũy kế vẫn ở mức cao hơn 465 tỷ đồng.
</t>
  </si>
  <si>
    <t>https://image.vietstock.vn/2025/07/16/HNR-Q2-2025.png</t>
  </si>
  <si>
    <t>http://vietstock.vn/2025/07/tinh-con-lo-dai-han-halico-lan-dau-bao-lai-ban-nien-sau-9-nam-737-1328567.htm</t>
  </si>
  <si>
    <t>Hàng tiêu dùng</t>
  </si>
  <si>
    <t>Phát triển bền vững - Lợi thế cạnh tranh mới của doanh nghiệp?</t>
  </si>
  <si>
    <t xml:space="preserve">Masan được vinh danh top 50 doanh nghiệp phát triển bền vững bốn năm liền. Năm 2024, Masan phân bổ hơn 144 tỷ đồng cho các hoạt động xã hội. Trang trại heo Masan tạo ra 3.67 triệu m³ khí sinh học từ chất thải.
</t>
  </si>
  <si>
    <t>https://image.vietstock.vn/2025/07/15/msn-1.png</t>
  </si>
  <si>
    <t>http://vietstock.vn/2025/07/phat-trien-ben-vung-loi-the-canh-tranh-moi-cua-doanh-nghiep-737-1328518.htm</t>
  </si>
  <si>
    <t>Hàng tiêu dùng, Thực phẩm</t>
  </si>
  <si>
    <t>TikiNOW bị phạt 200 triệu đồng vì cạnh tranh không lành mạnh</t>
  </si>
  <si>
    <t xml:space="preserve">UBCTQG phạt TikiNOW 200 triệu đồng vì cạnh tranh không lành mạnh, vi phạm điều 45 Luật Cạnh tranh. Công ty đã cải chính thông tin sai lệch về độ phủ giao hàng 34 tỉnh thành. VNZ giảm tỷ lệ sở hữu tại Tiki Global còn 14.61% từ tháng 10/2024.
</t>
  </si>
  <si>
    <t>https://image.vietstock.vn/2025/07/15/Tiki-now-1.jpg</t>
  </si>
  <si>
    <t>http://vietstock.vn/2025/07/tikinow-bi-phat-200-trieu-dong-vi-canh-tranh-khong-lanh-manh-737-1328515.htm</t>
  </si>
  <si>
    <t>Bán lẻ, Công nghệ</t>
  </si>
  <si>
    <t>Chứng khoán Quốc Gia (NSI) lãi đậm trong quý 2 nhờ tự doanh và cho vay</t>
  </si>
  <si>
    <t xml:space="preserve">NSI: Tự doanh lãi gần 40 tỷ đồng và cho vay tăng 10% giúp NSI lãi đậm. Lãi sau thuế quý 2 của Chứng khoán Quốc Gia đạt gần 35 tỷ đồng. Tổng tài sản NSI tăng 21% lên gần 2,395 tỷ đồng vào cuối quý 2.
</t>
  </si>
  <si>
    <t>https://image.vietstock.vn/2025/07/15/nsi-kqkd-q2-2025.png</t>
  </si>
  <si>
    <t>http://vietstock.vn/2025/07/chung-khoan-quoc-gia-nsi-lai-dam-trong-quy-2-nho-tu-doanh-va-cho-vay-737-1328270.htm</t>
  </si>
  <si>
    <t>Khi trường đại học trở thành kênh đầu tư hấp dẫn của doanh nghiệp niêm yết</t>
  </si>
  <si>
    <t xml:space="preserve">KBC: Kinh Bắc đầu tư 110 tỷ đồng vào Đại học Hùng Vương, nắm giữ 51.79% cổ phần.
Doanh thu các trường đại học ngoài công lập đạt ngàn tỷ, FPT dẫn đầu với 2.918 tỷ đồng.
Nghị quyết 68 tạo cơ hội phát triển cho giáo dục tư nhân và mở rộng quy mô.
</t>
  </si>
  <si>
    <t>https://image.vietstock.vn/2025/07/14/dnny-truong-dai-hoc-hinhnen-1.png</t>
  </si>
  <si>
    <t>http://vietstock.vn/2025/07/khi-truong-dai-hoc-tro-thanh-kenh-dau-tu-hap-dan-cua-doanh-nghiep-niem-yet-737-1327816.htm</t>
  </si>
  <si>
    <t>BĐS KCN, Công nghệ, Chứng khoán</t>
  </si>
  <si>
    <t xml:space="preserve">VIC: Vinspeed tăng vốn lên 15.000 tỷ đồng, ông Vượng góp 12.750 tỷ đồng bằng cổ phiếu VIC. Công ty tuyển dụng 12 vị trí để triển khai dự án đường sắt cao tốc TPHCM-Cần Giờ. Vinspeed đề xuất đầu tư dự án đường sắt Bắc Nam gần 1,6 triệu tỷ đồng.
</t>
  </si>
  <si>
    <t>FPT Telecom trước khi Bộ Công an nhận chuyển giao số cổ phiếu trị giá hơn 23.000 tỷ: Lợi nhuận gần 4.000 tỷ, cổ tức và cổ phiếu thưởng lên đến 100%</t>
  </si>
  <si>
    <t xml:space="preserve">FOX: Ngày 16/7/2025, SCIC bàn giao 50,17% vốn nhà nước tại FPT Telecom cho Bộ Công an. FPT Telecom đạt doanh thu 17.600 tỷ đồng năm 2024 và đặt mục tiêu 19.900 tỷ năm 2025. Công ty trả cổ tức tiền mặt 50% và phát hành cổ phiếu thưởng 50% năm 2025.
</t>
  </si>
  <si>
    <t>https://cafefcdn.com/thumb_w/640/203337114487263232/2025/7/16/avatar1752637289682-17526372904882107828898.jpeg</t>
  </si>
  <si>
    <t>https://cafef.vn/bo-cong-an-tiep-quan-so-co-phieu-fpt-telecom-tri-gia-hon-23000-ty-tro-thanh-co-dong-lon-nhat-cua-cong-ty-vien-thong-lai-gan-4000-ty-deu-dan-chia-co-tuc-20-moi-nam-188250716104338073.chn</t>
  </si>
  <si>
    <t>TGĐ Đặng Thanh Thuỷ tiết lộ ‘thiên thời – địa lợi – nhân hoà’ của Vinpearl, khai màn làn sóng IPO tỷ đô cho chứng khoán Việt</t>
  </si>
  <si>
    <t xml:space="preserve">VPL: Ngày 13/5, hơn 1,79 tỷ cổ phiếu VPL giao dịch, định giá 6 tỷ USD, lọt top đầu sàn HoSE. Vinpearl niêm yết nhờ "thiên thời" du lịch phục hồi, với 9,2 triệu khách quốc tế năm 2025. Doanh nghiệp đặt mục tiêu hàng đầu khu vực, dù đối mặt thách thức lớn về nhân lực.
</t>
  </si>
  <si>
    <t>https://cafefcdn.com/zoom/600_315/203337114487263232/2025/7/14/thumb-fb-vin-17524796992851078286236-0-0-1337-2554-crop-1752479933826729237906.jpg</t>
  </si>
  <si>
    <t>https://cafef.vn/tgd-dang-thanh-thuy-tiet-lo-thien-thoi-dia-loi-nhan-hoa-cua-vinpearl-khai-man-lan-song-ipo-ty-do-cho-chung-khoan-viet-188250714150120586.chn</t>
  </si>
  <si>
    <t>Du lịch và DV, Chứng khoán</t>
  </si>
  <si>
    <t xml:space="preserve">VCA: Sonadezi thanh lý hợp đồng thuê đất KCN Biên Hòa 1 trước ngày 15/7/2025. Khu công nghiệp này sẽ được chuyển đổi thành khu đô thị và dịch vụ thương mại. Đồng Nai ưu tiên giải phóng mặt bằng 154/329 hécta trước 1/8.
</t>
  </si>
  <si>
    <t>BĐS KCN, Bất động sản</t>
  </si>
  <si>
    <t>Chiếm 83% thị phần Việt Nam, "vua xe máy xăng" Honda tuyên bố muốn dẫn đầu cả mảng xe máy điện</t>
  </si>
  <si>
    <t xml:space="preserve">Doanh số xe máy của Honda Việt Nam tăng 10%, đạt gần 2,3 triệu xe, chiếm 83% thị phần. Tổng giá trị xuất khẩu xe máy và phụ tùng của HVN đạt 635 triệu đô la Mỹ. Honda đặt mục tiêu đạt 2,2 triệu xe HEV/năm vào 2030, chiếm lĩnh thị phần toàn cầu.
</t>
  </si>
  <si>
    <t>https://cafefcdn.com/zoom/600_315/203337114487263232/2025/7/14/avatar1752492482222-17524924826812048711822.png</t>
  </si>
  <si>
    <t>https://cafef.vn/chiem-83-thi-phan-viet-nam-vua-xe-may-xang-honda-tuyen-bo-muon-dan-dau-ca-mang-xe-may-dien-188250714182844784.chn</t>
  </si>
  <si>
    <t>Công nghiệp, Hàng tiêu dùng</t>
  </si>
  <si>
    <t xml:space="preserve">Nam sinh hỏi về chuyên gia AI làm gì khi mất điện, rất hay.
Ông Tiến kể bạn mất tài khoản Google sau 1,5 năm dùng AI, mất năng lực.
AI không thay thế con người nếu giữ tò mò, sáng tạo và trí tuệ cảm xúc.
</t>
  </si>
  <si>
    <t xml:space="preserve">HPG: Quý II, Hòa Phát đạt lợi nhuận sau thuế 4.300 tỷ đồng, cao nhất trong 13 quý gần đây. Lũy kế nửa đầu năm, tập đoàn đạt 7.600 tỷ đồng lợi nhuận sau thuế, tăng 23%. Năm 2025, Hòa Phát sẽ hoàn thành lò cao số 6 và khởi công nhà máy ray thép tại Dung Quất.
</t>
  </si>
  <si>
    <t>Thép, Xây dựng</t>
  </si>
  <si>
    <t>Một công ty cao su lập kỷ lục, lãi bán niên gấp 3,7 cùng kỳ</t>
  </si>
  <si>
    <t xml:space="preserve">TRC: Lợi nhuận sau thuế nửa năm của Cao su Tây Ninh đạt 105 tỷ đồng, tăng 273%. Doanh thu thuần lũy kế đạt 358 tỷ đồng, tăng 52% so với cùng kỳ năm trước. Công ty đã thực hiện 59% kế hoạch lợi nhuận năm 2025 là 178 tỷ đồng.
</t>
  </si>
  <si>
    <t>https://cdn.vietnambiz.vn/1881912202208555/images/2025/07/16/trc-1-2025071610003724.png?width=700</t>
  </si>
  <si>
    <t>https://vietnambiz.vn/mot-cong-ty-cao-su-lap-ky-luc-lai-ban-nien-gap-37-cung-ky-2025716103222711.htm</t>
  </si>
  <si>
    <t>Hoa Sen vượt kế hoạch lợi nhuận sau 9 tháng</t>
  </si>
  <si>
    <t xml:space="preserve">HSG: Lũy kế 9 tháng, Tập đoàn Hoa Sen đạt 647 tỷ đồng lợi nhuận sau thuế, vượt 129% kế hoạch. Quý III niên độ tài chính 2024-2025, lợi nhuận sau thuế hợp nhất ước đạt 274 tỷ đồng. Doanh nghiệp xuất khẩu hơn 90 quốc gia, dù chịu tác động từ chính sách thuế Mỹ.
</t>
  </si>
  <si>
    <t>https://cdn1.vietnambiz.vn/1881912202208555/images/2025/07/15/hoa-sen-groupxuat-khau-1-2025071510421821-avatar-15x10-2025071510451422.jpg?width=600&amp;height=315</t>
  </si>
  <si>
    <t>https://vietnambiz.vn/hoa-sen-vuot-ke-hoach-loi-nhuan-sau-9-thang-2025715104514276.htm</t>
  </si>
  <si>
    <t>Công ty bán ắc quy độc quyền cho VinFast lãi nửa tỷ đồng mỗi ngày</t>
  </si>
  <si>
    <t xml:space="preserve">PAC: Lợi nhuận trước thuế nửa đầu năm 2025 của Pinaco đạt 92 tỷ đồng, tăng 10%. Doanh thu nửa đầu năm đạt 2.128 tỷ đồng, tăng 9% so với cùng kỳ. Công ty đặt mục tiêu doanh thu 4.000 tỷ và lợi nhuận 165 tỷ đồng cho năm 2025.
</t>
  </si>
  <si>
    <t>https://cdn.vietnambiz.vn/1881912202208555/images/2025/07/15/pac-1-20250715093638532.png?width=700</t>
  </si>
  <si>
    <t>https://vietnambiz.vn/cong-ty-ban-ac-quy-doc-quyen-cho-vinfast-lai-nua-ty-dong-moi-ngay-202571594813627.htm</t>
  </si>
  <si>
    <t>Loạt công ty ước lãi nghìn tỷ nửa đầu năm</t>
  </si>
  <si>
    <t xml:space="preserve">DBC: Dabaco đạt lợi nhuận sau thuế kỷ lục 1.013 tỷ đồng, gấp 4,6 lần so với năm trước. ACV: Tổng công ty Cảng hàng không ước tính lãi 5.851 tỷ đồng, giảm 23% do tỷ giá. VGT: Vinatex đạt doanh thu 9.035 tỷ đồng, tăng 8% và lợi nhuận 556 tỷ đồng, tăng 97%.
</t>
  </si>
  <si>
    <t>https://cdn.vietnambiz.vn/1881912202208555/images/2025/07/07/dbc-2-20250707144108705.png?width=700</t>
  </si>
  <si>
    <t>https://vietnambiz.vn/loat-cong-ty-uoc-lai-nghin-ty-nua-dau-nam-20257712037708.htm</t>
  </si>
  <si>
    <t>Thực phẩm, DV hạ tầng, Vận tải, Du lịch và DV, Dệt may</t>
  </si>
  <si>
    <t>Petrovietnam tiếp tục lập kỷ lục, thu hơn 500.000 tỷ đồng sau nửa năm</t>
  </si>
  <si>
    <t xml:space="preserve">Doanh thu Petrovietnam 6 tháng đầu năm 2025 đạt 510.000 tỷ đồng, nộp ngân sách 66.500 tỷ đồng. Tập đoàn khai thác 4,82 triệu tấn dầu và 2,99 tỷ m3 khí, sản xuất 16,65 tỷ kWh điện. Giải ngân đầu tư đạt 20.600 tỷ đồng, tiết kiệm chi phí 3.528 tỷ đồng, hướng tới top Fortune Global 500.
</t>
  </si>
  <si>
    <t>https://cdn.vietnambiz.vn/1881912202208555/images/2025/07/07/pvn-1-20250707094442537.png?width=700</t>
  </si>
  <si>
    <t>https://vietnambiz.vn/petrovietnam-tiep-tuc-lap-ky-luc-thu-hon-500000-ty-dong-sau-nua-nam-20257794823138.htm</t>
  </si>
  <si>
    <t>Tin tức</t>
  </si>
  <si>
    <t>Tác động</t>
  </si>
  <si>
    <t>Lĩnh vực</t>
  </si>
  <si>
    <t>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t>
  </si>
  <si>
    <t>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t>
  </si>
  <si>
    <t>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t>
  </si>
  <si>
    <t>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Tổng hợp, ngưỡng hỗ trợ cốt lõi là vùng 1396-1402 điểm, nơi hội tụ các mốc kỹ thuật. Do đó, khuyến nghị nhà đầu tư tiếp tục nắm giữ, xem xét chốt lời quanh 1460-1480, hoặc chờ tín hiệu tại hỗ trợ.</t>
  </si>
  <si>
    <t>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</si>
  <si>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</si>
  <si>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</si>
  <si>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</si>
  <si>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</si>
  <si>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</si>
  <si>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</si>
  <si>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</si>
  <si>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</si>
  <si>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</si>
  <si>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</si>
  <si>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</si>
  <si>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</si>
  <si>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</si>
  <si>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</si>
  <si>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</si>
  <si>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</si>
  <si>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</si>
  <si>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</si>
  <si>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CHART</t>
  </si>
  <si>
    <t>* Đon vị: Tỷ đồng</t>
  </si>
  <si>
    <t>*Top cổ phiếu mua/bán ròng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</si>
  <si>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</si>
  <si>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</si>
  <si>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</si>
  <si>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</si>
  <si>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</si>
  <si>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</si>
  <si>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</si>
  <si>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</si>
  <si>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</si>
  <si>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</si>
  <si>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</si>
  <si>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</si>
  <si>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</si>
  <si>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</si>
  <si>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</si>
  <si>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</si>
  <si>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</si>
  <si>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</si>
  <si>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</si>
  <si>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</si>
  <si>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</si>
  <si>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</si>
  <si>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</si>
  <si>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</si>
  <si>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</si>
  <si>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</si>
  <si>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</si>
  <si>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</si>
  <si>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VIC</t>
  </si>
  <si>
    <t>VHM</t>
  </si>
  <si>
    <t>VCB</t>
  </si>
  <si>
    <t>BID</t>
  </si>
  <si>
    <t>LPB</t>
  </si>
  <si>
    <t>HVN</t>
  </si>
  <si>
    <t>MARKET CAP</t>
  </si>
  <si>
    <t>* Đon vị: Triệu CP</t>
  </si>
  <si>
    <t>Tổng giá trị vốn hoá tăng thêm</t>
  </si>
  <si>
    <t>Tổng giá trị vốn hoá giảm xuống</t>
  </si>
  <si>
    <t>Tổng giá trị thay đổi vốn hoá</t>
  </si>
  <si>
    <t>Tỉ lệ thay đổi vốn hoá (%)</t>
  </si>
  <si>
    <t>*Tỉ lệ đóng góp của các ngành</t>
  </si>
  <si>
    <t>*Tỉ lệ đóng góp của top cổ phiếu</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</si>
  <si>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</si>
  <si>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</si>
  <si>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</si>
  <si>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</si>
  <si>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</si>
  <si>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</si>
  <si>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</si>
  <si>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</si>
  <si>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</si>
  <si>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</si>
  <si>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</si>
  <si>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</si>
  <si>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</si>
  <si>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</si>
  <si>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</si>
  <si>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</si>
  <si>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</si>
  <si>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</si>
  <si>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</si>
  <si>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</si>
  <si>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</si>
  <si>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</si>
  <si>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</si>
  <si>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</si>
  <si>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</si>
  <si>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</si>
  <si>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</si>
  <si>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</si>
  <si>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</si>
  <si>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</si>
  <si>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</si>
  <si>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</si>
  <si>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</si>
  <si>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</si>
  <si>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</si>
  <si>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</si>
  <si>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</si>
  <si>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</si>
  <si>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</si>
  <si>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</si>
  <si>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</si>
  <si>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</si>
  <si>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</si>
  <si>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</si>
  <si>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</si>
  <si>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</si>
  <si>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</si>
  <si>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</si>
  <si>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</si>
  <si>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</si>
  <si>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</si>
  <si>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</si>
  <si>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</si>
  <si>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</si>
  <si>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</si>
  <si>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</si>
  <si>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</si>
  <si>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</si>
  <si>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</si>
  <si>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</si>
  <si>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CHỈ SỐ CHỨNG KHOÁN VIỆT NAM</t>
  </si>
  <si>
    <t>I.  BỐI CẢNH VĨ MÔ</t>
  </si>
  <si>
    <t>cum_change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</si>
</sst>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mm/yyyy\ hh:mm"/>
    <numFmt numFmtId="165" formatCode="dd\-mm"/>
  </numFmts>
  <fonts count="17"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s>
  <fills count="5">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s>
  <borders count="15">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
      <left/>
      <right/>
      <top style="medium">
        <color rgb="FF054372"/>
      </top>
      <bottom style="medium">
        <color rgb="FF054372"/>
      </bottom>
      <diagonal/>
    </border>
    <border>
      <left/>
      <right/>
      <top style="medium">
        <color rgb="FF054372"/>
      </top>
      <bottom/>
      <diagonal/>
    </border>
    <border>
      <left/>
      <right/>
      <top/>
      <bottom style="medium">
        <color rgb="FF054372"/>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s>
  <cellStyleXfs count="8">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7" applyNumberFormat="0" applyFill="0" applyAlignment="0" applyProtection="0"/>
    <xf numFmtId="0" fontId="11" fillId="0" borderId="8" applyNumberFormat="0" applyFill="0" applyAlignment="0" applyProtection="0"/>
  </cellStyleXfs>
  <cellXfs count="88">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4" fillId="0" borderId="0" xfId="0" applyFont="1" applyAlignment="1">
      <alignment horizontal="left" vertical="center"/>
    </xf>
    <xf numFmtId="0" fontId="4" fillId="0" borderId="0" xfId="0" applyFont="1" applyAlignment="1">
      <alignment horizontal="center" vertical="center"/>
    </xf>
    <xf numFmtId="10" fontId="4" fillId="0" borderId="0" xfId="1" applyNumberFormat="1" applyFont="1" applyAlignment="1">
      <alignment horizontal="center" vertical="center"/>
    </xf>
    <xf numFmtId="2" fontId="4" fillId="0" borderId="0" xfId="0" applyNumberFormat="1" applyFont="1" applyAlignment="1">
      <alignment horizontal="left" vertical="center"/>
    </xf>
    <xf numFmtId="1" fontId="4" fillId="0" borderId="0" xfId="0" applyNumberFormat="1" applyFont="1" applyAlignment="1">
      <alignment horizontal="left" vertical="center"/>
    </xf>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0" fontId="3" fillId="2" borderId="0" xfId="3" applyAlignment="1">
      <alignment horizontal="center" vertical="center"/>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center" wrapText="1" indent="1"/>
    </xf>
    <xf numFmtId="0" fontId="4" fillId="0" borderId="0" xfId="0" applyFont="1" applyAlignment="1">
      <alignment horizontal="center" vertical="center" wrapText="1"/>
    </xf>
    <xf numFmtId="0" fontId="4" fillId="0" borderId="4" xfId="0" applyFont="1" applyBorder="1" applyAlignment="1">
      <alignment horizontal="left" vertical="center" wrapText="1" indent="1"/>
    </xf>
    <xf numFmtId="0" fontId="4" fillId="0" borderId="4" xfId="0" applyFont="1" applyBorder="1" applyAlignment="1">
      <alignment horizontal="center" vertical="center" wrapText="1"/>
    </xf>
    <xf numFmtId="0" fontId="4" fillId="0" borderId="5" xfId="0" applyFont="1" applyBorder="1" applyAlignment="1">
      <alignment horizontal="left" vertical="center" wrapText="1" indent="1"/>
    </xf>
    <xf numFmtId="0" fontId="4" fillId="0" borderId="5" xfId="0" applyFont="1" applyBorder="1" applyAlignment="1">
      <alignment horizontal="center" vertical="center" wrapText="1"/>
    </xf>
    <xf numFmtId="0" fontId="4" fillId="0" borderId="6" xfId="0" applyFont="1" applyBorder="1" applyAlignment="1">
      <alignment horizontal="left" vertical="center" wrapText="1" indent="1"/>
    </xf>
    <xf numFmtId="0" fontId="4" fillId="0" borderId="6" xfId="0" applyFont="1" applyBorder="1" applyAlignment="1">
      <alignment horizontal="center" vertical="center" wrapText="1"/>
    </xf>
    <xf numFmtId="0" fontId="0" fillId="0" borderId="0" xfId="0" applyAlignment="1">
      <alignment horizontal="left"/>
    </xf>
    <xf numFmtId="0" fontId="4" fillId="0" borderId="0" xfId="0" applyFont="1" applyAlignment="1">
      <alignment vertical="top" wrapText="1"/>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0" fillId="0" borderId="0" xfId="0" applyAlignment="1">
      <alignment vertical="top" wrapText="1"/>
    </xf>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7" fillId="0" borderId="0" xfId="0" applyFont="1" applyAlignment="1">
      <alignment horizontal="left" indent="1"/>
    </xf>
    <xf numFmtId="0" fontId="0" fillId="0" borderId="0" xfId="0" applyAlignment="1">
      <alignment horizontal="center" vertical="center"/>
    </xf>
    <xf numFmtId="0" fontId="4" fillId="0" borderId="8" xfId="7" applyFont="1" applyAlignment="1">
      <alignment horizontal="center" vertical="center" wrapText="1"/>
    </xf>
    <xf numFmtId="0" fontId="4" fillId="0" borderId="7" xfId="6" applyFont="1"/>
    <xf numFmtId="2" fontId="4" fillId="0" borderId="7" xfId="5" applyNumberFormat="1" applyFont="1" applyBorder="1" applyAlignment="1">
      <alignment horizontal="center" vertical="center"/>
    </xf>
    <xf numFmtId="10" fontId="4" fillId="0" borderId="7" xfId="1" applyNumberFormat="1" applyFont="1" applyBorder="1" applyAlignment="1">
      <alignment horizontal="center" vertical="center"/>
    </xf>
    <xf numFmtId="0" fontId="0" fillId="0" borderId="0" xfId="0" applyAlignment="1">
      <alignment vertical="top"/>
    </xf>
    <xf numFmtId="0" fontId="2" fillId="0" borderId="1" xfId="2" applyAlignment="1">
      <alignment horizontal="center"/>
    </xf>
    <xf numFmtId="0" fontId="0" fillId="0" borderId="9" xfId="0" applyBorder="1"/>
    <xf numFmtId="0" fontId="13" fillId="0" borderId="9" xfId="0" applyFont="1" applyBorder="1" applyAlignment="1">
      <alignment vertical="center"/>
    </xf>
    <xf numFmtId="0" fontId="4" fillId="0" borderId="5" xfId="0" applyFont="1" applyBorder="1" applyAlignment="1">
      <alignment horizontal="left" vertical="center" wrapText="1"/>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0" fillId="0" borderId="0" xfId="0" applyAlignment="1">
      <alignment horizontal="left" vertical="center"/>
    </xf>
    <xf numFmtId="0" fontId="3" fillId="2" borderId="0" xfId="3" applyAlignment="1">
      <alignment horizontal="left" vertical="center"/>
    </xf>
    <xf numFmtId="0" fontId="4" fillId="0" borderId="11" xfId="0" applyFont="1" applyBorder="1" applyAlignment="1">
      <alignment horizontal="left" vertical="center" wrapText="1"/>
    </xf>
    <xf numFmtId="0" fontId="4" fillId="0" borderId="11" xfId="0" applyFont="1" applyBorder="1" applyAlignment="1">
      <alignment horizontal="center" vertical="center" wrapText="1"/>
    </xf>
    <xf numFmtId="0" fontId="4" fillId="0" borderId="11" xfId="0" applyFont="1" applyBorder="1" applyAlignment="1">
      <alignment horizontal="left" vertical="center" wrapText="1" indent="1"/>
    </xf>
    <xf numFmtId="0" fontId="4" fillId="0" borderId="12" xfId="0" applyFont="1" applyBorder="1" applyAlignment="1">
      <alignment horizontal="left" vertical="center" wrapText="1"/>
    </xf>
    <xf numFmtId="0" fontId="4" fillId="0" borderId="12" xfId="0" applyFont="1" applyBorder="1" applyAlignment="1">
      <alignment horizontal="center" vertical="center" wrapText="1"/>
    </xf>
    <xf numFmtId="0" fontId="4" fillId="0" borderId="12" xfId="0" applyFont="1" applyBorder="1" applyAlignment="1">
      <alignment horizontal="left" vertical="center" wrapText="1" indent="1"/>
    </xf>
    <xf numFmtId="0" fontId="4" fillId="0" borderId="13" xfId="0" applyFont="1" applyBorder="1" applyAlignment="1">
      <alignment horizontal="left" vertical="center" wrapText="1"/>
    </xf>
    <xf numFmtId="0" fontId="4" fillId="0" borderId="13" xfId="0" applyFont="1" applyBorder="1" applyAlignment="1">
      <alignment horizontal="center" vertical="center" wrapText="1"/>
    </xf>
    <xf numFmtId="0" fontId="4" fillId="0" borderId="13" xfId="0" applyFont="1" applyBorder="1" applyAlignment="1">
      <alignment horizontal="left" vertical="center" wrapText="1" indent="1"/>
    </xf>
    <xf numFmtId="0" fontId="15" fillId="4" borderId="0" xfId="3" applyFont="1" applyFill="1" applyAlignment="1">
      <alignment horizontal="center" vertical="center"/>
    </xf>
    <xf numFmtId="0" fontId="13" fillId="0" borderId="10" xfId="0" applyFont="1" applyBorder="1" applyAlignment="1">
      <alignment horizontal="left"/>
    </xf>
    <xf numFmtId="0" fontId="0" fillId="0" borderId="10" xfId="0" applyBorder="1"/>
    <xf numFmtId="0" fontId="13" fillId="0" borderId="10" xfId="0" applyFont="1" applyBorder="1" applyAlignment="1">
      <alignment horizontal="right"/>
    </xf>
    <xf numFmtId="0" fontId="16" fillId="0" borderId="0" xfId="0" applyFont="1"/>
    <xf numFmtId="14" fontId="0" fillId="0" borderId="14" xfId="0" applyNumberFormat="1" applyBorder="1"/>
    <xf numFmtId="0" fontId="0" fillId="0" borderId="14" xfId="0" applyBorder="1"/>
    <xf numFmtId="0" fontId="0" fillId="0" borderId="0" xfId="0"/>
    <xf numFmtId="0" fontId="0" fillId="0" borderId="0" xfId="0" applyAlignment="1">
      <alignment horizontal="left" vertical="top" wrapText="1"/>
    </xf>
    <xf numFmtId="0" fontId="12" fillId="0" borderId="0" xfId="0" applyFont="1" applyAlignment="1">
      <alignment horizontal="center" vertical="top" wrapText="1"/>
    </xf>
    <xf numFmtId="0" fontId="16" fillId="0" borderId="0" xfId="0" applyFont="1" applyAlignment="1">
      <alignment horizontal="left"/>
    </xf>
    <xf numFmtId="0" fontId="13" fillId="0" borderId="9" xfId="0" applyFont="1" applyBorder="1" applyAlignment="1">
      <alignment horizontal="left"/>
    </xf>
    <xf numFmtId="0" fontId="15" fillId="4" borderId="0" xfId="0" applyFont="1" applyFill="1" applyAlignment="1">
      <alignment horizontal="left" vertical="center"/>
    </xf>
    <xf numFmtId="0" fontId="4" fillId="0" borderId="0" xfId="0" applyFont="1" applyAlignment="1">
      <alignment horizontal="left" vertical="top" wrapText="1"/>
    </xf>
    <xf numFmtId="0" fontId="13" fillId="0" borderId="9" xfId="0" applyFont="1" applyBorder="1" applyAlignment="1">
      <alignment horizontal="right"/>
    </xf>
    <xf numFmtId="0" fontId="14" fillId="4" borderId="0" xfId="0" applyFont="1" applyFill="1" applyAlignment="1">
      <alignment horizontal="left" vertical="center" wrapText="1" indent="1"/>
    </xf>
    <xf numFmtId="0" fontId="9" fillId="0" borderId="0" xfId="0" applyFont="1" applyAlignment="1">
      <alignment horizontal="right" indent="1"/>
    </xf>
    <xf numFmtId="0" fontId="7" fillId="0" borderId="0" xfId="0" applyFont="1" applyAlignment="1">
      <alignment horizontal="left"/>
    </xf>
    <xf numFmtId="0" fontId="3" fillId="2" borderId="0" xfId="3" applyAlignment="1">
      <alignment horizontal="center"/>
    </xf>
    <xf numFmtId="0" fontId="2" fillId="0" borderId="1" xfId="2" applyAlignment="1">
      <alignment horizontal="center"/>
    </xf>
    <xf numFmtId="0" fontId="2" fillId="0" borderId="3" xfId="2" applyBorder="1" applyAlignment="1">
      <alignment horizontal="center"/>
    </xf>
    <xf numFmtId="14" fontId="2" fillId="0" borderId="1" xfId="2" applyNumberFormat="1" applyAlignment="1">
      <alignment horizontal="center"/>
    </xf>
    <xf numFmtId="14" fontId="5" fillId="3" borderId="0" xfId="4" applyNumberFormat="1" applyFont="1" applyAlignment="1">
      <alignment horizontal="center" vertical="center"/>
    </xf>
    <xf numFmtId="0" fontId="5" fillId="3" borderId="0" xfId="4" applyFont="1" applyAlignment="1">
      <alignment horizontal="center" vertical="center"/>
    </xf>
    <xf numFmtId="0" fontId="6" fillId="3" borderId="0" xfId="4" applyFont="1" applyAlignment="1">
      <alignment horizontal="center" vertical="center"/>
    </xf>
    <xf numFmtId="14" fontId="0" fillId="0" borderId="0" xfId="0" applyNumberFormat="1" applyAlignment="1">
      <alignment horizontal="left" vertical="center"/>
    </xf>
    <xf numFmtId="14" fontId="0" fillId="0" borderId="0" xfId="0" applyNumberFormat="1" applyAlignment="1">
      <alignment horizontal="left"/>
    </xf>
  </cellXfs>
  <cellStyles count="8">
    <cellStyle name="Accent1" xfId="4" builtinId="29"/>
    <cellStyle name="Accent5" xfId="3" builtinId="45"/>
    <cellStyle name="Comma" xfId="5" builtinId="3"/>
    <cellStyle name="Heading 1" xfId="2" builtinId="16"/>
    <cellStyle name="Heading 3" xfId="6" builtinId="18"/>
    <cellStyle name="Normal" xfId="0" builtinId="0"/>
    <cellStyle name="Percent" xfId="1" builtinId="5"/>
    <cellStyle name="Total" xfId="7" builtinId="25"/>
  </cellStyles>
  <dxfs count="30">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14" formatCode="0.00%"/>
    </dxf>
    <dxf>
      <numFmt numFmtId="14" formatCode="0.00%"/>
    </dxf>
    <dxf>
      <numFmt numFmtId="14" formatCode="0.00%"/>
    </dxf>
    <dxf>
      <numFmt numFmtId="14" formatCode="0.00%"/>
    </dxf>
    <dxf>
      <numFmt numFmtId="165" formatCode="dd\-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11588C"/>
      <color rgb="FFE7E6E6"/>
      <color rgb="FFDEEBF6"/>
      <color rgb="FFD4E5F4"/>
      <color rgb="FFC6DCF0"/>
      <color rgb="FF98C0E4"/>
      <color rgb="FF5B9BD5"/>
      <color rgb="FFA4ECF6"/>
      <color rgb="FFB41C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1'!$A$32:$A$36</c:f>
              <c:numCache>
                <c:formatCode>m/d/yyyy</c:formatCode>
                <c:ptCount val="5"/>
                <c:pt idx="0">
                  <c:v>45859</c:v>
                </c:pt>
                <c:pt idx="1">
                  <c:v>45858</c:v>
                </c:pt>
                <c:pt idx="2">
                  <c:v>45857</c:v>
                </c:pt>
                <c:pt idx="3">
                  <c:v>45856</c:v>
                </c:pt>
                <c:pt idx="4">
                  <c:v>45855</c:v>
                </c:pt>
              </c:numCache>
            </c:numRef>
          </c:cat>
          <c:val>
            <c:numRef>
              <c:f>'data 1'!$B$32:$B$36</c:f>
              <c:numCache>
                <c:formatCode>General</c:formatCode>
                <c:ptCount val="5"/>
                <c:pt idx="0">
                  <c:v>4.9035372068585437E-3</c:v>
                </c:pt>
                <c:pt idx="1">
                  <c:v>5.466961216268329E-4</c:v>
                </c:pt>
                <c:pt idx="2">
                  <c:v>2.052534395149852E-3</c:v>
                </c:pt>
                <c:pt idx="3">
                  <c:v>1.1110279440007531E-3</c:v>
                </c:pt>
                <c:pt idx="4">
                  <c:v>-1.885094347045202E-3</c:v>
                </c:pt>
              </c:numCache>
            </c:numRef>
          </c:val>
          <c:extLst>
            <c:ext xmlns:c16="http://schemas.microsoft.com/office/drawing/2014/chart" uri="{C3380CC4-5D6E-409C-BE32-E72D297353CC}">
              <c16:uniqueId val="{00000000-9401-434A-89E9-6D927BE6C19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1'!$H$25:$H$29</c:f>
              <c:numCache>
                <c:formatCode>m/d/yyyy</c:formatCode>
                <c:ptCount val="5"/>
                <c:pt idx="0">
                  <c:v>45859</c:v>
                </c:pt>
                <c:pt idx="1">
                  <c:v>45856</c:v>
                </c:pt>
                <c:pt idx="2">
                  <c:v>45855</c:v>
                </c:pt>
                <c:pt idx="3">
                  <c:v>45854</c:v>
                </c:pt>
                <c:pt idx="4">
                  <c:v>45853</c:v>
                </c:pt>
              </c:numCache>
            </c:numRef>
          </c:cat>
          <c:val>
            <c:numRef>
              <c:f>'data 1'!$I$25:$I$29</c:f>
              <c:numCache>
                <c:formatCode>General</c:formatCode>
                <c:ptCount val="5"/>
                <c:pt idx="0">
                  <c:v>-5.4997633630262666E-3</c:v>
                </c:pt>
                <c:pt idx="1">
                  <c:v>-1.9899198477635327E-3</c:v>
                </c:pt>
                <c:pt idx="2">
                  <c:v>1.3426861238849952E-3</c:v>
                </c:pt>
                <c:pt idx="3">
                  <c:v>-1.35835192204663E-2</c:v>
                </c:pt>
                <c:pt idx="4">
                  <c:v>-3.1056863397712631E-3</c:v>
                </c:pt>
              </c:numCache>
            </c:numRef>
          </c:val>
          <c:extLst>
            <c:ext xmlns:c16="http://schemas.microsoft.com/office/drawing/2014/chart" uri="{C3380CC4-5D6E-409C-BE32-E72D297353CC}">
              <c16:uniqueId val="{00000000-9E1A-4F5A-BC6A-E4537D45C69F}"/>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1'!$O$32:$O$36</c:f>
              <c:numCache>
                <c:formatCode>m/d/yyyy</c:formatCode>
                <c:ptCount val="5"/>
                <c:pt idx="0">
                  <c:v>45859</c:v>
                </c:pt>
                <c:pt idx="1">
                  <c:v>45858</c:v>
                </c:pt>
                <c:pt idx="2">
                  <c:v>45856</c:v>
                </c:pt>
                <c:pt idx="3">
                  <c:v>45855</c:v>
                </c:pt>
                <c:pt idx="4">
                  <c:v>45854</c:v>
                </c:pt>
              </c:numCache>
            </c:numRef>
          </c:cat>
          <c:val>
            <c:numRef>
              <c:f>'data 1'!$P$32:$P$36</c:f>
              <c:numCache>
                <c:formatCode>General</c:formatCode>
                <c:ptCount val="5"/>
                <c:pt idx="0">
                  <c:v>1.0223444393361314E-3</c:v>
                </c:pt>
                <c:pt idx="1">
                  <c:v>1.3157022321224066E-3</c:v>
                </c:pt>
                <c:pt idx="2">
                  <c:v>3.2243491689624149E-3</c:v>
                </c:pt>
                <c:pt idx="3">
                  <c:v>2.0030341134785745E-3</c:v>
                </c:pt>
                <c:pt idx="4">
                  <c:v>4.2960453504055085E-3</c:v>
                </c:pt>
              </c:numCache>
            </c:numRef>
          </c:val>
          <c:extLst>
            <c:ext xmlns:c16="http://schemas.microsoft.com/office/drawing/2014/chart" uri="{C3380CC4-5D6E-409C-BE32-E72D297353CC}">
              <c16:uniqueId val="{00000000-2D0E-45E4-BEA5-BA9FE5DE1FD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1'!$A$39:$A$43</c:f>
              <c:numCache>
                <c:formatCode>m/d/yyyy</c:formatCode>
                <c:ptCount val="5"/>
                <c:pt idx="0">
                  <c:v>45828</c:v>
                </c:pt>
                <c:pt idx="1">
                  <c:v>45826</c:v>
                </c:pt>
                <c:pt idx="2">
                  <c:v>45825</c:v>
                </c:pt>
                <c:pt idx="3">
                  <c:v>45824</c:v>
                </c:pt>
                <c:pt idx="4">
                  <c:v>45821</c:v>
                </c:pt>
              </c:numCache>
            </c:numRef>
          </c:cat>
          <c:val>
            <c:numRef>
              <c:f>'data 1'!$B$39:$B$43</c:f>
              <c:numCache>
                <c:formatCode>General</c:formatCode>
                <c:ptCount val="5"/>
                <c:pt idx="0">
                  <c:v>0.10094535179817421</c:v>
                </c:pt>
                <c:pt idx="1">
                  <c:v>0.10280853240485022</c:v>
                </c:pt>
                <c:pt idx="2">
                  <c:v>9.8799939854907537E-2</c:v>
                </c:pt>
                <c:pt idx="3">
                  <c:v>5.6024409153795141E-2</c:v>
                </c:pt>
                <c:pt idx="4">
                  <c:v>7.2604385287109885E-2</c:v>
                </c:pt>
              </c:numCache>
            </c:numRef>
          </c:val>
          <c:extLst>
            <c:ext xmlns:c16="http://schemas.microsoft.com/office/drawing/2014/chart" uri="{C3380CC4-5D6E-409C-BE32-E72D297353CC}">
              <c16:uniqueId val="{00000000-74E6-455F-AF51-AD8A6A07B36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1791379851410044E-2"/>
          <c:w val="0.87578727704283033"/>
          <c:h val="0.9882086201485899"/>
        </c:manualLayout>
      </c:layout>
      <c:areaChart>
        <c:grouping val="standard"/>
        <c:varyColors val="0"/>
        <c:ser>
          <c:idx val="0"/>
          <c:order val="0"/>
          <c:spPr>
            <a:solidFill>
              <a:schemeClr val="accent1"/>
            </a:solidFill>
            <a:ln w="25400">
              <a:noFill/>
            </a:ln>
            <a:effectLst/>
          </c:spPr>
          <c:cat>
            <c:numRef>
              <c:f>'data 1'!$H$39:$H$43</c:f>
              <c:numCache>
                <c:formatCode>m/d/yyyy</c:formatCode>
                <c:ptCount val="5"/>
                <c:pt idx="0">
                  <c:v>45859</c:v>
                </c:pt>
                <c:pt idx="1">
                  <c:v>45858</c:v>
                </c:pt>
                <c:pt idx="2">
                  <c:v>45857</c:v>
                </c:pt>
                <c:pt idx="3">
                  <c:v>45856</c:v>
                </c:pt>
                <c:pt idx="4">
                  <c:v>45855</c:v>
                </c:pt>
              </c:numCache>
            </c:numRef>
          </c:cat>
          <c:val>
            <c:numRef>
              <c:f>'data 1'!$I$39:$I$43</c:f>
              <c:numCache>
                <c:formatCode>General</c:formatCode>
                <c:ptCount val="5"/>
                <c:pt idx="0">
                  <c:v>0.11848061231396501</c:v>
                </c:pt>
                <c:pt idx="1">
                  <c:v>0.1105522720551575</c:v>
                </c:pt>
                <c:pt idx="2">
                  <c:v>6.5035021590493791E-2</c:v>
                </c:pt>
                <c:pt idx="3">
                  <c:v>5.2001177967312184E-2</c:v>
                </c:pt>
                <c:pt idx="4">
                  <c:v>3.122567831346279E-2</c:v>
                </c:pt>
              </c:numCache>
            </c:numRef>
          </c:val>
          <c:extLst>
            <c:ext xmlns:c16="http://schemas.microsoft.com/office/drawing/2014/chart" uri="{C3380CC4-5D6E-409C-BE32-E72D297353CC}">
              <c16:uniqueId val="{00000000-A6B2-4B41-98F8-8F913CE5C77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1'!$O$39:$O$43</c:f>
              <c:numCache>
                <c:formatCode>m/d/yyyy</c:formatCode>
                <c:ptCount val="5"/>
                <c:pt idx="0">
                  <c:v>45856</c:v>
                </c:pt>
                <c:pt idx="1">
                  <c:v>45855</c:v>
                </c:pt>
                <c:pt idx="2">
                  <c:v>45854</c:v>
                </c:pt>
                <c:pt idx="3">
                  <c:v>45853</c:v>
                </c:pt>
                <c:pt idx="4">
                  <c:v>45852</c:v>
                </c:pt>
              </c:numCache>
            </c:numRef>
          </c:cat>
          <c:val>
            <c:numRef>
              <c:f>'data 1'!$P$39:$P$43</c:f>
              <c:numCache>
                <c:formatCode>General</c:formatCode>
                <c:ptCount val="5"/>
                <c:pt idx="0">
                  <c:v>1.2255974148698279E-3</c:v>
                </c:pt>
                <c:pt idx="1">
                  <c:v>1.0342830854266349E-3</c:v>
                </c:pt>
                <c:pt idx="2">
                  <c:v>1.225560820698246E-3</c:v>
                </c:pt>
                <c:pt idx="3">
                  <c:v>4.5986403662479081E-4</c:v>
                </c:pt>
                <c:pt idx="4">
                  <c:v>-3.0641948827947463E-4</c:v>
                </c:pt>
              </c:numCache>
            </c:numRef>
          </c:val>
          <c:extLst>
            <c:ext xmlns:c16="http://schemas.microsoft.com/office/drawing/2014/chart" uri="{C3380CC4-5D6E-409C-BE32-E72D297353CC}">
              <c16:uniqueId val="{00000000-A8FC-455A-9CE1-E75AA7FBD65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solidFill>
                <a:srgbClr val="2C5EA2"/>
              </a:solidFill>
            </a:ln>
            <a:effectLst/>
          </c:spPr>
          <c:cat>
            <c:numRef>
              <c:f>'data 1'!$A$17:$A$21</c:f>
              <c:numCache>
                <c:formatCode>m/d/yyyy</c:formatCode>
                <c:ptCount val="5"/>
                <c:pt idx="0">
                  <c:v>45856</c:v>
                </c:pt>
                <c:pt idx="1">
                  <c:v>45855</c:v>
                </c:pt>
                <c:pt idx="2">
                  <c:v>45854</c:v>
                </c:pt>
                <c:pt idx="3">
                  <c:v>45853</c:v>
                </c:pt>
                <c:pt idx="4">
                  <c:v>45852</c:v>
                </c:pt>
              </c:numCache>
            </c:numRef>
          </c:cat>
          <c:val>
            <c:numRef>
              <c:f>'data 1'!$B$17:$B$21</c:f>
              <c:numCache>
                <c:formatCode>General</c:formatCode>
                <c:ptCount val="5"/>
                <c:pt idx="0">
                  <c:v>-5.7822898213377716E-4</c:v>
                </c:pt>
                <c:pt idx="1">
                  <c:v>2.6205686324490829E-3</c:v>
                </c:pt>
                <c:pt idx="2">
                  <c:v>-2.569989873588141E-3</c:v>
                </c:pt>
                <c:pt idx="3">
                  <c:v>-7.8283926969516804E-3</c:v>
                </c:pt>
                <c:pt idx="4">
                  <c:v>1.9863357216372002E-3</c:v>
                </c:pt>
              </c:numCache>
            </c:numRef>
          </c:val>
          <c:extLst>
            <c:ext xmlns:c16="http://schemas.microsoft.com/office/drawing/2014/chart" uri="{C3380CC4-5D6E-409C-BE32-E72D297353CC}">
              <c16:uniqueId val="{00000000-9206-4C07-84D9-758E708D8005}"/>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1'!$H$17:$H$21</c:f>
              <c:numCache>
                <c:formatCode>m/d/yyyy</c:formatCode>
                <c:ptCount val="5"/>
                <c:pt idx="0">
                  <c:v>45859</c:v>
                </c:pt>
                <c:pt idx="1">
                  <c:v>45856</c:v>
                </c:pt>
                <c:pt idx="2">
                  <c:v>45855</c:v>
                </c:pt>
                <c:pt idx="3">
                  <c:v>45854</c:v>
                </c:pt>
                <c:pt idx="4">
                  <c:v>45853</c:v>
                </c:pt>
              </c:numCache>
            </c:numRef>
          </c:cat>
          <c:val>
            <c:numRef>
              <c:f>'data 1'!$I$17:$I$21</c:f>
              <c:numCache>
                <c:formatCode>General</c:formatCode>
                <c:ptCount val="5"/>
                <c:pt idx="0">
                  <c:v>1.7232730798832918E-4</c:v>
                </c:pt>
                <c:pt idx="1">
                  <c:v>-6.2611481760965759E-4</c:v>
                </c:pt>
                <c:pt idx="2">
                  <c:v>-2.8016836228981212E-3</c:v>
                </c:pt>
                <c:pt idx="3">
                  <c:v>-7.9548216612268519E-3</c:v>
                </c:pt>
                <c:pt idx="4">
                  <c:v>-6.6458260392222579E-3</c:v>
                </c:pt>
              </c:numCache>
            </c:numRef>
          </c:val>
          <c:extLst>
            <c:ext xmlns:c16="http://schemas.microsoft.com/office/drawing/2014/chart" uri="{C3380CC4-5D6E-409C-BE32-E72D297353CC}">
              <c16:uniqueId val="{00000000-2B84-4050-8B4A-C8B274B7DD34}"/>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1'!$O$17:$O$21</c:f>
              <c:numCache>
                <c:formatCode>m/d/yyyy</c:formatCode>
                <c:ptCount val="5"/>
                <c:pt idx="0">
                  <c:v>45859</c:v>
                </c:pt>
                <c:pt idx="1">
                  <c:v>45856</c:v>
                </c:pt>
                <c:pt idx="2">
                  <c:v>45855</c:v>
                </c:pt>
                <c:pt idx="3">
                  <c:v>45854</c:v>
                </c:pt>
                <c:pt idx="4">
                  <c:v>45853</c:v>
                </c:pt>
              </c:numCache>
            </c:numRef>
          </c:cat>
          <c:val>
            <c:numRef>
              <c:f>'data 1'!$P$17:$P$21</c:f>
              <c:numCache>
                <c:formatCode>General</c:formatCode>
                <c:ptCount val="5"/>
                <c:pt idx="0">
                  <c:v>1.1394125666043586E-2</c:v>
                </c:pt>
                <c:pt idx="1">
                  <c:v>4.2336452955088477E-3</c:v>
                </c:pt>
                <c:pt idx="2">
                  <c:v>-7.8727985399751343E-4</c:v>
                </c:pt>
                <c:pt idx="3">
                  <c:v>-4.5112186753212269E-3</c:v>
                </c:pt>
                <c:pt idx="4">
                  <c:v>-4.1625955173819618E-3</c:v>
                </c:pt>
              </c:numCache>
            </c:numRef>
          </c:val>
          <c:extLst>
            <c:ext xmlns:c16="http://schemas.microsoft.com/office/drawing/2014/chart" uri="{C3380CC4-5D6E-409C-BE32-E72D297353CC}">
              <c16:uniqueId val="{00000000-36DC-464F-8D4C-41FC5413BA1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1'!$A$25:$A$29</c:f>
              <c:numCache>
                <c:formatCode>m/d/yyyy</c:formatCode>
                <c:ptCount val="5"/>
                <c:pt idx="0">
                  <c:v>45856</c:v>
                </c:pt>
                <c:pt idx="1">
                  <c:v>45855</c:v>
                </c:pt>
                <c:pt idx="2">
                  <c:v>45854</c:v>
                </c:pt>
                <c:pt idx="3">
                  <c:v>45853</c:v>
                </c:pt>
                <c:pt idx="4">
                  <c:v>45852</c:v>
                </c:pt>
              </c:numCache>
            </c:numRef>
          </c:cat>
          <c:val>
            <c:numRef>
              <c:f>'data 1'!$B$25:$B$29</c:f>
              <c:numCache>
                <c:formatCode>General</c:formatCode>
                <c:ptCount val="5"/>
                <c:pt idx="0">
                  <c:v>5.9280542122787105E-3</c:v>
                </c:pt>
                <c:pt idx="1">
                  <c:v>6.0185404209631699E-3</c:v>
                </c:pt>
                <c:pt idx="2">
                  <c:v>6.4477301205378978E-4</c:v>
                </c:pt>
                <c:pt idx="3">
                  <c:v>-2.548884405273899E-3</c:v>
                </c:pt>
                <c:pt idx="4">
                  <c:v>1.407413809457303E-3</c:v>
                </c:pt>
              </c:numCache>
            </c:numRef>
          </c:val>
          <c:extLst>
            <c:ext xmlns:c16="http://schemas.microsoft.com/office/drawing/2014/chart" uri="{C3380CC4-5D6E-409C-BE32-E72D297353CC}">
              <c16:uniqueId val="{00000000-DA2F-41DA-8482-01B5022EC78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1'!$H$25:$H$29</c:f>
              <c:numCache>
                <c:formatCode>m/d/yyyy</c:formatCode>
                <c:ptCount val="5"/>
                <c:pt idx="0">
                  <c:v>45859</c:v>
                </c:pt>
                <c:pt idx="1">
                  <c:v>45856</c:v>
                </c:pt>
                <c:pt idx="2">
                  <c:v>45855</c:v>
                </c:pt>
                <c:pt idx="3">
                  <c:v>45854</c:v>
                </c:pt>
                <c:pt idx="4">
                  <c:v>45853</c:v>
                </c:pt>
              </c:numCache>
            </c:numRef>
          </c:cat>
          <c:val>
            <c:numRef>
              <c:f>'data 1'!$I$25:$I$29</c:f>
              <c:numCache>
                <c:formatCode>General</c:formatCode>
                <c:ptCount val="5"/>
                <c:pt idx="0">
                  <c:v>-5.4997633630262666E-3</c:v>
                </c:pt>
                <c:pt idx="1">
                  <c:v>-1.9899198477635327E-3</c:v>
                </c:pt>
                <c:pt idx="2">
                  <c:v>1.3426861238849952E-3</c:v>
                </c:pt>
                <c:pt idx="3">
                  <c:v>-1.35835192204663E-2</c:v>
                </c:pt>
                <c:pt idx="4">
                  <c:v>-3.1056863397712631E-3</c:v>
                </c:pt>
              </c:numCache>
            </c:numRef>
          </c:val>
          <c:extLst>
            <c:ext xmlns:c16="http://schemas.microsoft.com/office/drawing/2014/chart" uri="{C3380CC4-5D6E-409C-BE32-E72D297353CC}">
              <c16:uniqueId val="{00000000-604D-4AB6-8031-71E4D180578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1'!$O$25:$O$29</c:f>
              <c:numCache>
                <c:formatCode>m/d/yyyy</c:formatCode>
                <c:ptCount val="5"/>
                <c:pt idx="0">
                  <c:v>45856</c:v>
                </c:pt>
                <c:pt idx="1">
                  <c:v>45855</c:v>
                </c:pt>
                <c:pt idx="2">
                  <c:v>45854</c:v>
                </c:pt>
                <c:pt idx="3">
                  <c:v>45853</c:v>
                </c:pt>
                <c:pt idx="4">
                  <c:v>45852</c:v>
                </c:pt>
              </c:numCache>
            </c:numRef>
          </c:cat>
          <c:val>
            <c:numRef>
              <c:f>'data 1'!$P$25:$P$29</c:f>
              <c:numCache>
                <c:formatCode>General</c:formatCode>
                <c:ptCount val="5"/>
                <c:pt idx="0">
                  <c:v>6.3229940369615711E-3</c:v>
                </c:pt>
                <c:pt idx="1">
                  <c:v>8.3801263770536538E-3</c:v>
                </c:pt>
                <c:pt idx="2">
                  <c:v>2.3848516876013859E-3</c:v>
                </c:pt>
                <c:pt idx="3">
                  <c:v>2.753345224394077E-3</c:v>
                </c:pt>
                <c:pt idx="4">
                  <c:v>-2.7813870271172769E-3</c:v>
                </c:pt>
              </c:numCache>
            </c:numRef>
          </c:val>
          <c:extLst>
            <c:ext xmlns:c16="http://schemas.microsoft.com/office/drawing/2014/chart" uri="{C3380CC4-5D6E-409C-BE32-E72D297353CC}">
              <c16:uniqueId val="{00000000-0CC1-495B-8AB1-DD4085E3A7D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1'!$A$3:$A$7</c:f>
              <c:numCache>
                <c:formatCode>m/d/yyyy</c:formatCode>
                <c:ptCount val="5"/>
                <c:pt idx="0">
                  <c:v>45859</c:v>
                </c:pt>
                <c:pt idx="1">
                  <c:v>45856</c:v>
                </c:pt>
                <c:pt idx="2">
                  <c:v>45855</c:v>
                </c:pt>
                <c:pt idx="3">
                  <c:v>45854</c:v>
                </c:pt>
                <c:pt idx="4">
                  <c:v>45853</c:v>
                </c:pt>
              </c:numCache>
            </c:numRef>
          </c:cat>
          <c:val>
            <c:numRef>
              <c:f>'data 1'!$C$3:$C$7</c:f>
              <c:numCache>
                <c:formatCode>General</c:formatCode>
                <c:ptCount val="5"/>
                <c:pt idx="0">
                  <c:v>-8.1681316984459906E-3</c:v>
                </c:pt>
                <c:pt idx="1">
                  <c:v>4.8791749609746748E-3</c:v>
                </c:pt>
                <c:pt idx="2">
                  <c:v>9.8545137150918283E-3</c:v>
                </c:pt>
                <c:pt idx="3">
                  <c:v>1.0146130860475999E-2</c:v>
                </c:pt>
                <c:pt idx="4">
                  <c:v>-6.6443731989913601E-3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1'!$B$2</c:f>
              <c:strCache>
                <c:ptCount val="1"/>
                <c:pt idx="0">
                  <c:v>cum_change</c:v>
                </c:pt>
              </c:strCache>
            </c:strRef>
          </c:tx>
          <c:spPr>
            <a:ln w="19050" cap="rnd">
              <a:solidFill>
                <a:srgbClr val="033F64">
                  <a:alpha val="50000"/>
                </a:srgbClr>
              </a:solidFill>
              <a:round/>
            </a:ln>
            <a:effectLst/>
          </c:spPr>
          <c:marker>
            <c:symbol val="none"/>
          </c:marker>
          <c:dLbls>
            <c:delete val="1"/>
          </c:dLbls>
          <c:cat>
            <c:numRef>
              <c:f>'data 1'!$A$3:$A$7</c:f>
              <c:numCache>
                <c:formatCode>m/d/yyyy</c:formatCode>
                <c:ptCount val="5"/>
                <c:pt idx="0">
                  <c:v>45859</c:v>
                </c:pt>
                <c:pt idx="1">
                  <c:v>45856</c:v>
                </c:pt>
                <c:pt idx="2">
                  <c:v>45855</c:v>
                </c:pt>
                <c:pt idx="3">
                  <c:v>45854</c:v>
                </c:pt>
                <c:pt idx="4">
                  <c:v>45853</c:v>
                </c:pt>
              </c:numCache>
            </c:numRef>
          </c:cat>
          <c:val>
            <c:numRef>
              <c:f>'data 1'!$B$3:$B$7</c:f>
              <c:numCache>
                <c:formatCode>General</c:formatCode>
                <c:ptCount val="5"/>
                <c:pt idx="0">
                  <c:v>1.0067314639105152E-2</c:v>
                </c:pt>
                <c:pt idx="1">
                  <c:v>1.8235446337551142E-2</c:v>
                </c:pt>
                <c:pt idx="2">
                  <c:v>1.3356271376576467E-2</c:v>
                </c:pt>
                <c:pt idx="3">
                  <c:v>3.5017576614846391E-3</c:v>
                </c:pt>
                <c:pt idx="4">
                  <c:v>-6.6443731989913601E-3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1'!$H$3:$H$7</c:f>
              <c:numCache>
                <c:formatCode>m/d/yyyy</c:formatCode>
                <c:ptCount val="5"/>
                <c:pt idx="0">
                  <c:v>45859</c:v>
                </c:pt>
                <c:pt idx="1">
                  <c:v>45856</c:v>
                </c:pt>
                <c:pt idx="2">
                  <c:v>45855</c:v>
                </c:pt>
                <c:pt idx="3">
                  <c:v>45854</c:v>
                </c:pt>
                <c:pt idx="4">
                  <c:v>45853</c:v>
                </c:pt>
              </c:numCache>
            </c:numRef>
          </c:cat>
          <c:val>
            <c:numRef>
              <c:f>'data 1'!$J$3:$J$7</c:f>
              <c:numCache>
                <c:formatCode>General</c:formatCode>
                <c:ptCount val="5"/>
                <c:pt idx="0">
                  <c:v>-7.9913264405920836E-3</c:v>
                </c:pt>
                <c:pt idx="1">
                  <c:v>6.8268030377942601E-3</c:v>
                </c:pt>
                <c:pt idx="2">
                  <c:v>1.5432185435050094E-2</c:v>
                </c:pt>
                <c:pt idx="3">
                  <c:v>8.4051273543490623E-3</c:v>
                </c:pt>
                <c:pt idx="4">
                  <c:v>3.0048880216564378E-3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1'!$I$2</c:f>
              <c:strCache>
                <c:ptCount val="1"/>
                <c:pt idx="0">
                  <c:v>cum_change</c:v>
                </c:pt>
              </c:strCache>
            </c:strRef>
          </c:tx>
          <c:spPr>
            <a:ln w="19050" cap="rnd">
              <a:solidFill>
                <a:srgbClr val="033F64">
                  <a:alpha val="50000"/>
                </a:srgbClr>
              </a:solidFill>
              <a:round/>
            </a:ln>
            <a:effectLst/>
          </c:spPr>
          <c:marker>
            <c:symbol val="none"/>
          </c:marker>
          <c:dLbls>
            <c:delete val="1"/>
          </c:dLbls>
          <c:cat>
            <c:numRef>
              <c:f>'data 1'!$H$3:$H$7</c:f>
              <c:numCache>
                <c:formatCode>m/d/yyyy</c:formatCode>
                <c:ptCount val="5"/>
                <c:pt idx="0">
                  <c:v>45859</c:v>
                </c:pt>
                <c:pt idx="1">
                  <c:v>45856</c:v>
                </c:pt>
                <c:pt idx="2">
                  <c:v>45855</c:v>
                </c:pt>
                <c:pt idx="3">
                  <c:v>45854</c:v>
                </c:pt>
                <c:pt idx="4">
                  <c:v>45853</c:v>
                </c:pt>
              </c:numCache>
            </c:numRef>
          </c:cat>
          <c:val>
            <c:numRef>
              <c:f>'data 1'!$I$3:$I$7</c:f>
              <c:numCache>
                <c:formatCode>General</c:formatCode>
                <c:ptCount val="5"/>
                <c:pt idx="0">
                  <c:v>2.5677677408257771E-2</c:v>
                </c:pt>
                <c:pt idx="1">
                  <c:v>3.3669003848849854E-2</c:v>
                </c:pt>
                <c:pt idx="2">
                  <c:v>2.6842200811055594E-2</c:v>
                </c:pt>
                <c:pt idx="3">
                  <c:v>1.14100153760055E-2</c:v>
                </c:pt>
                <c:pt idx="4">
                  <c:v>3.0048880216564378E-3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1'!$O$3:$O$7</c:f>
              <c:numCache>
                <c:formatCode>m/d/yyyy</c:formatCode>
                <c:ptCount val="5"/>
                <c:pt idx="0">
                  <c:v>45859</c:v>
                </c:pt>
                <c:pt idx="1">
                  <c:v>45856</c:v>
                </c:pt>
                <c:pt idx="2">
                  <c:v>45855</c:v>
                </c:pt>
                <c:pt idx="3">
                  <c:v>45854</c:v>
                </c:pt>
                <c:pt idx="4">
                  <c:v>45853</c:v>
                </c:pt>
              </c:numCache>
            </c:numRef>
          </c:cat>
          <c:val>
            <c:numRef>
              <c:f>'data 1'!$Q$3:$Q$7</c:f>
              <c:numCache>
                <c:formatCode>General</c:formatCode>
                <c:ptCount val="5"/>
                <c:pt idx="0">
                  <c:v>-8.2417582417582125E-3</c:v>
                </c:pt>
                <c:pt idx="1">
                  <c:v>0</c:v>
                </c:pt>
                <c:pt idx="2">
                  <c:v>1.2360939431396822E-2</c:v>
                </c:pt>
                <c:pt idx="3">
                  <c:v>1.5056461731492998E-2</c:v>
                </c:pt>
                <c:pt idx="4">
                  <c:v>-4.4965971717683129E-3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1'!$P$2</c:f>
              <c:strCache>
                <c:ptCount val="1"/>
                <c:pt idx="0">
                  <c:v>cum_change</c:v>
                </c:pt>
              </c:strCache>
            </c:strRef>
          </c:tx>
          <c:spPr>
            <a:ln w="19050" cap="rnd">
              <a:solidFill>
                <a:srgbClr val="033F64">
                  <a:alpha val="50000"/>
                </a:srgbClr>
              </a:solidFill>
              <a:round/>
            </a:ln>
            <a:effectLst/>
          </c:spPr>
          <c:marker>
            <c:symbol val="none"/>
          </c:marker>
          <c:dLbls>
            <c:delete val="1"/>
          </c:dLbls>
          <c:cat>
            <c:numRef>
              <c:f>'data 1'!$O$3:$O$7</c:f>
              <c:numCache>
                <c:formatCode>m/d/yyyy</c:formatCode>
                <c:ptCount val="5"/>
                <c:pt idx="0">
                  <c:v>45859</c:v>
                </c:pt>
                <c:pt idx="1">
                  <c:v>45856</c:v>
                </c:pt>
                <c:pt idx="2">
                  <c:v>45855</c:v>
                </c:pt>
                <c:pt idx="3">
                  <c:v>45854</c:v>
                </c:pt>
                <c:pt idx="4">
                  <c:v>45853</c:v>
                </c:pt>
              </c:numCache>
            </c:numRef>
          </c:cat>
          <c:val>
            <c:numRef>
              <c:f>'data 1'!$P$3:$P$7</c:f>
              <c:numCache>
                <c:formatCode>General</c:formatCode>
                <c:ptCount val="5"/>
                <c:pt idx="0">
                  <c:v>1.4679045749363295E-2</c:v>
                </c:pt>
                <c:pt idx="1">
                  <c:v>2.2920803991121508E-2</c:v>
                </c:pt>
                <c:pt idx="2">
                  <c:v>2.2920803991121508E-2</c:v>
                </c:pt>
                <c:pt idx="3">
                  <c:v>1.0559864559724685E-2</c:v>
                </c:pt>
                <c:pt idx="4">
                  <c:v>-4.4965971717683129E-3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1'!$A$10:$A$14</c:f>
              <c:numCache>
                <c:formatCode>m/d/yyyy</c:formatCode>
                <c:ptCount val="5"/>
                <c:pt idx="0">
                  <c:v>45859</c:v>
                </c:pt>
                <c:pt idx="1">
                  <c:v>45856</c:v>
                </c:pt>
                <c:pt idx="2">
                  <c:v>45855</c:v>
                </c:pt>
                <c:pt idx="3">
                  <c:v>45854</c:v>
                </c:pt>
                <c:pt idx="4">
                  <c:v>45853</c:v>
                </c:pt>
              </c:numCache>
            </c:numRef>
          </c:cat>
          <c:val>
            <c:numRef>
              <c:f>'data 1'!$C$10:$C$14</c:f>
              <c:numCache>
                <c:formatCode>General</c:formatCode>
                <c:ptCount val="5"/>
                <c:pt idx="0">
                  <c:v>-9.641631997122424E-3</c:v>
                </c:pt>
                <c:pt idx="1">
                  <c:v>5.6341122425616064E-3</c:v>
                </c:pt>
                <c:pt idx="2">
                  <c:v>1.9737184772653071E-2</c:v>
                </c:pt>
                <c:pt idx="3">
                  <c:v>5.7848297013258776E-3</c:v>
                </c:pt>
                <c:pt idx="4">
                  <c:v>-7.3615012566553562E-3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1'!$B$9</c:f>
              <c:strCache>
                <c:ptCount val="1"/>
                <c:pt idx="0">
                  <c:v>cum_change</c:v>
                </c:pt>
              </c:strCache>
            </c:strRef>
          </c:tx>
          <c:spPr>
            <a:ln w="19050" cap="rnd">
              <a:solidFill>
                <a:srgbClr val="033F64">
                  <a:alpha val="50000"/>
                </a:srgbClr>
              </a:solidFill>
              <a:round/>
            </a:ln>
            <a:effectLst/>
          </c:spPr>
          <c:marker>
            <c:symbol val="none"/>
          </c:marker>
          <c:dLbls>
            <c:delete val="1"/>
          </c:dLbls>
          <c:cat>
            <c:numRef>
              <c:f>'data 1'!$A$10:$A$14</c:f>
              <c:numCache>
                <c:formatCode>m/d/yyyy</c:formatCode>
                <c:ptCount val="5"/>
                <c:pt idx="0">
                  <c:v>45859</c:v>
                </c:pt>
                <c:pt idx="1">
                  <c:v>45856</c:v>
                </c:pt>
                <c:pt idx="2">
                  <c:v>45855</c:v>
                </c:pt>
                <c:pt idx="3">
                  <c:v>45854</c:v>
                </c:pt>
                <c:pt idx="4">
                  <c:v>45853</c:v>
                </c:pt>
              </c:numCache>
            </c:numRef>
          </c:cat>
          <c:val>
            <c:numRef>
              <c:f>'data 1'!$B$10:$B$14</c:f>
              <c:numCache>
                <c:formatCode>General</c:formatCode>
                <c:ptCount val="5"/>
                <c:pt idx="0">
                  <c:v>1.4152993462762775E-2</c:v>
                </c:pt>
                <c:pt idx="1">
                  <c:v>2.3794625459885199E-2</c:v>
                </c:pt>
                <c:pt idx="2">
                  <c:v>1.8160513217323593E-2</c:v>
                </c:pt>
                <c:pt idx="3">
                  <c:v>-1.5766715553294786E-3</c:v>
                </c:pt>
                <c:pt idx="4">
                  <c:v>-7.3615012566553562E-3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weekly_ms_index!$C$2:$C$61</c:f>
              <c:numCache>
                <c:formatCode>0.00%</c:formatCode>
                <c:ptCount val="60"/>
                <c:pt idx="0">
                  <c:v>0.62005277044854878</c:v>
                </c:pt>
                <c:pt idx="1">
                  <c:v>0.73614775725593673</c:v>
                </c:pt>
                <c:pt idx="2">
                  <c:v>0.73614775725593673</c:v>
                </c:pt>
                <c:pt idx="3">
                  <c:v>0.75461741424802109</c:v>
                </c:pt>
                <c:pt idx="4">
                  <c:v>0.66754617414248019</c:v>
                </c:pt>
                <c:pt idx="5">
                  <c:v>0.63588390501319259</c:v>
                </c:pt>
                <c:pt idx="6">
                  <c:v>0.56728232189973615</c:v>
                </c:pt>
                <c:pt idx="7">
                  <c:v>0.62269129287598945</c:v>
                </c:pt>
                <c:pt idx="8">
                  <c:v>0.45646437994722955</c:v>
                </c:pt>
                <c:pt idx="9">
                  <c:v>0.61185983827493262</c:v>
                </c:pt>
                <c:pt idx="10">
                  <c:v>0.52560646900269536</c:v>
                </c:pt>
                <c:pt idx="11">
                  <c:v>0.46361185983827491</c:v>
                </c:pt>
                <c:pt idx="12">
                  <c:v>0.48787061994609165</c:v>
                </c:pt>
                <c:pt idx="13">
                  <c:v>0.47978436657681939</c:v>
                </c:pt>
                <c:pt idx="14">
                  <c:v>0.40161725067385445</c:v>
                </c:pt>
                <c:pt idx="15">
                  <c:v>0.55256064690026951</c:v>
                </c:pt>
                <c:pt idx="16">
                  <c:v>0.54716981132075471</c:v>
                </c:pt>
                <c:pt idx="17">
                  <c:v>0.60916442048517516</c:v>
                </c:pt>
                <c:pt idx="18">
                  <c:v>0.68733153638814015</c:v>
                </c:pt>
                <c:pt idx="19">
                  <c:v>0.5768194070080862</c:v>
                </c:pt>
                <c:pt idx="20">
                  <c:v>0.29110512129380056</c:v>
                </c:pt>
                <c:pt idx="21">
                  <c:v>0.38274932614555257</c:v>
                </c:pt>
                <c:pt idx="22">
                  <c:v>0.26415094339622641</c:v>
                </c:pt>
                <c:pt idx="23">
                  <c:v>0.18867924528301888</c:v>
                </c:pt>
                <c:pt idx="24">
                  <c:v>0.22102425876010781</c:v>
                </c:pt>
                <c:pt idx="25">
                  <c:v>0.32884097035040433</c:v>
                </c:pt>
                <c:pt idx="26">
                  <c:v>0.53908355795148244</c:v>
                </c:pt>
                <c:pt idx="27">
                  <c:v>0.55256064690026951</c:v>
                </c:pt>
                <c:pt idx="28">
                  <c:v>0.58490566037735847</c:v>
                </c:pt>
                <c:pt idx="29">
                  <c:v>0.59838274932614555</c:v>
                </c:pt>
                <c:pt idx="30">
                  <c:v>0.52830188679245282</c:v>
                </c:pt>
                <c:pt idx="31">
                  <c:v>0.7439353099730458</c:v>
                </c:pt>
                <c:pt idx="32">
                  <c:v>0.78975741239892183</c:v>
                </c:pt>
                <c:pt idx="33">
                  <c:v>0.80592991913746626</c:v>
                </c:pt>
                <c:pt idx="34">
                  <c:v>0.6253369272237197</c:v>
                </c:pt>
                <c:pt idx="35">
                  <c:v>0.33692722371967654</c:v>
                </c:pt>
                <c:pt idx="36">
                  <c:v>0.30458221024258758</c:v>
                </c:pt>
                <c:pt idx="37">
                  <c:v>0.38274932614555257</c:v>
                </c:pt>
                <c:pt idx="38">
                  <c:v>0.38814016172506738</c:v>
                </c:pt>
                <c:pt idx="39">
                  <c:v>0.34501347708894881</c:v>
                </c:pt>
                <c:pt idx="40">
                  <c:v>0.57412398921832886</c:v>
                </c:pt>
                <c:pt idx="41">
                  <c:v>0.71159029649595684</c:v>
                </c:pt>
                <c:pt idx="42">
                  <c:v>0.77358490566037741</c:v>
                </c:pt>
                <c:pt idx="43">
                  <c:v>0.80053908355795145</c:v>
                </c:pt>
                <c:pt idx="44">
                  <c:v>0.71967654986522911</c:v>
                </c:pt>
                <c:pt idx="45">
                  <c:v>0.69272237196765496</c:v>
                </c:pt>
                <c:pt idx="46">
                  <c:v>0.73854447439353099</c:v>
                </c:pt>
                <c:pt idx="47">
                  <c:v>0.63881401617250677</c:v>
                </c:pt>
                <c:pt idx="48">
                  <c:v>0.70080862533692723</c:v>
                </c:pt>
                <c:pt idx="49">
                  <c:v>0.73045822102425872</c:v>
                </c:pt>
                <c:pt idx="50">
                  <c:v>0.8328840970350404</c:v>
                </c:pt>
                <c:pt idx="51">
                  <c:v>0.80053908355795145</c:v>
                </c:pt>
                <c:pt idx="52">
                  <c:v>0.7978436657681941</c:v>
                </c:pt>
                <c:pt idx="53">
                  <c:v>0.80592991913746626</c:v>
                </c:pt>
                <c:pt idx="54">
                  <c:v>0.70080862533692723</c:v>
                </c:pt>
                <c:pt idx="55">
                  <c:v>0.22371967654986524</c:v>
                </c:pt>
                <c:pt idx="56">
                  <c:v>0.42857142857142855</c:v>
                </c:pt>
                <c:pt idx="57">
                  <c:v>0.59029649595687328</c:v>
                </c:pt>
                <c:pt idx="58">
                  <c:v>0.53369272237196763</c:v>
                </c:pt>
                <c:pt idx="59">
                  <c:v>0.75741239892183287</c:v>
                </c:pt>
              </c:numCache>
            </c:numRef>
          </c:val>
          <c:smooth val="0"/>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weekly_ms_index!$D$2:$D$61</c:f>
              <c:numCache>
                <c:formatCode>0.00%</c:formatCode>
                <c:ptCount val="60"/>
                <c:pt idx="0">
                  <c:v>0.76517150395778366</c:v>
                </c:pt>
                <c:pt idx="1">
                  <c:v>0.80211081794195249</c:v>
                </c:pt>
                <c:pt idx="2">
                  <c:v>0.79947229551451182</c:v>
                </c:pt>
                <c:pt idx="3">
                  <c:v>0.75989445910290232</c:v>
                </c:pt>
                <c:pt idx="4">
                  <c:v>0.71767810026385226</c:v>
                </c:pt>
                <c:pt idx="5">
                  <c:v>0.63588390501319259</c:v>
                </c:pt>
                <c:pt idx="6">
                  <c:v>0.56992084432717682</c:v>
                </c:pt>
                <c:pt idx="7">
                  <c:v>0.55672823218997358</c:v>
                </c:pt>
                <c:pt idx="8">
                  <c:v>0.46701846965699206</c:v>
                </c:pt>
                <c:pt idx="9">
                  <c:v>0.5121293800539084</c:v>
                </c:pt>
                <c:pt idx="10">
                  <c:v>0.46630727762803237</c:v>
                </c:pt>
                <c:pt idx="11">
                  <c:v>0.43665768194070081</c:v>
                </c:pt>
                <c:pt idx="12">
                  <c:v>0.42048517520215634</c:v>
                </c:pt>
                <c:pt idx="13">
                  <c:v>0.44743935309973049</c:v>
                </c:pt>
                <c:pt idx="14">
                  <c:v>0.44743935309973049</c:v>
                </c:pt>
                <c:pt idx="15">
                  <c:v>0.49595687331536387</c:v>
                </c:pt>
                <c:pt idx="16">
                  <c:v>0.47708894878706198</c:v>
                </c:pt>
                <c:pt idx="17">
                  <c:v>0.48517520215633425</c:v>
                </c:pt>
                <c:pt idx="18">
                  <c:v>0.52021563342318056</c:v>
                </c:pt>
                <c:pt idx="19">
                  <c:v>0.50134770889487867</c:v>
                </c:pt>
                <c:pt idx="20">
                  <c:v>0.35309973045822102</c:v>
                </c:pt>
                <c:pt idx="21">
                  <c:v>0.49865229110512127</c:v>
                </c:pt>
                <c:pt idx="22">
                  <c:v>0.42587601078167114</c:v>
                </c:pt>
                <c:pt idx="23">
                  <c:v>0.42587601078167114</c:v>
                </c:pt>
                <c:pt idx="24">
                  <c:v>0.40431266846361186</c:v>
                </c:pt>
                <c:pt idx="25">
                  <c:v>0.59029649595687328</c:v>
                </c:pt>
                <c:pt idx="26">
                  <c:v>0.76010781671159033</c:v>
                </c:pt>
                <c:pt idx="27">
                  <c:v>0.76819407008086249</c:v>
                </c:pt>
                <c:pt idx="28">
                  <c:v>0.75741239892183287</c:v>
                </c:pt>
                <c:pt idx="29">
                  <c:v>0.6846361185983828</c:v>
                </c:pt>
                <c:pt idx="30">
                  <c:v>0.65768194070080865</c:v>
                </c:pt>
                <c:pt idx="31">
                  <c:v>0.80323450134770891</c:v>
                </c:pt>
                <c:pt idx="32">
                  <c:v>0.81671159029649598</c:v>
                </c:pt>
                <c:pt idx="33">
                  <c:v>0.81401617250673852</c:v>
                </c:pt>
                <c:pt idx="34">
                  <c:v>0.76010781671159033</c:v>
                </c:pt>
                <c:pt idx="35">
                  <c:v>0.81671159029649598</c:v>
                </c:pt>
                <c:pt idx="36">
                  <c:v>0.82210242587601079</c:v>
                </c:pt>
                <c:pt idx="37">
                  <c:v>0.85444743935309975</c:v>
                </c:pt>
                <c:pt idx="38">
                  <c:v>0.87601078167115898</c:v>
                </c:pt>
                <c:pt idx="39">
                  <c:v>0.83827493261455521</c:v>
                </c:pt>
                <c:pt idx="40">
                  <c:v>0.8571428571428571</c:v>
                </c:pt>
                <c:pt idx="41">
                  <c:v>0.87601078167115898</c:v>
                </c:pt>
                <c:pt idx="42">
                  <c:v>0.86522911051212936</c:v>
                </c:pt>
                <c:pt idx="43">
                  <c:v>0.85444743935309975</c:v>
                </c:pt>
                <c:pt idx="44">
                  <c:v>0.89218328840970351</c:v>
                </c:pt>
                <c:pt idx="45">
                  <c:v>0.87601078167115898</c:v>
                </c:pt>
                <c:pt idx="46">
                  <c:v>0.84366576819407013</c:v>
                </c:pt>
                <c:pt idx="47">
                  <c:v>0.64690026954177893</c:v>
                </c:pt>
                <c:pt idx="48">
                  <c:v>0.53908355795148244</c:v>
                </c:pt>
                <c:pt idx="49">
                  <c:v>0.50943396226415094</c:v>
                </c:pt>
                <c:pt idx="50">
                  <c:v>0.46630727762803237</c:v>
                </c:pt>
                <c:pt idx="51">
                  <c:v>0.45013477088948789</c:v>
                </c:pt>
                <c:pt idx="52">
                  <c:v>0.43126684636118601</c:v>
                </c:pt>
                <c:pt idx="53">
                  <c:v>0.39083557951482478</c:v>
                </c:pt>
                <c:pt idx="54">
                  <c:v>0.35849056603773582</c:v>
                </c:pt>
                <c:pt idx="55">
                  <c:v>0.2560646900269542</c:v>
                </c:pt>
                <c:pt idx="56">
                  <c:v>0.33962264150943394</c:v>
                </c:pt>
                <c:pt idx="57">
                  <c:v>0.36118598382749328</c:v>
                </c:pt>
                <c:pt idx="58">
                  <c:v>0.2884097035040431</c:v>
                </c:pt>
                <c:pt idx="59">
                  <c:v>0.26415094339622641</c:v>
                </c:pt>
              </c:numCache>
            </c:numRef>
          </c:val>
          <c:smooth val="0"/>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weekly_ms_index!$E$2:$E$61</c:f>
              <c:numCache>
                <c:formatCode>0.00%</c:formatCode>
                <c:ptCount val="60"/>
                <c:pt idx="0">
                  <c:v>0.86543535620052769</c:v>
                </c:pt>
                <c:pt idx="1">
                  <c:v>0.85488126649076512</c:v>
                </c:pt>
                <c:pt idx="2">
                  <c:v>0.86015831134564646</c:v>
                </c:pt>
                <c:pt idx="3">
                  <c:v>0.84696569920844322</c:v>
                </c:pt>
                <c:pt idx="4">
                  <c:v>0.87598944591029027</c:v>
                </c:pt>
                <c:pt idx="5">
                  <c:v>0.86807387862796836</c:v>
                </c:pt>
                <c:pt idx="6">
                  <c:v>0.85488126649076512</c:v>
                </c:pt>
                <c:pt idx="7">
                  <c:v>0.81002638522427439</c:v>
                </c:pt>
                <c:pt idx="8">
                  <c:v>0.76517150395778366</c:v>
                </c:pt>
                <c:pt idx="9">
                  <c:v>0.74123989218328845</c:v>
                </c:pt>
                <c:pt idx="10">
                  <c:v>0.73045822102425872</c:v>
                </c:pt>
                <c:pt idx="11">
                  <c:v>0.7142857142857143</c:v>
                </c:pt>
                <c:pt idx="12">
                  <c:v>0.71159029649595684</c:v>
                </c:pt>
                <c:pt idx="13">
                  <c:v>0.70080862533692723</c:v>
                </c:pt>
                <c:pt idx="14">
                  <c:v>0.69002695417789761</c:v>
                </c:pt>
                <c:pt idx="15">
                  <c:v>0.68194070080862534</c:v>
                </c:pt>
                <c:pt idx="16">
                  <c:v>0.67654986522911054</c:v>
                </c:pt>
                <c:pt idx="17">
                  <c:v>0.67115902964959573</c:v>
                </c:pt>
                <c:pt idx="18">
                  <c:v>0.67924528301886788</c:v>
                </c:pt>
                <c:pt idx="19">
                  <c:v>0.64690026954177893</c:v>
                </c:pt>
                <c:pt idx="20">
                  <c:v>0.61725067385444743</c:v>
                </c:pt>
                <c:pt idx="21">
                  <c:v>0.65498652291105119</c:v>
                </c:pt>
                <c:pt idx="22">
                  <c:v>0.59838274932614555</c:v>
                </c:pt>
                <c:pt idx="23">
                  <c:v>0.56603773584905659</c:v>
                </c:pt>
                <c:pt idx="24">
                  <c:v>0.56334231805929924</c:v>
                </c:pt>
                <c:pt idx="25">
                  <c:v>0.60916442048517516</c:v>
                </c:pt>
                <c:pt idx="26">
                  <c:v>0.64959568733153639</c:v>
                </c:pt>
                <c:pt idx="27">
                  <c:v>0.64420485175202158</c:v>
                </c:pt>
                <c:pt idx="28">
                  <c:v>0.64420485175202158</c:v>
                </c:pt>
                <c:pt idx="29">
                  <c:v>0.59838274932614555</c:v>
                </c:pt>
                <c:pt idx="30">
                  <c:v>0.56064690026954178</c:v>
                </c:pt>
                <c:pt idx="31">
                  <c:v>0.59838274932614555</c:v>
                </c:pt>
                <c:pt idx="32">
                  <c:v>0.56334231805929924</c:v>
                </c:pt>
                <c:pt idx="33">
                  <c:v>0.53369272237196763</c:v>
                </c:pt>
                <c:pt idx="34">
                  <c:v>0.48517520215633425</c:v>
                </c:pt>
                <c:pt idx="35">
                  <c:v>0.40970350404312667</c:v>
                </c:pt>
                <c:pt idx="36">
                  <c:v>0.40161725067385445</c:v>
                </c:pt>
                <c:pt idx="37">
                  <c:v>0.40970350404312667</c:v>
                </c:pt>
                <c:pt idx="38">
                  <c:v>0.42318059299191374</c:v>
                </c:pt>
                <c:pt idx="39">
                  <c:v>0.40161725067385445</c:v>
                </c:pt>
                <c:pt idx="40">
                  <c:v>0.44474393530997303</c:v>
                </c:pt>
                <c:pt idx="41">
                  <c:v>0.47439353099730458</c:v>
                </c:pt>
                <c:pt idx="42">
                  <c:v>0.46091644204851751</c:v>
                </c:pt>
                <c:pt idx="43">
                  <c:v>0.43126684636118601</c:v>
                </c:pt>
                <c:pt idx="44">
                  <c:v>0.3719676549865229</c:v>
                </c:pt>
                <c:pt idx="45">
                  <c:v>0.33692722371967654</c:v>
                </c:pt>
                <c:pt idx="46">
                  <c:v>0.33423180592991913</c:v>
                </c:pt>
                <c:pt idx="47">
                  <c:v>0.30997304582210244</c:v>
                </c:pt>
                <c:pt idx="48">
                  <c:v>0.29649595687331537</c:v>
                </c:pt>
                <c:pt idx="49">
                  <c:v>0.31266846361185985</c:v>
                </c:pt>
                <c:pt idx="50">
                  <c:v>0.27223719676549868</c:v>
                </c:pt>
                <c:pt idx="51">
                  <c:v>0.27223719676549868</c:v>
                </c:pt>
                <c:pt idx="52">
                  <c:v>0.27223719676549868</c:v>
                </c:pt>
                <c:pt idx="53">
                  <c:v>0.2560646900269542</c:v>
                </c:pt>
                <c:pt idx="54">
                  <c:v>0.24258760107816713</c:v>
                </c:pt>
                <c:pt idx="55">
                  <c:v>0.215633423180593</c:v>
                </c:pt>
                <c:pt idx="56">
                  <c:v>0.24258760107816713</c:v>
                </c:pt>
                <c:pt idx="57">
                  <c:v>0.26145552560646901</c:v>
                </c:pt>
                <c:pt idx="58">
                  <c:v>0.23180592991913745</c:v>
                </c:pt>
                <c:pt idx="59">
                  <c:v>0.21293800539083557</c:v>
                </c:pt>
              </c:numCache>
            </c:numRef>
          </c:val>
          <c:smooth val="0"/>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weekly_ms_index!$F$2:$F$61</c:f>
              <c:numCache>
                <c:formatCode>0.00%</c:formatCode>
                <c:ptCount val="60"/>
                <c:pt idx="0">
                  <c:v>0.60422163588390498</c:v>
                </c:pt>
                <c:pt idx="1">
                  <c:v>0.60949868073878632</c:v>
                </c:pt>
                <c:pt idx="2">
                  <c:v>0.60422163588390498</c:v>
                </c:pt>
                <c:pt idx="3">
                  <c:v>0.57255936675461738</c:v>
                </c:pt>
                <c:pt idx="4">
                  <c:v>0.54353562005277045</c:v>
                </c:pt>
                <c:pt idx="5">
                  <c:v>0.52506596306068598</c:v>
                </c:pt>
                <c:pt idx="6">
                  <c:v>0.50659630606860162</c:v>
                </c:pt>
                <c:pt idx="7">
                  <c:v>0.51978891820580475</c:v>
                </c:pt>
                <c:pt idx="8">
                  <c:v>0.48284960422163586</c:v>
                </c:pt>
                <c:pt idx="9">
                  <c:v>0.44743935309973049</c:v>
                </c:pt>
                <c:pt idx="10">
                  <c:v>0.43126684636118601</c:v>
                </c:pt>
                <c:pt idx="11">
                  <c:v>0.43396226415094341</c:v>
                </c:pt>
                <c:pt idx="12">
                  <c:v>0.42857142857142855</c:v>
                </c:pt>
                <c:pt idx="13">
                  <c:v>0.42857142857142855</c:v>
                </c:pt>
                <c:pt idx="14">
                  <c:v>0.41509433962264153</c:v>
                </c:pt>
                <c:pt idx="15">
                  <c:v>0.42048517520215634</c:v>
                </c:pt>
                <c:pt idx="16">
                  <c:v>0.40700808625336926</c:v>
                </c:pt>
                <c:pt idx="17">
                  <c:v>0.41239892183288412</c:v>
                </c:pt>
                <c:pt idx="18">
                  <c:v>0.43126684636118601</c:v>
                </c:pt>
                <c:pt idx="19">
                  <c:v>0.42318059299191374</c:v>
                </c:pt>
                <c:pt idx="20">
                  <c:v>0.36388140161725069</c:v>
                </c:pt>
                <c:pt idx="21">
                  <c:v>0.40970350404312667</c:v>
                </c:pt>
                <c:pt idx="22">
                  <c:v>0.38005390835579517</c:v>
                </c:pt>
                <c:pt idx="23">
                  <c:v>0.36388140161725069</c:v>
                </c:pt>
                <c:pt idx="24">
                  <c:v>0.36657681940700809</c:v>
                </c:pt>
                <c:pt idx="25">
                  <c:v>0.39622641509433965</c:v>
                </c:pt>
                <c:pt idx="26">
                  <c:v>0.43396226415094341</c:v>
                </c:pt>
                <c:pt idx="27">
                  <c:v>0.43126684636118601</c:v>
                </c:pt>
                <c:pt idx="28">
                  <c:v>0.41239892183288412</c:v>
                </c:pt>
                <c:pt idx="29">
                  <c:v>0.40970350404312667</c:v>
                </c:pt>
                <c:pt idx="30">
                  <c:v>0.3746630727762803</c:v>
                </c:pt>
                <c:pt idx="31">
                  <c:v>0.37735849056603776</c:v>
                </c:pt>
                <c:pt idx="32">
                  <c:v>0.38005390835579517</c:v>
                </c:pt>
                <c:pt idx="33">
                  <c:v>0.3746630727762803</c:v>
                </c:pt>
                <c:pt idx="34">
                  <c:v>0.36388140161725069</c:v>
                </c:pt>
                <c:pt idx="35">
                  <c:v>0.32614555256064692</c:v>
                </c:pt>
                <c:pt idx="36">
                  <c:v>0.31266846361185985</c:v>
                </c:pt>
                <c:pt idx="37">
                  <c:v>0.32075471698113206</c:v>
                </c:pt>
                <c:pt idx="38">
                  <c:v>0.33153638814016173</c:v>
                </c:pt>
                <c:pt idx="39">
                  <c:v>0.29919137466307277</c:v>
                </c:pt>
                <c:pt idx="40">
                  <c:v>0.32075471698113206</c:v>
                </c:pt>
                <c:pt idx="41">
                  <c:v>0.32345013477088946</c:v>
                </c:pt>
                <c:pt idx="42">
                  <c:v>0.32345013477088946</c:v>
                </c:pt>
                <c:pt idx="43">
                  <c:v>0.29380053908355797</c:v>
                </c:pt>
                <c:pt idx="44">
                  <c:v>0.2857142857142857</c:v>
                </c:pt>
                <c:pt idx="45">
                  <c:v>0.28301886792452829</c:v>
                </c:pt>
                <c:pt idx="46">
                  <c:v>0.28032345013477089</c:v>
                </c:pt>
                <c:pt idx="47">
                  <c:v>0.26145552560646901</c:v>
                </c:pt>
                <c:pt idx="48">
                  <c:v>0.26684636118598382</c:v>
                </c:pt>
                <c:pt idx="49">
                  <c:v>0.27223719676549868</c:v>
                </c:pt>
                <c:pt idx="50">
                  <c:v>0.26145552560646901</c:v>
                </c:pt>
                <c:pt idx="51">
                  <c:v>0.2560646900269542</c:v>
                </c:pt>
                <c:pt idx="52">
                  <c:v>0.24797843665768193</c:v>
                </c:pt>
                <c:pt idx="53">
                  <c:v>0.25067385444743934</c:v>
                </c:pt>
                <c:pt idx="54">
                  <c:v>0.23989218328840969</c:v>
                </c:pt>
                <c:pt idx="55">
                  <c:v>0.20215633423180593</c:v>
                </c:pt>
                <c:pt idx="56">
                  <c:v>0.22641509433962265</c:v>
                </c:pt>
                <c:pt idx="57">
                  <c:v>0.21832884097035041</c:v>
                </c:pt>
                <c:pt idx="58">
                  <c:v>0.22371967654986524</c:v>
                </c:pt>
                <c:pt idx="59">
                  <c:v>0.20754716981132076</c:v>
                </c:pt>
              </c:numCache>
            </c:numRef>
          </c:val>
          <c:smooth val="0"/>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extLst>
                      <c:ext uri="{02D57815-91ED-43cb-92C2-25804820EDAC}">
                        <c15:formulaRef>
                          <c15:sqref>weekly_ms_index!$B$2:$B$61</c15:sqref>
                        </c15:formulaRef>
                      </c:ext>
                    </c:extLst>
                    <c:numCache>
                      <c:formatCode>General</c:formatCode>
                      <c:ptCount val="6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pt idx="20">
                        <c:v>1315.489990234375</c:v>
                      </c:pt>
                      <c:pt idx="21">
                        <c:v>1322.989990234375</c:v>
                      </c:pt>
                      <c:pt idx="22">
                        <c:v>1315.199951171875</c:v>
                      </c:pt>
                      <c:pt idx="23">
                        <c:v>1316.22998046875</c:v>
                      </c:pt>
                      <c:pt idx="24">
                        <c:v>1310.5699462890625</c:v>
                      </c:pt>
                      <c:pt idx="25">
                        <c:v>1329.8900146484375</c:v>
                      </c:pt>
                      <c:pt idx="26">
                        <c:v>1342.0899658203125</c:v>
                      </c:pt>
                      <c:pt idx="27">
                        <c:v>1345.739990234375</c:v>
                      </c:pt>
                      <c:pt idx="28">
                        <c:v>1347.25</c:v>
                      </c:pt>
                      <c:pt idx="29">
                        <c:v>1336.300048828125</c:v>
                      </c:pt>
                      <c:pt idx="30">
                        <c:v>1332.5999755859375</c:v>
                      </c:pt>
                      <c:pt idx="31">
                        <c:v>1341.8599853515625</c:v>
                      </c:pt>
                      <c:pt idx="32">
                        <c:v>1341.8699951171875</c:v>
                      </c:pt>
                      <c:pt idx="33">
                        <c:v>1339.81005859375</c:v>
                      </c:pt>
                      <c:pt idx="34">
                        <c:v>1332.510009765625</c:v>
                      </c:pt>
                      <c:pt idx="35">
                        <c:v>1314.4599609375</c:v>
                      </c:pt>
                      <c:pt idx="36">
                        <c:v>1313.8399658203125</c:v>
                      </c:pt>
                      <c:pt idx="37">
                        <c:v>1323.050048828125</c:v>
                      </c:pt>
                      <c:pt idx="38">
                        <c:v>1315.1500244140625</c:v>
                      </c:pt>
                      <c:pt idx="39">
                        <c:v>1296.2900390625</c:v>
                      </c:pt>
                      <c:pt idx="40">
                        <c:v>1301.3900146484375</c:v>
                      </c:pt>
                      <c:pt idx="41">
                        <c:v>1313.199951171875</c:v>
                      </c:pt>
                      <c:pt idx="42">
                        <c:v>1309.72998046875</c:v>
                      </c:pt>
                      <c:pt idx="43">
                        <c:v>1293.4300537109375</c:v>
                      </c:pt>
                      <c:pt idx="44">
                        <c:v>1283.260009765625</c:v>
                      </c:pt>
                      <c:pt idx="45">
                        <c:v>1267.300048828125</c:v>
                      </c:pt>
                      <c:pt idx="46">
                        <c:v>1269.800048828125</c:v>
                      </c:pt>
                      <c:pt idx="47">
                        <c:v>1250.3699951171875</c:v>
                      </c:pt>
                      <c:pt idx="48">
                        <c:v>1241.949951171875</c:v>
                      </c:pt>
                      <c:pt idx="49">
                        <c:v>1240.050048828125</c:v>
                      </c:pt>
                      <c:pt idx="50">
                        <c:v>1226.300048828125</c:v>
                      </c:pt>
                      <c:pt idx="51">
                        <c:v>1226.800048828125</c:v>
                      </c:pt>
                      <c:pt idx="52">
                        <c:v>1229.22998046875</c:v>
                      </c:pt>
                      <c:pt idx="53">
                        <c:v>1223.3499755859375</c:v>
                      </c:pt>
                      <c:pt idx="54">
                        <c:v>1211</c:v>
                      </c:pt>
                      <c:pt idx="55">
                        <c:v>1197.1300048828125</c:v>
                      </c:pt>
                      <c:pt idx="56">
                        <c:v>1207.0699462890625</c:v>
                      </c:pt>
                      <c:pt idx="57">
                        <c:v>1219.1199951171875</c:v>
                      </c:pt>
                      <c:pt idx="58">
                        <c:v>1217.25</c:v>
                      </c:pt>
                      <c:pt idx="59">
                        <c:v>1210.300048828125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0-1ACE-4BB3-A7A2-3E967A3791C3}"/>
            </c:ext>
          </c:extLst>
        </c:ser>
        <c:dLbls>
          <c:dLblPos val="outEnd"/>
          <c:showLegendKey val="0"/>
          <c:showVal val="1"/>
          <c:showCatName val="0"/>
          <c:showSerName val="0"/>
          <c:showPercent val="0"/>
          <c:showBubbleSize val="0"/>
        </c:dLbls>
        <c:gapWidth val="219"/>
        <c:axId val="2045809408"/>
        <c:axId val="2045796928"/>
        <c:extLst/>
      </c:barChart>
      <c:dateAx>
        <c:axId val="2045809408"/>
        <c:scaling>
          <c:orientation val="minMax"/>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Calibri" panose="020F0502020204030204" pitchFamily="34" charset="0"/>
                <a:cs typeface="+mn-cs"/>
              </a:defRPr>
            </a:pPr>
            <a:endParaRPr lang="en-001"/>
          </a:p>
        </c:txPr>
        <c:crossAx val="2045796928"/>
        <c:crosses val="autoZero"/>
        <c:auto val="1"/>
        <c:lblOffset val="100"/>
        <c:baseTimeUnit val="days"/>
      </c:dateAx>
      <c:valAx>
        <c:axId val="204579692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Calibri" panose="020F0502020204030204" pitchFamily="34" charset="0"/>
                <a:cs typeface="+mn-cs"/>
              </a:defRPr>
            </a:pPr>
            <a:endParaRPr lang="en-001"/>
          </a:p>
        </c:txPr>
        <c:crossAx val="20458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Khối lượng giao dịch</c:v>
          </c:tx>
          <c:spPr>
            <a:solidFill>
              <a:srgbClr val="5B9BD5"/>
            </a:solidFill>
            <a:ln>
              <a:noFill/>
            </a:ln>
            <a:effectLst/>
          </c:spPr>
          <c:invertIfNegative val="0"/>
          <c:dLbls>
            <c:numFmt formatCode="#,##0.0\ &quot;Tr&quo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2'!$J$4:$J$8</c:f>
              <c:numCache>
                <c:formatCode>General</c:formatCode>
                <c:ptCount val="5"/>
                <c:pt idx="0">
                  <c:v>32.419719000000001</c:v>
                </c:pt>
                <c:pt idx="1">
                  <c:v>42.447349000000003</c:v>
                </c:pt>
                <c:pt idx="2">
                  <c:v>88.202723000000006</c:v>
                </c:pt>
                <c:pt idx="3">
                  <c:v>-67.173929999999999</c:v>
                </c:pt>
                <c:pt idx="4">
                  <c:v>72.775886</c:v>
                </c:pt>
              </c:numCache>
            </c:numRef>
          </c:val>
          <c:extLst>
            <c:ext xmlns:c16="http://schemas.microsoft.com/office/drawing/2014/chart" uri="{C3380CC4-5D6E-409C-BE32-E72D297353CC}">
              <c16:uniqueId val="{00000000-2B47-4C7C-BA21-AE36F37AA99C}"/>
            </c:ext>
          </c:extLst>
        </c:ser>
        <c:ser>
          <c:idx val="3"/>
          <c:order val="3"/>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2'!$M$4:$M$8</c:f>
              <c:numCache>
                <c:formatCode>General</c:formatCode>
                <c:ptCount val="5"/>
              </c:numCache>
            </c:numRef>
          </c:val>
          <c:extLst>
            <c:ext xmlns:c16="http://schemas.microsoft.com/office/drawing/2014/chart" uri="{C3380CC4-5D6E-409C-BE32-E72D297353CC}">
              <c16:uniqueId val="{00000001-2B47-4C7C-BA21-AE36F37AA99C}"/>
            </c:ext>
          </c:extLst>
        </c:ser>
        <c:dLbls>
          <c:showLegendKey val="0"/>
          <c:showVal val="1"/>
          <c:showCatName val="0"/>
          <c:showSerName val="0"/>
          <c:showPercent val="0"/>
          <c:showBubbleSize val="0"/>
        </c:dLbls>
        <c:gapWidth val="150"/>
        <c:overlap val="-50"/>
        <c:axId val="577264336"/>
        <c:axId val="577265296"/>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2-2B47-4C7C-BA21-AE36F37AA99C}"/>
            </c:ext>
          </c:extLst>
        </c:ser>
        <c:ser>
          <c:idx val="2"/>
          <c:order val="2"/>
          <c:tx>
            <c:v>Giá trị giao dịch</c:v>
          </c:tx>
          <c:spPr>
            <a:solidFill>
              <a:schemeClr val="accent2"/>
            </a:solidFill>
            <a:ln>
              <a:noFill/>
            </a:ln>
            <a:effectLst/>
          </c:spPr>
          <c:invertIfNegative val="0"/>
          <c:dLbls>
            <c:numFmt formatCode="#,##0\ \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2'!$L$4:$L$8</c:f>
              <c:numCache>
                <c:formatCode>General</c:formatCode>
                <c:ptCount val="5"/>
                <c:pt idx="0">
                  <c:v>1171.9706603520001</c:v>
                </c:pt>
                <c:pt idx="1">
                  <c:v>981.57474816000001</c:v>
                </c:pt>
                <c:pt idx="2">
                  <c:v>1941.3332746239996</c:v>
                </c:pt>
                <c:pt idx="3">
                  <c:v>-1501.3778227199998</c:v>
                </c:pt>
                <c:pt idx="4">
                  <c:v>1261.4051635200001</c:v>
                </c:pt>
              </c:numCache>
            </c:numRef>
          </c:val>
          <c:extLst>
            <c:ext xmlns:c16="http://schemas.microsoft.com/office/drawing/2014/chart" uri="{C3380CC4-5D6E-409C-BE32-E72D297353CC}">
              <c16:uniqueId val="{00000003-2B47-4C7C-BA21-AE36F37AA99C}"/>
            </c:ext>
          </c:extLst>
        </c:ser>
        <c:dLbls>
          <c:showLegendKey val="0"/>
          <c:showVal val="1"/>
          <c:showCatName val="0"/>
          <c:showSerName val="0"/>
          <c:showPercent val="0"/>
          <c:showBubbleSize val="0"/>
        </c:dLbls>
        <c:gapWidth val="150"/>
        <c:overlap val="-50"/>
        <c:axId val="99390623"/>
        <c:axId val="1970221760"/>
      </c:barChart>
      <c:dateAx>
        <c:axId val="577264336"/>
        <c:scaling>
          <c:orientation val="minMax"/>
        </c:scaling>
        <c:delete val="0"/>
        <c:axPos val="b"/>
        <c:numFmt formatCode="dd/mm" sourceLinked="0"/>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crossAx val="577265296"/>
        <c:crosses val="autoZero"/>
        <c:auto val="1"/>
        <c:lblOffset val="100"/>
        <c:baseTimeUnit val="days"/>
      </c:dateAx>
      <c:valAx>
        <c:axId val="577265296"/>
        <c:scaling>
          <c:orientation val="minMax"/>
        </c:scaling>
        <c:delete val="0"/>
        <c:axPos val="l"/>
        <c:majorGridlines>
          <c:spPr>
            <a:ln w="9525" cap="flat" cmpd="sng" algn="ctr">
              <a:solidFill>
                <a:schemeClr val="tx1">
                  <a:lumMod val="15000"/>
                  <a:lumOff val="85000"/>
                </a:schemeClr>
              </a:solidFill>
              <a:round/>
            </a:ln>
            <a:effectLst/>
          </c:spPr>
        </c:majorGridlines>
        <c:numFmt formatCode="#,##0\ &quot;Tr&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valAx>
        <c:axId val="1970221760"/>
        <c:scaling>
          <c:orientation val="minMax"/>
        </c:scaling>
        <c:delete val="0"/>
        <c:axPos val="r"/>
        <c:numFmt formatCode="#,##0\ &quot;Tỷ&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99390623"/>
        <c:crosses val="max"/>
        <c:crossBetween val="between"/>
      </c:valAx>
      <c:dateAx>
        <c:axId val="99390623"/>
        <c:scaling>
          <c:orientation val="minMax"/>
        </c:scaling>
        <c:delete val="1"/>
        <c:axPos val="b"/>
        <c:numFmt formatCode="m/d/yyyy" sourceLinked="1"/>
        <c:majorTickMark val="out"/>
        <c:minorTickMark val="none"/>
        <c:tickLblPos val="nextTo"/>
        <c:crossAx val="1970221760"/>
        <c:crosses val="autoZero"/>
        <c:auto val="1"/>
        <c:lblOffset val="100"/>
        <c:baseTimeUnit val="days"/>
      </c:dateAx>
      <c:spPr>
        <a:noFill/>
        <a:ln>
          <a:noFill/>
        </a:ln>
        <a:effectLst/>
      </c:spPr>
    </c:plotArea>
    <c:legend>
      <c:legendPos val="t"/>
      <c:legendEntry>
        <c:idx val="1"/>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legendEntry>
        <c:idx val="2"/>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0-7BC5-4AB0-922A-2078B5A5552A}"/>
            </c:ext>
          </c:extLst>
        </c:ser>
        <c:dLbls>
          <c:dLblPos val="outEnd"/>
          <c:showLegendKey val="0"/>
          <c:showVal val="1"/>
          <c:showCatName val="0"/>
          <c:showSerName val="0"/>
          <c:showPercent val="0"/>
          <c:showBubbleSize val="0"/>
        </c:dLbls>
        <c:gapWidth val="219"/>
        <c:axId val="2045809408"/>
        <c:axId val="2045796928"/>
        <c:extLst/>
      </c:barChart>
      <c:dateAx>
        <c:axId val="2045809408"/>
        <c:scaling>
          <c:orientation val="minMax"/>
        </c:scaling>
        <c:delete val="0"/>
        <c:axPos val="b"/>
        <c:numFmt formatCode="dd\-mm" sourceLinked="0"/>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Calibri" panose="020F0502020204030204" pitchFamily="34" charset="0"/>
                <a:cs typeface="+mn-cs"/>
              </a:defRPr>
            </a:pPr>
            <a:endParaRPr lang="en-001"/>
          </a:p>
        </c:txPr>
        <c:crossAx val="2045796928"/>
        <c:crosses val="autoZero"/>
        <c:auto val="1"/>
        <c:lblOffset val="100"/>
        <c:baseTimeUnit val="days"/>
      </c:dateAx>
      <c:valAx>
        <c:axId val="204579692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Calibri" panose="020F0502020204030204" pitchFamily="34" charset="0"/>
                <a:cs typeface="+mn-cs"/>
              </a:defRPr>
            </a:pPr>
            <a:endParaRPr lang="en-001"/>
          </a:p>
        </c:txPr>
        <c:crossAx val="20458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Khối lượng giao dịch</c:v>
          </c:tx>
          <c:spPr>
            <a:solidFill>
              <a:schemeClr val="accent1"/>
            </a:solidFill>
            <a:ln>
              <a:noFill/>
            </a:ln>
            <a:effectLst/>
          </c:spPr>
          <c:invertIfNegative val="0"/>
          <c:dLbls>
            <c:numFmt formatCode="#,##0.0\ &quot;Tr&quo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2'!$J$11:$J$15</c:f>
              <c:numCache>
                <c:formatCode>General</c:formatCode>
                <c:ptCount val="5"/>
                <c:pt idx="0">
                  <c:v>12.480225000000001</c:v>
                </c:pt>
                <c:pt idx="1">
                  <c:v>9.3482579999999995</c:v>
                </c:pt>
                <c:pt idx="2">
                  <c:v>6.9616179999999996</c:v>
                </c:pt>
                <c:pt idx="3">
                  <c:v>12.112215000000001</c:v>
                </c:pt>
                <c:pt idx="4">
                  <c:v>2.9130760000000002</c:v>
                </c:pt>
              </c:numCache>
            </c:numRef>
          </c:val>
          <c:extLst>
            <c:ext xmlns:c16="http://schemas.microsoft.com/office/drawing/2014/chart" uri="{C3380CC4-5D6E-409C-BE32-E72D297353CC}">
              <c16:uniqueId val="{00000000-F6F3-4D48-A106-29AB3F5D9D53}"/>
            </c:ext>
          </c:extLst>
        </c:ser>
        <c:ser>
          <c:idx val="3"/>
          <c:order val="3"/>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2'!$M$11:$M$15</c:f>
              <c:numCache>
                <c:formatCode>General</c:formatCode>
                <c:ptCount val="5"/>
              </c:numCache>
            </c:numRef>
          </c:val>
          <c:extLst>
            <c:ext xmlns:c16="http://schemas.microsoft.com/office/drawing/2014/chart" uri="{C3380CC4-5D6E-409C-BE32-E72D297353CC}">
              <c16:uniqueId val="{00000001-F6F3-4D48-A106-29AB3F5D9D53}"/>
            </c:ext>
          </c:extLst>
        </c:ser>
        <c:dLbls>
          <c:showLegendKey val="0"/>
          <c:showVal val="1"/>
          <c:showCatName val="0"/>
          <c:showSerName val="0"/>
          <c:showPercent val="0"/>
          <c:showBubbleSize val="0"/>
        </c:dLbls>
        <c:gapWidth val="150"/>
        <c:overlap val="-50"/>
        <c:axId val="577264336"/>
        <c:axId val="577265296"/>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2'!$K$11:$K$15</c:f>
              <c:numCache>
                <c:formatCode>General</c:formatCode>
                <c:ptCount val="5"/>
              </c:numCache>
            </c:numRef>
          </c:val>
          <c:extLst>
            <c:ext xmlns:c16="http://schemas.microsoft.com/office/drawing/2014/chart" uri="{C3380CC4-5D6E-409C-BE32-E72D297353CC}">
              <c16:uniqueId val="{00000002-F6F3-4D48-A106-29AB3F5D9D53}"/>
            </c:ext>
          </c:extLst>
        </c:ser>
        <c:ser>
          <c:idx val="2"/>
          <c:order val="2"/>
          <c:tx>
            <c:v>Giá trị giao dịch</c:v>
          </c:tx>
          <c:spPr>
            <a:solidFill>
              <a:schemeClr val="accent2"/>
            </a:solidFill>
            <a:ln>
              <a:noFill/>
            </a:ln>
            <a:effectLst/>
          </c:spPr>
          <c:invertIfNegative val="0"/>
          <c:dLbls>
            <c:numFmt formatCode="#,##0\ \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2'!$L$11:$L$15</c:f>
              <c:numCache>
                <c:formatCode>General</c:formatCode>
                <c:ptCount val="5"/>
                <c:pt idx="0">
                  <c:v>487.42042828799998</c:v>
                </c:pt>
                <c:pt idx="1">
                  <c:v>271.99953305600002</c:v>
                </c:pt>
                <c:pt idx="2">
                  <c:v>273.20929484800001</c:v>
                </c:pt>
                <c:pt idx="3">
                  <c:v>356.46504959999999</c:v>
                </c:pt>
                <c:pt idx="4">
                  <c:v>124.48763084799998</c:v>
                </c:pt>
              </c:numCache>
            </c:numRef>
          </c:val>
          <c:extLst>
            <c:ext xmlns:c16="http://schemas.microsoft.com/office/drawing/2014/chart" uri="{C3380CC4-5D6E-409C-BE32-E72D297353CC}">
              <c16:uniqueId val="{00000003-F6F3-4D48-A106-29AB3F5D9D53}"/>
            </c:ext>
          </c:extLst>
        </c:ser>
        <c:dLbls>
          <c:showLegendKey val="0"/>
          <c:showVal val="1"/>
          <c:showCatName val="0"/>
          <c:showSerName val="0"/>
          <c:showPercent val="0"/>
          <c:showBubbleSize val="0"/>
        </c:dLbls>
        <c:gapWidth val="150"/>
        <c:overlap val="-50"/>
        <c:axId val="99390623"/>
        <c:axId val="1970221760"/>
      </c:barChart>
      <c:dateAx>
        <c:axId val="577264336"/>
        <c:scaling>
          <c:orientation val="minMax"/>
        </c:scaling>
        <c:delete val="0"/>
        <c:axPos val="b"/>
        <c:numFmt formatCode="dd/mm" sourceLinked="0"/>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crossAx val="577265296"/>
        <c:crosses val="autoZero"/>
        <c:auto val="1"/>
        <c:lblOffset val="100"/>
        <c:baseTimeUnit val="days"/>
      </c:dateAx>
      <c:valAx>
        <c:axId val="577265296"/>
        <c:scaling>
          <c:orientation val="minMax"/>
        </c:scaling>
        <c:delete val="0"/>
        <c:axPos val="l"/>
        <c:majorGridlines>
          <c:spPr>
            <a:ln w="9525" cap="flat" cmpd="sng" algn="ctr">
              <a:solidFill>
                <a:schemeClr val="tx1">
                  <a:lumMod val="15000"/>
                  <a:lumOff val="85000"/>
                </a:schemeClr>
              </a:solidFill>
              <a:round/>
            </a:ln>
            <a:effectLst/>
          </c:spPr>
        </c:majorGridlines>
        <c:numFmt formatCode="#,##0\ &quot;Tr&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valAx>
        <c:axId val="1970221760"/>
        <c:scaling>
          <c:orientation val="minMax"/>
        </c:scaling>
        <c:delete val="0"/>
        <c:axPos val="r"/>
        <c:numFmt formatCode="#,##0\ &quot;Tỷ&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99390623"/>
        <c:crosses val="max"/>
        <c:crossBetween val="between"/>
      </c:valAx>
      <c:dateAx>
        <c:axId val="99390623"/>
        <c:scaling>
          <c:orientation val="minMax"/>
        </c:scaling>
        <c:delete val="1"/>
        <c:axPos val="b"/>
        <c:numFmt formatCode="m/d/yyyy" sourceLinked="1"/>
        <c:majorTickMark val="out"/>
        <c:minorTickMark val="none"/>
        <c:tickLblPos val="nextTo"/>
        <c:crossAx val="1970221760"/>
        <c:crosses val="autoZero"/>
        <c:auto val="1"/>
        <c:lblOffset val="100"/>
        <c:baseTimeUnit val="days"/>
      </c:dateAx>
      <c:spPr>
        <a:noFill/>
        <a:ln>
          <a:noFill/>
        </a:ln>
        <a:effectLst/>
      </c:spPr>
    </c:plotArea>
    <c:legend>
      <c:legendPos val="t"/>
      <c:legendEntry>
        <c:idx val="1"/>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legendEntry>
        <c:idx val="2"/>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2'!$AG$6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2'!$Y$7:$Y$28</c:f>
              <c:strCache>
                <c:ptCount val="22"/>
                <c:pt idx="0">
                  <c:v>Bất động sản</c:v>
                </c:pt>
                <c:pt idx="1">
                  <c:v>Ngân hàng</c:v>
                </c:pt>
                <c:pt idx="2">
                  <c:v>Thép</c:v>
                </c:pt>
                <c:pt idx="3">
                  <c:v>Chứng khoán</c:v>
                </c:pt>
                <c:pt idx="4">
                  <c:v>Công nghệ</c:v>
                </c:pt>
                <c:pt idx="5">
                  <c:v>Thực phẩm</c:v>
                </c:pt>
                <c:pt idx="6">
                  <c:v>DV hạ tầng</c:v>
                </c:pt>
                <c:pt idx="7">
                  <c:v>Vận tải</c:v>
                </c:pt>
                <c:pt idx="8">
                  <c:v>Dầu khí</c:v>
                </c:pt>
                <c:pt idx="9">
                  <c:v>BĐS KCN</c:v>
                </c:pt>
                <c:pt idx="10">
                  <c:v>Hoá chất</c:v>
                </c:pt>
                <c:pt idx="11">
                  <c:v>Công nghiệp</c:v>
                </c:pt>
                <c:pt idx="12">
                  <c:v>Bán lẻ</c:v>
                </c:pt>
                <c:pt idx="13">
                  <c:v>Xây dựng</c:v>
                </c:pt>
                <c:pt idx="14">
                  <c:v>Công ty tài chính</c:v>
                </c:pt>
                <c:pt idx="15">
                  <c:v>Khoáng sản</c:v>
                </c:pt>
                <c:pt idx="16">
                  <c:v>Hàng tiêu dùng</c:v>
                </c:pt>
                <c:pt idx="17">
                  <c:v>Dệt may</c:v>
                </c:pt>
                <c:pt idx="18">
                  <c:v>Y tế</c:v>
                </c:pt>
                <c:pt idx="19">
                  <c:v>Bảo hiểm</c:v>
                </c:pt>
                <c:pt idx="20">
                  <c:v>Thuỷ sản</c:v>
                </c:pt>
                <c:pt idx="21">
                  <c:v>Du lịch và DV</c:v>
                </c:pt>
              </c:strCache>
            </c:strRef>
          </c:cat>
          <c:val>
            <c:numRef>
              <c:f>'data 2'!$AG$7:$AG$28</c:f>
              <c:numCache>
                <c:formatCode>General</c:formatCode>
                <c:ptCount val="22"/>
                <c:pt idx="0">
                  <c:v>0.37605133820289338</c:v>
                </c:pt>
                <c:pt idx="1">
                  <c:v>0.24143108945878192</c:v>
                </c:pt>
                <c:pt idx="2">
                  <c:v>6.4973070286364093E-2</c:v>
                </c:pt>
                <c:pt idx="3">
                  <c:v>5.6167476276683073E-2</c:v>
                </c:pt>
                <c:pt idx="4">
                  <c:v>1.7905925066784699E-2</c:v>
                </c:pt>
                <c:pt idx="5">
                  <c:v>1.7243165633168259E-2</c:v>
                </c:pt>
                <c:pt idx="6">
                  <c:v>1.4415786350420021E-2</c:v>
                </c:pt>
                <c:pt idx="7">
                  <c:v>1.2308989949843162E-2</c:v>
                </c:pt>
                <c:pt idx="8">
                  <c:v>1.150127403699143E-2</c:v>
                </c:pt>
                <c:pt idx="9">
                  <c:v>9.3994285556831605E-3</c:v>
                </c:pt>
                <c:pt idx="10">
                  <c:v>8.4457094677137367E-3</c:v>
                </c:pt>
                <c:pt idx="11">
                  <c:v>6.999747201484917E-3</c:v>
                </c:pt>
                <c:pt idx="12">
                  <c:v>5.3605163527157594E-3</c:v>
                </c:pt>
                <c:pt idx="13">
                  <c:v>3.3632210922965749E-3</c:v>
                </c:pt>
                <c:pt idx="14">
                  <c:v>3.2034239234560117E-3</c:v>
                </c:pt>
                <c:pt idx="15">
                  <c:v>3.1238344666074135E-3</c:v>
                </c:pt>
                <c:pt idx="16">
                  <c:v>6.933601094720206E-4</c:v>
                </c:pt>
                <c:pt idx="17">
                  <c:v>3.539758632261244E-4</c:v>
                </c:pt>
                <c:pt idx="18">
                  <c:v>-1.9539141400826327E-4</c:v>
                </c:pt>
                <c:pt idx="19">
                  <c:v>-9.3583584522375751E-4</c:v>
                </c:pt>
                <c:pt idx="20">
                  <c:v>-9.3819939773688273E-4</c:v>
                </c:pt>
                <c:pt idx="21">
                  <c:v>-1.6349845577849403E-3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2'!$AG$30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2'!$Y$31:$Y$40</c:f>
              <c:strCache>
                <c:ptCount val="10"/>
                <c:pt idx="0">
                  <c:v>VIC</c:v>
                </c:pt>
                <c:pt idx="1">
                  <c:v>VHM</c:v>
                </c:pt>
                <c:pt idx="2">
                  <c:v>VCB</c:v>
                </c:pt>
                <c:pt idx="3">
                  <c:v>HPG</c:v>
                </c:pt>
                <c:pt idx="4">
                  <c:v>BID</c:v>
                </c:pt>
                <c:pt idx="5">
                  <c:v>LPB</c:v>
                </c:pt>
                <c:pt idx="6">
                  <c:v>HVN</c:v>
                </c:pt>
                <c:pt idx="7">
                  <c:v>TCB</c:v>
                </c:pt>
                <c:pt idx="8">
                  <c:v>MCH</c:v>
                </c:pt>
                <c:pt idx="9">
                  <c:v>ACV</c:v>
                </c:pt>
              </c:strCache>
            </c:strRef>
          </c:cat>
          <c:val>
            <c:numRef>
              <c:f>'data 2'!$AG$31:$AG$40</c:f>
              <c:numCache>
                <c:formatCode>General</c:formatCode>
                <c:ptCount val="10"/>
                <c:pt idx="0">
                  <c:v>0.19181272210460784</c:v>
                </c:pt>
                <c:pt idx="1">
                  <c:v>0.15110110941454477</c:v>
                </c:pt>
                <c:pt idx="2">
                  <c:v>0.11457037889296658</c:v>
                </c:pt>
                <c:pt idx="3">
                  <c:v>6.1605943497566595E-2</c:v>
                </c:pt>
                <c:pt idx="4">
                  <c:v>2.58297456794335E-2</c:v>
                </c:pt>
                <c:pt idx="5">
                  <c:v>-4.9952008537970547E-3</c:v>
                </c:pt>
                <c:pt idx="6">
                  <c:v>-5.9244930519674784E-3</c:v>
                </c:pt>
                <c:pt idx="7">
                  <c:v>-8.2694365830597843E-3</c:v>
                </c:pt>
                <c:pt idx="8">
                  <c:v>-1.3010573795656597E-2</c:v>
                </c:pt>
                <c:pt idx="9">
                  <c:v>-1.6016858605433112E-2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3DD73F84-987D-420A-8FF7-99767CD15701}">
          <cx:tx>
            <cx:txData>
              <cx:f>_xlchart.v1.6</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HDG
100.1 T</a:t>
                  </a:r>
                </a:p>
              </cx:txPr>
              <cx:visibility seriesName="0" categoryName="1" value="1"/>
              <cx:separator>
</cx:separator>
            </cx:dataLabel>
            <cx:dataLabel idx="9">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GEX
391.5 T</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2EC633-C5F3-48D7-ADD0-CE82B6A49F05}">
          <cx:tx>
            <cx:txData>
              <cx:f>_xlchart.v1.1</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D69E5B4C-6A80-4578-8FE6-612FD5057E50}">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3" Type="http://schemas.microsoft.com/office/2014/relationships/chartEx" Target="../charts/chartEx1.xml"/><Relationship Id="rId7" Type="http://schemas.microsoft.com/office/2014/relationships/chartEx" Target="../charts/chartEx3.xml"/><Relationship Id="rId12" Type="http://schemas.openxmlformats.org/officeDocument/2006/relationships/chart" Target="../charts/chart23.xml"/><Relationship Id="rId2" Type="http://schemas.openxmlformats.org/officeDocument/2006/relationships/chart" Target="../charts/chart17.xml"/><Relationship Id="rId1" Type="http://schemas.openxmlformats.org/officeDocument/2006/relationships/image" Target="../media/image7.png"/><Relationship Id="rId6" Type="http://schemas.openxmlformats.org/officeDocument/2006/relationships/chart" Target="../charts/chart19.xml"/><Relationship Id="rId11" Type="http://schemas.openxmlformats.org/officeDocument/2006/relationships/chart" Target="../charts/chart22.xml"/><Relationship Id="rId5" Type="http://schemas.microsoft.com/office/2014/relationships/chartEx" Target="../charts/chartEx2.xml"/><Relationship Id="rId10" Type="http://schemas.openxmlformats.org/officeDocument/2006/relationships/chart" Target="../charts/chart21.xml"/><Relationship Id="rId4" Type="http://schemas.openxmlformats.org/officeDocument/2006/relationships/chart" Target="../charts/chart18.xml"/><Relationship Id="rId9" Type="http://schemas.microsoft.com/office/2014/relationships/chartEx" Target="../charts/chartEx4.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5758746</xdr:colOff>
      <xdr:row>1</xdr:row>
      <xdr:rowOff>108929</xdr:rowOff>
    </xdr:from>
    <xdr:ext cx="1518675" cy="633291"/>
    <xdr:pic>
      <xdr:nvPicPr>
        <xdr:cNvPr id="31" name="Picture 30">
          <a:extLst>
            <a:ext uri="{FF2B5EF4-FFF2-40B4-BE49-F238E27FC236}">
              <a16:creationId xmlns:a16="http://schemas.microsoft.com/office/drawing/2014/main" id="{D3640E4C-B78F-42CB-88F2-22448C1388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58746" y="5305674"/>
          <a:ext cx="1518675" cy="633291"/>
        </a:xfrm>
        <a:prstGeom prst="rect">
          <a:avLst/>
        </a:prstGeom>
      </xdr:spPr>
    </xdr:pic>
    <xdr:clientData/>
  </xdr:one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14/07/2025 - 18/07/2025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5793657</xdr:colOff>
      <xdr:row>0</xdr:row>
      <xdr:rowOff>93237</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3657" y="93237"/>
          <a:ext cx="1518675" cy="633291"/>
        </a:xfrm>
        <a:prstGeom prst="rect">
          <a:avLst/>
        </a:prstGeom>
      </xdr:spPr>
    </xdr:pic>
    <xdr:clientData/>
  </xdr:oneCellAnchor>
  <xdr:twoCellAnchor>
    <xdr:from>
      <xdr:col>66</xdr:col>
      <xdr:colOff>736139</xdr:colOff>
      <xdr:row>304</xdr:row>
      <xdr:rowOff>36706</xdr:rowOff>
    </xdr:from>
    <xdr:to>
      <xdr:col>78</xdr:col>
      <xdr:colOff>0</xdr:colOff>
      <xdr:row>304</xdr:row>
      <xdr:rowOff>109903</xdr:rowOff>
    </xdr:to>
    <xdr:sp macro="" textlink="">
      <xdr:nvSpPr>
        <xdr:cNvPr id="202" name="Rectangle 201">
          <a:extLst>
            <a:ext uri="{FF2B5EF4-FFF2-40B4-BE49-F238E27FC236}">
              <a16:creationId xmlns:a16="http://schemas.microsoft.com/office/drawing/2014/main" id="{B94D5EFB-40BA-4B6F-8F8D-E75D7286D754}"/>
            </a:ext>
          </a:extLst>
        </xdr:cNvPr>
        <xdr:cNvSpPr/>
      </xdr:nvSpPr>
      <xdr:spPr>
        <a:xfrm>
          <a:off x="47869502" y="77929225"/>
          <a:ext cx="5236036"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65</xdr:col>
      <xdr:colOff>23897</xdr:colOff>
      <xdr:row>306</xdr:row>
      <xdr:rowOff>166482</xdr:rowOff>
    </xdr:from>
    <xdr:to>
      <xdr:col>77</xdr:col>
      <xdr:colOff>468923</xdr:colOff>
      <xdr:row>306</xdr:row>
      <xdr:rowOff>166482</xdr:rowOff>
    </xdr:to>
    <xdr:cxnSp macro="">
      <xdr:nvCxnSpPr>
        <xdr:cNvPr id="204" name="Straight Connector 203">
          <a:extLst>
            <a:ext uri="{FF2B5EF4-FFF2-40B4-BE49-F238E27FC236}">
              <a16:creationId xmlns:a16="http://schemas.microsoft.com/office/drawing/2014/main" id="{B34D86D0-BFB7-40B4-BA39-7374FD8A74AF}"/>
            </a:ext>
          </a:extLst>
        </xdr:cNvPr>
        <xdr:cNvCxnSpPr/>
      </xdr:nvCxnSpPr>
      <xdr:spPr>
        <a:xfrm>
          <a:off x="53429839" y="83393001"/>
          <a:ext cx="616002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91049</xdr:colOff>
      <xdr:row>305</xdr:row>
      <xdr:rowOff>57198</xdr:rowOff>
    </xdr:from>
    <xdr:to>
      <xdr:col>72</xdr:col>
      <xdr:colOff>152718</xdr:colOff>
      <xdr:row>306</xdr:row>
      <xdr:rowOff>110670</xdr:rowOff>
    </xdr:to>
    <xdr:sp macro="" textlink="">
      <xdr:nvSpPr>
        <xdr:cNvPr id="205" name="TextBox 204">
          <a:extLst>
            <a:ext uri="{FF2B5EF4-FFF2-40B4-BE49-F238E27FC236}">
              <a16:creationId xmlns:a16="http://schemas.microsoft.com/office/drawing/2014/main" id="{42BE08B7-661A-4FA8-8016-BA6DDCBAB5B0}"/>
            </a:ext>
          </a:extLst>
        </xdr:cNvPr>
        <xdr:cNvSpPr txBox="1"/>
      </xdr:nvSpPr>
      <xdr:spPr>
        <a:xfrm>
          <a:off x="53343126" y="83093217"/>
          <a:ext cx="3549284"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Thông báo miễn trừ trách nhiệm</a:t>
          </a:r>
          <a:endParaRPr lang="en-001" sz="1400" b="1">
            <a:solidFill>
              <a:srgbClr val="005993"/>
            </a:solidFill>
            <a:latin typeface="+mn-lt"/>
          </a:endParaRPr>
        </a:p>
      </xdr:txBody>
    </xdr:sp>
    <xdr:clientData/>
  </xdr:twoCellAnchor>
  <xdr:twoCellAnchor>
    <xdr:from>
      <xdr:col>65</xdr:col>
      <xdr:colOff>14654</xdr:colOff>
      <xdr:row>327</xdr:row>
      <xdr:rowOff>4387</xdr:rowOff>
    </xdr:from>
    <xdr:to>
      <xdr:col>77</xdr:col>
      <xdr:colOff>465274</xdr:colOff>
      <xdr:row>327</xdr:row>
      <xdr:rowOff>4387</xdr:rowOff>
    </xdr:to>
    <xdr:cxnSp macro="">
      <xdr:nvCxnSpPr>
        <xdr:cNvPr id="206" name="Straight Connector 205">
          <a:extLst>
            <a:ext uri="{FF2B5EF4-FFF2-40B4-BE49-F238E27FC236}">
              <a16:creationId xmlns:a16="http://schemas.microsoft.com/office/drawing/2014/main" id="{9D1D78AF-5702-4D09-A370-1A41BD39FF03}"/>
            </a:ext>
          </a:extLst>
        </xdr:cNvPr>
        <xdr:cNvCxnSpPr/>
      </xdr:nvCxnSpPr>
      <xdr:spPr>
        <a:xfrm>
          <a:off x="46928942" y="82278406"/>
          <a:ext cx="616562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66948</xdr:colOff>
      <xdr:row>326</xdr:row>
      <xdr:rowOff>177267</xdr:rowOff>
    </xdr:from>
    <xdr:to>
      <xdr:col>72</xdr:col>
      <xdr:colOff>205153</xdr:colOff>
      <xdr:row>328</xdr:row>
      <xdr:rowOff>8227</xdr:rowOff>
    </xdr:to>
    <xdr:sp macro="" textlink="">
      <xdr:nvSpPr>
        <xdr:cNvPr id="207" name="TextBox 206">
          <a:extLst>
            <a:ext uri="{FF2B5EF4-FFF2-40B4-BE49-F238E27FC236}">
              <a16:creationId xmlns:a16="http://schemas.microsoft.com/office/drawing/2014/main" id="{72DBC721-7A69-4C04-A726-1278C6784EC3}"/>
            </a:ext>
          </a:extLst>
        </xdr:cNvPr>
        <xdr:cNvSpPr txBox="1"/>
      </xdr:nvSpPr>
      <xdr:spPr>
        <a:xfrm>
          <a:off x="46834698" y="82260786"/>
          <a:ext cx="3618493"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74</xdr:col>
      <xdr:colOff>102556</xdr:colOff>
      <xdr:row>326</xdr:row>
      <xdr:rowOff>165641</xdr:rowOff>
    </xdr:from>
    <xdr:to>
      <xdr:col>77</xdr:col>
      <xdr:colOff>201628</xdr:colOff>
      <xdr:row>327</xdr:row>
      <xdr:rowOff>177045</xdr:rowOff>
    </xdr:to>
    <xdr:sp macro="" textlink="">
      <xdr:nvSpPr>
        <xdr:cNvPr id="208" name="TextBox 207">
          <a:extLst>
            <a:ext uri="{FF2B5EF4-FFF2-40B4-BE49-F238E27FC236}">
              <a16:creationId xmlns:a16="http://schemas.microsoft.com/office/drawing/2014/main" id="{82A2C682-E042-4EFA-B30E-07D4312F6265}"/>
            </a:ext>
          </a:extLst>
        </xdr:cNvPr>
        <xdr:cNvSpPr txBox="1"/>
      </xdr:nvSpPr>
      <xdr:spPr>
        <a:xfrm>
          <a:off x="51303094" y="82249160"/>
          <a:ext cx="1527822"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77</xdr:col>
      <xdr:colOff>265171</xdr:colOff>
      <xdr:row>326</xdr:row>
      <xdr:rowOff>148257</xdr:rowOff>
    </xdr:from>
    <xdr:to>
      <xdr:col>78</xdr:col>
      <xdr:colOff>36635</xdr:colOff>
      <xdr:row>327</xdr:row>
      <xdr:rowOff>173618</xdr:rowOff>
    </xdr:to>
    <xdr:sp macro="" textlink="">
      <xdr:nvSpPr>
        <xdr:cNvPr id="209" name="TextBox 208">
          <a:extLst>
            <a:ext uri="{FF2B5EF4-FFF2-40B4-BE49-F238E27FC236}">
              <a16:creationId xmlns:a16="http://schemas.microsoft.com/office/drawing/2014/main" id="{003C0E8C-E119-4A75-8C78-BEC20BABB812}"/>
            </a:ext>
          </a:extLst>
        </xdr:cNvPr>
        <xdr:cNvSpPr txBox="1"/>
      </xdr:nvSpPr>
      <xdr:spPr>
        <a:xfrm>
          <a:off x="52894459" y="82231776"/>
          <a:ext cx="247714"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77</xdr:col>
      <xdr:colOff>296212</xdr:colOff>
      <xdr:row>327</xdr:row>
      <xdr:rowOff>1145</xdr:rowOff>
    </xdr:from>
    <xdr:to>
      <xdr:col>77</xdr:col>
      <xdr:colOff>296212</xdr:colOff>
      <xdr:row>327</xdr:row>
      <xdr:rowOff>133104</xdr:rowOff>
    </xdr:to>
    <xdr:cxnSp macro="">
      <xdr:nvCxnSpPr>
        <xdr:cNvPr id="210" name="Straight Connector 209">
          <a:extLst>
            <a:ext uri="{FF2B5EF4-FFF2-40B4-BE49-F238E27FC236}">
              <a16:creationId xmlns:a16="http://schemas.microsoft.com/office/drawing/2014/main" id="{A21AE1E1-BDCB-47A4-8060-31114D12477C}"/>
            </a:ext>
          </a:extLst>
        </xdr:cNvPr>
        <xdr:cNvCxnSpPr/>
      </xdr:nvCxnSpPr>
      <xdr:spPr>
        <a:xfrm flipV="1">
          <a:off x="52925500" y="82275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63</xdr:col>
      <xdr:colOff>95250</xdr:colOff>
      <xdr:row>301</xdr:row>
      <xdr:rowOff>168519</xdr:rowOff>
    </xdr:from>
    <xdr:ext cx="1461531" cy="600228"/>
    <xdr:pic>
      <xdr:nvPicPr>
        <xdr:cNvPr id="211" name="Picture 210">
          <a:extLst>
            <a:ext uri="{FF2B5EF4-FFF2-40B4-BE49-F238E27FC236}">
              <a16:creationId xmlns:a16="http://schemas.microsoft.com/office/drawing/2014/main" id="{4F6B6A12-713D-435E-AAC8-55776AC70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200788" y="82442538"/>
          <a:ext cx="1461531" cy="600228"/>
        </a:xfrm>
        <a:prstGeom prst="rect">
          <a:avLst/>
        </a:prstGeom>
      </xdr:spPr>
    </xdr:pic>
    <xdr:clientData/>
  </xdr:oneCellAnchor>
  <xdr:twoCellAnchor editAs="oneCell">
    <xdr:from>
      <xdr:col>66</xdr:col>
      <xdr:colOff>395654</xdr:colOff>
      <xdr:row>320</xdr:row>
      <xdr:rowOff>87923</xdr:rowOff>
    </xdr:from>
    <xdr:to>
      <xdr:col>69</xdr:col>
      <xdr:colOff>117236</xdr:colOff>
      <xdr:row>326</xdr:row>
      <xdr:rowOff>80788</xdr:rowOff>
    </xdr:to>
    <xdr:pic>
      <xdr:nvPicPr>
        <xdr:cNvPr id="212" name="Picture 211">
          <a:extLst>
            <a:ext uri="{FF2B5EF4-FFF2-40B4-BE49-F238E27FC236}">
              <a16:creationId xmlns:a16="http://schemas.microsoft.com/office/drawing/2014/main" id="{5F351BD9-FEF1-4EB5-98F1-A4903CD38456}"/>
            </a:ext>
          </a:extLst>
        </xdr:cNvPr>
        <xdr:cNvPicPr>
          <a:picLocks noChangeAspect="1"/>
        </xdr:cNvPicPr>
      </xdr:nvPicPr>
      <xdr:blipFill>
        <a:blip xmlns:r="http://schemas.openxmlformats.org/officeDocument/2006/relationships" r:embed="rId5"/>
        <a:stretch>
          <a:fillRect/>
        </a:stretch>
      </xdr:blipFill>
      <xdr:spPr>
        <a:xfrm>
          <a:off x="54277846" y="85988769"/>
          <a:ext cx="1150327" cy="1135865"/>
        </a:xfrm>
        <a:prstGeom prst="rect">
          <a:avLst/>
        </a:prstGeom>
      </xdr:spPr>
    </xdr:pic>
    <xdr:clientData/>
  </xdr:two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CHI TIẾT CẤU TRÚC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MỤC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13</xdr:col>
      <xdr:colOff>42598</xdr:colOff>
      <xdr:row>0</xdr:row>
      <xdr:rowOff>28398</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7841" y="28398"/>
          <a:ext cx="1088069" cy="427478"/>
        </a:xfrm>
        <a:prstGeom prst="rect">
          <a:avLst/>
        </a:prstGeom>
      </xdr:spPr>
    </xdr:pic>
    <xdr:clientData/>
  </xdr:oneCellAnchor>
  <xdr:twoCellAnchor>
    <xdr:from>
      <xdr:col>9</xdr:col>
      <xdr:colOff>164141</xdr:colOff>
      <xdr:row>103</xdr:row>
      <xdr:rowOff>157472</xdr:rowOff>
    </xdr:from>
    <xdr:to>
      <xdr:col>14</xdr:col>
      <xdr:colOff>281040</xdr:colOff>
      <xdr:row>104</xdr:row>
      <xdr:rowOff>183976</xdr:rowOff>
    </xdr:to>
    <xdr:sp macro="" textlink="">
      <xdr:nvSpPr>
        <xdr:cNvPr id="20" name="TextBox 19">
          <a:extLst>
            <a:ext uri="{FF2B5EF4-FFF2-40B4-BE49-F238E27FC236}">
              <a16:creationId xmlns:a16="http://schemas.microsoft.com/office/drawing/2014/main" id="{F7A92024-62C4-4081-AD2C-E60FB6F2A06B}"/>
            </a:ext>
          </a:extLst>
        </xdr:cNvPr>
        <xdr:cNvSpPr txBox="1"/>
      </xdr:nvSpPr>
      <xdr:spPr>
        <a:xfrm>
          <a:off x="13918241" y="35721101"/>
          <a:ext cx="3382613" cy="211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0</xdr:col>
      <xdr:colOff>9698</xdr:colOff>
      <xdr:row>77</xdr:row>
      <xdr:rowOff>187576</xdr:rowOff>
    </xdr:from>
    <xdr:ext cx="1468157" cy="600228"/>
    <xdr:pic>
      <xdr:nvPicPr>
        <xdr:cNvPr id="21" name="Picture 20">
          <a:extLst>
            <a:ext uri="{FF2B5EF4-FFF2-40B4-BE49-F238E27FC236}">
              <a16:creationId xmlns:a16="http://schemas.microsoft.com/office/drawing/2014/main" id="{982017FA-2A2A-4DA3-8402-459A407632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85512" y="30939719"/>
          <a:ext cx="1468157" cy="600228"/>
        </a:xfrm>
        <a:prstGeom prst="rect">
          <a:avLst/>
        </a:prstGeom>
      </xdr:spPr>
    </xdr:pic>
    <xdr:clientData/>
  </xdr:oneCellAnchor>
  <xdr:twoCellAnchor>
    <xdr:from>
      <xdr:col>3</xdr:col>
      <xdr:colOff>14653</xdr:colOff>
      <xdr:row>80</xdr:row>
      <xdr:rowOff>73587</xdr:rowOff>
    </xdr:from>
    <xdr:to>
      <xdr:col>15</xdr:col>
      <xdr:colOff>7326</xdr:colOff>
      <xdr:row>80</xdr:row>
      <xdr:rowOff>139211</xdr:rowOff>
    </xdr:to>
    <xdr:sp macro="" textlink="">
      <xdr:nvSpPr>
        <xdr:cNvPr id="22" name="Rectangle 21">
          <a:extLst>
            <a:ext uri="{FF2B5EF4-FFF2-40B4-BE49-F238E27FC236}">
              <a16:creationId xmlns:a16="http://schemas.microsoft.com/office/drawing/2014/main" id="{D9C1A91D-CB43-47C5-83B9-4F16907FA07D}"/>
            </a:ext>
          </a:extLst>
        </xdr:cNvPr>
        <xdr:cNvSpPr/>
      </xdr:nvSpPr>
      <xdr:spPr>
        <a:xfrm>
          <a:off x="9849896" y="31380901"/>
          <a:ext cx="783038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249116</xdr:colOff>
      <xdr:row>78</xdr:row>
      <xdr:rowOff>133801</xdr:rowOff>
    </xdr:from>
    <xdr:to>
      <xdr:col>15</xdr:col>
      <xdr:colOff>103275</xdr:colOff>
      <xdr:row>80</xdr:row>
      <xdr:rowOff>59279</xdr:rowOff>
    </xdr:to>
    <xdr:sp macro="" textlink="">
      <xdr:nvSpPr>
        <xdr:cNvPr id="23" name="TextBox 22">
          <a:extLst>
            <a:ext uri="{FF2B5EF4-FFF2-40B4-BE49-F238E27FC236}">
              <a16:creationId xmlns:a16="http://schemas.microsoft.com/office/drawing/2014/main" id="{714AC395-E48D-44E4-92AC-112DE7C6CD58}"/>
            </a:ext>
          </a:extLst>
        </xdr:cNvPr>
        <xdr:cNvSpPr txBox="1"/>
      </xdr:nvSpPr>
      <xdr:spPr>
        <a:xfrm>
          <a:off x="14003216" y="31071001"/>
          <a:ext cx="3773016" cy="295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0</xdr:colOff>
      <xdr:row>82</xdr:row>
      <xdr:rowOff>140803</xdr:rowOff>
    </xdr:from>
    <xdr:to>
      <xdr:col>15</xdr:col>
      <xdr:colOff>7327</xdr:colOff>
      <xdr:row>82</xdr:row>
      <xdr:rowOff>140803</xdr:rowOff>
    </xdr:to>
    <xdr:cxnSp macro="">
      <xdr:nvCxnSpPr>
        <xdr:cNvPr id="24" name="Straight Connector 23">
          <a:extLst>
            <a:ext uri="{FF2B5EF4-FFF2-40B4-BE49-F238E27FC236}">
              <a16:creationId xmlns:a16="http://schemas.microsoft.com/office/drawing/2014/main" id="{A00551FD-292D-4D47-8C09-4C44B1589D01}"/>
            </a:ext>
          </a:extLst>
        </xdr:cNvPr>
        <xdr:cNvCxnSpPr/>
      </xdr:nvCxnSpPr>
      <xdr:spPr>
        <a:xfrm>
          <a:off x="8528957" y="31818232"/>
          <a:ext cx="915132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58990</xdr:colOff>
      <xdr:row>81</xdr:row>
      <xdr:rowOff>53499</xdr:rowOff>
    </xdr:from>
    <xdr:to>
      <xdr:col>8</xdr:col>
      <xdr:colOff>41416</xdr:colOff>
      <xdr:row>82</xdr:row>
      <xdr:rowOff>177748</xdr:rowOff>
    </xdr:to>
    <xdr:sp macro="" textlink="">
      <xdr:nvSpPr>
        <xdr:cNvPr id="25" name="TextBox 24">
          <a:extLst>
            <a:ext uri="{FF2B5EF4-FFF2-40B4-BE49-F238E27FC236}">
              <a16:creationId xmlns:a16="http://schemas.microsoft.com/office/drawing/2014/main" id="{385B2F63-C019-45DE-B8AC-403F28AD721D}"/>
            </a:ext>
          </a:extLst>
        </xdr:cNvPr>
        <xdr:cNvSpPr txBox="1"/>
      </xdr:nvSpPr>
      <xdr:spPr>
        <a:xfrm>
          <a:off x="7934804" y="31545870"/>
          <a:ext cx="5207569" cy="309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tài chính khác</a:t>
          </a:r>
          <a:endParaRPr lang="en-001" sz="1400" b="1">
            <a:solidFill>
              <a:srgbClr val="005993"/>
            </a:solidFill>
            <a:latin typeface="+mn-lt"/>
          </a:endParaRPr>
        </a:p>
      </xdr:txBody>
    </xdr:sp>
    <xdr:clientData/>
  </xdr:twoCellAnchor>
  <xdr:twoCellAnchor>
    <xdr:from>
      <xdr:col>1</xdr:col>
      <xdr:colOff>10513</xdr:colOff>
      <xdr:row>104</xdr:row>
      <xdr:rowOff>445</xdr:rowOff>
    </xdr:from>
    <xdr:to>
      <xdr:col>15</xdr:col>
      <xdr:colOff>0</xdr:colOff>
      <xdr:row>104</xdr:row>
      <xdr:rowOff>445</xdr:rowOff>
    </xdr:to>
    <xdr:cxnSp macro="">
      <xdr:nvCxnSpPr>
        <xdr:cNvPr id="26" name="Straight Connector 25">
          <a:extLst>
            <a:ext uri="{FF2B5EF4-FFF2-40B4-BE49-F238E27FC236}">
              <a16:creationId xmlns:a16="http://schemas.microsoft.com/office/drawing/2014/main" id="{2D44E3DD-4379-407A-B6D0-E4B5F8F62FB6}"/>
            </a:ext>
          </a:extLst>
        </xdr:cNvPr>
        <xdr:cNvCxnSpPr/>
      </xdr:nvCxnSpPr>
      <xdr:spPr>
        <a:xfrm>
          <a:off x="8539470" y="35749131"/>
          <a:ext cx="91334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58615</xdr:colOff>
      <xdr:row>103</xdr:row>
      <xdr:rowOff>178180</xdr:rowOff>
    </xdr:from>
    <xdr:to>
      <xdr:col>8</xdr:col>
      <xdr:colOff>109902</xdr:colOff>
      <xdr:row>105</xdr:row>
      <xdr:rowOff>0</xdr:rowOff>
    </xdr:to>
    <xdr:sp macro="" textlink="">
      <xdr:nvSpPr>
        <xdr:cNvPr id="27" name="TextBox 26">
          <a:extLst>
            <a:ext uri="{FF2B5EF4-FFF2-40B4-BE49-F238E27FC236}">
              <a16:creationId xmlns:a16="http://schemas.microsoft.com/office/drawing/2014/main" id="{155C82B7-651A-4C8E-A869-01C8ED55703E}"/>
            </a:ext>
          </a:extLst>
        </xdr:cNvPr>
        <xdr:cNvSpPr txBox="1"/>
      </xdr:nvSpPr>
      <xdr:spPr>
        <a:xfrm>
          <a:off x="7934429" y="35741809"/>
          <a:ext cx="5276430" cy="191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14</xdr:col>
      <xdr:colOff>240495</xdr:colOff>
      <xdr:row>103</xdr:row>
      <xdr:rowOff>155411</xdr:rowOff>
    </xdr:from>
    <xdr:to>
      <xdr:col>15</xdr:col>
      <xdr:colOff>35232</xdr:colOff>
      <xdr:row>104</xdr:row>
      <xdr:rowOff>181915</xdr:rowOff>
    </xdr:to>
    <xdr:sp macro="" textlink="">
      <xdr:nvSpPr>
        <xdr:cNvPr id="28" name="TextBox 27">
          <a:extLst>
            <a:ext uri="{FF2B5EF4-FFF2-40B4-BE49-F238E27FC236}">
              <a16:creationId xmlns:a16="http://schemas.microsoft.com/office/drawing/2014/main" id="{DBEDA680-BA22-4786-AABE-5251E0C47D84}"/>
            </a:ext>
          </a:extLst>
        </xdr:cNvPr>
        <xdr:cNvSpPr txBox="1"/>
      </xdr:nvSpPr>
      <xdr:spPr>
        <a:xfrm>
          <a:off x="17260309" y="35719040"/>
          <a:ext cx="447880" cy="211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5</a:t>
          </a:r>
          <a:endParaRPr lang="en-001" sz="1000" b="0">
            <a:solidFill>
              <a:srgbClr val="005993"/>
            </a:solidFill>
            <a:latin typeface="+mn-lt"/>
          </a:endParaRPr>
        </a:p>
      </xdr:txBody>
    </xdr:sp>
    <xdr:clientData/>
  </xdr:twoCellAnchor>
  <xdr:twoCellAnchor>
    <xdr:from>
      <xdr:col>14</xdr:col>
      <xdr:colOff>278375</xdr:colOff>
      <xdr:row>103</xdr:row>
      <xdr:rowOff>180851</xdr:rowOff>
    </xdr:from>
    <xdr:to>
      <xdr:col>14</xdr:col>
      <xdr:colOff>278375</xdr:colOff>
      <xdr:row>104</xdr:row>
      <xdr:rowOff>160407</xdr:rowOff>
    </xdr:to>
    <xdr:cxnSp macro="">
      <xdr:nvCxnSpPr>
        <xdr:cNvPr id="29" name="Straight Connector 28">
          <a:extLst>
            <a:ext uri="{FF2B5EF4-FFF2-40B4-BE49-F238E27FC236}">
              <a16:creationId xmlns:a16="http://schemas.microsoft.com/office/drawing/2014/main" id="{F74BE9E2-ABA3-4C25-AD95-5014EEC1F6D3}"/>
            </a:ext>
          </a:extLst>
        </xdr:cNvPr>
        <xdr:cNvCxnSpPr/>
      </xdr:nvCxnSpPr>
      <xdr:spPr>
        <a:xfrm>
          <a:off x="17298189" y="35744480"/>
          <a:ext cx="0" cy="16461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43962</xdr:colOff>
      <xdr:row>85</xdr:row>
      <xdr:rowOff>74543</xdr:rowOff>
    </xdr:from>
    <xdr:to>
      <xdr:col>5</xdr:col>
      <xdr:colOff>117233</xdr:colOff>
      <xdr:row>91</xdr:row>
      <xdr:rowOff>7327</xdr:rowOff>
    </xdr:to>
    <xdr:graphicFrame macro="">
      <xdr:nvGraphicFramePr>
        <xdr:cNvPr id="30" name="Chart 29">
          <a:extLst>
            <a:ext uri="{FF2B5EF4-FFF2-40B4-BE49-F238E27FC236}">
              <a16:creationId xmlns:a16="http://schemas.microsoft.com/office/drawing/2014/main" id="{873F2222-E86E-4E4F-AEE3-04122D9EC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2930</xdr:colOff>
      <xdr:row>85</xdr:row>
      <xdr:rowOff>139210</xdr:rowOff>
    </xdr:from>
    <xdr:to>
      <xdr:col>10</xdr:col>
      <xdr:colOff>117228</xdr:colOff>
      <xdr:row>90</xdr:row>
      <xdr:rowOff>183173</xdr:rowOff>
    </xdr:to>
    <xdr:graphicFrame macro="">
      <xdr:nvGraphicFramePr>
        <xdr:cNvPr id="31" name="Chart 30">
          <a:extLst>
            <a:ext uri="{FF2B5EF4-FFF2-40B4-BE49-F238E27FC236}">
              <a16:creationId xmlns:a16="http://schemas.microsoft.com/office/drawing/2014/main" id="{2102BA59-CD31-49CE-B431-DAD121ECA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732</xdr:colOff>
      <xdr:row>85</xdr:row>
      <xdr:rowOff>80596</xdr:rowOff>
    </xdr:from>
    <xdr:to>
      <xdr:col>15</xdr:col>
      <xdr:colOff>0</xdr:colOff>
      <xdr:row>90</xdr:row>
      <xdr:rowOff>183174</xdr:rowOff>
    </xdr:to>
    <xdr:graphicFrame macro="">
      <xdr:nvGraphicFramePr>
        <xdr:cNvPr id="32" name="Chart 31">
          <a:extLst>
            <a:ext uri="{FF2B5EF4-FFF2-40B4-BE49-F238E27FC236}">
              <a16:creationId xmlns:a16="http://schemas.microsoft.com/office/drawing/2014/main" id="{FA45A1EB-313E-4E37-B72B-73DA4C207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36637</xdr:colOff>
      <xdr:row>93</xdr:row>
      <xdr:rowOff>109904</xdr:rowOff>
    </xdr:from>
    <xdr:to>
      <xdr:col>5</xdr:col>
      <xdr:colOff>117232</xdr:colOff>
      <xdr:row>99</xdr:row>
      <xdr:rowOff>1</xdr:rowOff>
    </xdr:to>
    <xdr:graphicFrame macro="">
      <xdr:nvGraphicFramePr>
        <xdr:cNvPr id="33" name="Chart 32">
          <a:extLst>
            <a:ext uri="{FF2B5EF4-FFF2-40B4-BE49-F238E27FC236}">
              <a16:creationId xmlns:a16="http://schemas.microsoft.com/office/drawing/2014/main" id="{3D078174-18C3-448A-BBC5-F9524EBA6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2930</xdr:colOff>
      <xdr:row>93</xdr:row>
      <xdr:rowOff>58616</xdr:rowOff>
    </xdr:from>
    <xdr:to>
      <xdr:col>10</xdr:col>
      <xdr:colOff>117228</xdr:colOff>
      <xdr:row>98</xdr:row>
      <xdr:rowOff>183174</xdr:rowOff>
    </xdr:to>
    <xdr:graphicFrame macro="">
      <xdr:nvGraphicFramePr>
        <xdr:cNvPr id="34" name="Chart 33">
          <a:extLst>
            <a:ext uri="{FF2B5EF4-FFF2-40B4-BE49-F238E27FC236}">
              <a16:creationId xmlns:a16="http://schemas.microsoft.com/office/drawing/2014/main" id="{ACE0FC10-19AF-4F0F-8421-6F9D7750D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732</xdr:colOff>
      <xdr:row>93</xdr:row>
      <xdr:rowOff>115956</xdr:rowOff>
    </xdr:from>
    <xdr:to>
      <xdr:col>15</xdr:col>
      <xdr:colOff>0</xdr:colOff>
      <xdr:row>98</xdr:row>
      <xdr:rowOff>190499</xdr:rowOff>
    </xdr:to>
    <xdr:graphicFrame macro="">
      <xdr:nvGraphicFramePr>
        <xdr:cNvPr id="35" name="Chart 34">
          <a:extLst>
            <a:ext uri="{FF2B5EF4-FFF2-40B4-BE49-F238E27FC236}">
              <a16:creationId xmlns:a16="http://schemas.microsoft.com/office/drawing/2014/main" id="{D7986A7C-2547-4C09-85C8-3CF4DA6A8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164141</xdr:colOff>
      <xdr:row>63</xdr:row>
      <xdr:rowOff>157472</xdr:rowOff>
    </xdr:from>
    <xdr:to>
      <xdr:col>14</xdr:col>
      <xdr:colOff>281040</xdr:colOff>
      <xdr:row>64</xdr:row>
      <xdr:rowOff>183976</xdr:rowOff>
    </xdr:to>
    <xdr:sp macro="" textlink="">
      <xdr:nvSpPr>
        <xdr:cNvPr id="36" name="TextBox 35">
          <a:extLst>
            <a:ext uri="{FF2B5EF4-FFF2-40B4-BE49-F238E27FC236}">
              <a16:creationId xmlns:a16="http://schemas.microsoft.com/office/drawing/2014/main" id="{967C000A-00B2-496E-8351-106D5B89BEC0}"/>
            </a:ext>
          </a:extLst>
        </xdr:cNvPr>
        <xdr:cNvSpPr txBox="1"/>
      </xdr:nvSpPr>
      <xdr:spPr>
        <a:xfrm>
          <a:off x="13918241" y="25586501"/>
          <a:ext cx="3382613"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0</xdr:col>
      <xdr:colOff>7284</xdr:colOff>
      <xdr:row>38</xdr:row>
      <xdr:rowOff>15128</xdr:rowOff>
    </xdr:from>
    <xdr:ext cx="1473200" cy="600228"/>
    <xdr:pic>
      <xdr:nvPicPr>
        <xdr:cNvPr id="37" name="Picture 36">
          <a:extLst>
            <a:ext uri="{FF2B5EF4-FFF2-40B4-BE49-F238E27FC236}">
              <a16:creationId xmlns:a16="http://schemas.microsoft.com/office/drawing/2014/main" id="{6C8DBD4F-F6B2-4E3B-A9FA-8291D2A3CE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83098" y="20681657"/>
          <a:ext cx="1473200" cy="600228"/>
        </a:xfrm>
        <a:prstGeom prst="rect">
          <a:avLst/>
        </a:prstGeom>
      </xdr:spPr>
    </xdr:pic>
    <xdr:clientData/>
  </xdr:oneCellAnchor>
  <xdr:twoCellAnchor>
    <xdr:from>
      <xdr:col>3</xdr:col>
      <xdr:colOff>14653</xdr:colOff>
      <xdr:row>40</xdr:row>
      <xdr:rowOff>73587</xdr:rowOff>
    </xdr:from>
    <xdr:to>
      <xdr:col>15</xdr:col>
      <xdr:colOff>7326</xdr:colOff>
      <xdr:row>40</xdr:row>
      <xdr:rowOff>139211</xdr:rowOff>
    </xdr:to>
    <xdr:sp macro="" textlink="">
      <xdr:nvSpPr>
        <xdr:cNvPr id="38" name="Rectangle 37">
          <a:extLst>
            <a:ext uri="{FF2B5EF4-FFF2-40B4-BE49-F238E27FC236}">
              <a16:creationId xmlns:a16="http://schemas.microsoft.com/office/drawing/2014/main" id="{919E0064-3FB7-462C-9DD2-6FD7014A91B2}"/>
            </a:ext>
          </a:extLst>
        </xdr:cNvPr>
        <xdr:cNvSpPr/>
      </xdr:nvSpPr>
      <xdr:spPr>
        <a:xfrm>
          <a:off x="9849896" y="21121116"/>
          <a:ext cx="783038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249116</xdr:colOff>
      <xdr:row>38</xdr:row>
      <xdr:rowOff>133801</xdr:rowOff>
    </xdr:from>
    <xdr:to>
      <xdr:col>15</xdr:col>
      <xdr:colOff>103275</xdr:colOff>
      <xdr:row>40</xdr:row>
      <xdr:rowOff>59279</xdr:rowOff>
    </xdr:to>
    <xdr:sp macro="" textlink="">
      <xdr:nvSpPr>
        <xdr:cNvPr id="39" name="TextBox 38">
          <a:extLst>
            <a:ext uri="{FF2B5EF4-FFF2-40B4-BE49-F238E27FC236}">
              <a16:creationId xmlns:a16="http://schemas.microsoft.com/office/drawing/2014/main" id="{70E16C5A-A18E-4B2C-BC8A-FAEA05D3734B}"/>
            </a:ext>
          </a:extLst>
        </xdr:cNvPr>
        <xdr:cNvSpPr txBox="1"/>
      </xdr:nvSpPr>
      <xdr:spPr>
        <a:xfrm>
          <a:off x="14003216" y="20800330"/>
          <a:ext cx="3773016"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0</xdr:col>
      <xdr:colOff>91109</xdr:colOff>
      <xdr:row>42</xdr:row>
      <xdr:rowOff>140803</xdr:rowOff>
    </xdr:from>
    <xdr:to>
      <xdr:col>15</xdr:col>
      <xdr:colOff>7327</xdr:colOff>
      <xdr:row>42</xdr:row>
      <xdr:rowOff>140803</xdr:rowOff>
    </xdr:to>
    <xdr:cxnSp macro="">
      <xdr:nvCxnSpPr>
        <xdr:cNvPr id="40" name="Straight Connector 39">
          <a:extLst>
            <a:ext uri="{FF2B5EF4-FFF2-40B4-BE49-F238E27FC236}">
              <a16:creationId xmlns:a16="http://schemas.microsoft.com/office/drawing/2014/main" id="{5E9CEE0A-0D0E-4E4E-9864-DE3E6441B084}"/>
            </a:ext>
          </a:extLst>
        </xdr:cNvPr>
        <xdr:cNvCxnSpPr/>
      </xdr:nvCxnSpPr>
      <xdr:spPr>
        <a:xfrm>
          <a:off x="7966923" y="21569332"/>
          <a:ext cx="9713361"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9292</xdr:colOff>
      <xdr:row>41</xdr:row>
      <xdr:rowOff>53499</xdr:rowOff>
    </xdr:from>
    <xdr:to>
      <xdr:col>7</xdr:col>
      <xdr:colOff>41413</xdr:colOff>
      <xdr:row>42</xdr:row>
      <xdr:rowOff>177748</xdr:rowOff>
    </xdr:to>
    <xdr:sp macro="" textlink="">
      <xdr:nvSpPr>
        <xdr:cNvPr id="41" name="TextBox 40">
          <a:extLst>
            <a:ext uri="{FF2B5EF4-FFF2-40B4-BE49-F238E27FC236}">
              <a16:creationId xmlns:a16="http://schemas.microsoft.com/office/drawing/2014/main" id="{8A16CD5F-21D5-422D-BA52-F3BEB8FAA025}"/>
            </a:ext>
          </a:extLst>
        </xdr:cNvPr>
        <xdr:cNvSpPr txBox="1"/>
      </xdr:nvSpPr>
      <xdr:spPr>
        <a:xfrm>
          <a:off x="7885106" y="21291528"/>
          <a:ext cx="4604121"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thế giới</a:t>
          </a:r>
          <a:endParaRPr lang="en-001" sz="1400" b="1">
            <a:solidFill>
              <a:srgbClr val="005993"/>
            </a:solidFill>
            <a:latin typeface="+mn-lt"/>
          </a:endParaRPr>
        </a:p>
      </xdr:txBody>
    </xdr:sp>
    <xdr:clientData/>
  </xdr:twoCellAnchor>
  <xdr:twoCellAnchor>
    <xdr:from>
      <xdr:col>1</xdr:col>
      <xdr:colOff>10513</xdr:colOff>
      <xdr:row>64</xdr:row>
      <xdr:rowOff>445</xdr:rowOff>
    </xdr:from>
    <xdr:to>
      <xdr:col>15</xdr:col>
      <xdr:colOff>0</xdr:colOff>
      <xdr:row>64</xdr:row>
      <xdr:rowOff>445</xdr:rowOff>
    </xdr:to>
    <xdr:cxnSp macro="">
      <xdr:nvCxnSpPr>
        <xdr:cNvPr id="42" name="Straight Connector 41">
          <a:extLst>
            <a:ext uri="{FF2B5EF4-FFF2-40B4-BE49-F238E27FC236}">
              <a16:creationId xmlns:a16="http://schemas.microsoft.com/office/drawing/2014/main" id="{2C763396-882F-43D2-933B-766E5F55F719}"/>
            </a:ext>
          </a:extLst>
        </xdr:cNvPr>
        <xdr:cNvCxnSpPr/>
      </xdr:nvCxnSpPr>
      <xdr:spPr>
        <a:xfrm>
          <a:off x="8539470" y="25619974"/>
          <a:ext cx="91334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58615</xdr:colOff>
      <xdr:row>63</xdr:row>
      <xdr:rowOff>178181</xdr:rowOff>
    </xdr:from>
    <xdr:to>
      <xdr:col>8</xdr:col>
      <xdr:colOff>109902</xdr:colOff>
      <xdr:row>64</xdr:row>
      <xdr:rowOff>156883</xdr:rowOff>
    </xdr:to>
    <xdr:sp macro="" textlink="">
      <xdr:nvSpPr>
        <xdr:cNvPr id="43" name="TextBox 42">
          <a:extLst>
            <a:ext uri="{FF2B5EF4-FFF2-40B4-BE49-F238E27FC236}">
              <a16:creationId xmlns:a16="http://schemas.microsoft.com/office/drawing/2014/main" id="{6D1A8800-18F3-418E-8B61-CB1E2C43EB9B}"/>
            </a:ext>
          </a:extLst>
        </xdr:cNvPr>
        <xdr:cNvSpPr txBox="1"/>
      </xdr:nvSpPr>
      <xdr:spPr>
        <a:xfrm>
          <a:off x="7934429" y="25607210"/>
          <a:ext cx="5276430"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14</xdr:col>
      <xdr:colOff>240495</xdr:colOff>
      <xdr:row>63</xdr:row>
      <xdr:rowOff>155411</xdr:rowOff>
    </xdr:from>
    <xdr:to>
      <xdr:col>15</xdr:col>
      <xdr:colOff>35232</xdr:colOff>
      <xdr:row>64</xdr:row>
      <xdr:rowOff>181915</xdr:rowOff>
    </xdr:to>
    <xdr:sp macro="" textlink="">
      <xdr:nvSpPr>
        <xdr:cNvPr id="44" name="TextBox 43">
          <a:extLst>
            <a:ext uri="{FF2B5EF4-FFF2-40B4-BE49-F238E27FC236}">
              <a16:creationId xmlns:a16="http://schemas.microsoft.com/office/drawing/2014/main" id="{C3918580-258E-4F53-8542-5491F33DDB81}"/>
            </a:ext>
          </a:extLst>
        </xdr:cNvPr>
        <xdr:cNvSpPr txBox="1"/>
      </xdr:nvSpPr>
      <xdr:spPr>
        <a:xfrm>
          <a:off x="17260309" y="25584440"/>
          <a:ext cx="447880"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3</a:t>
          </a:r>
          <a:endParaRPr lang="en-001" sz="1000" b="0">
            <a:solidFill>
              <a:srgbClr val="005993"/>
            </a:solidFill>
            <a:latin typeface="+mn-lt"/>
          </a:endParaRPr>
        </a:p>
      </xdr:txBody>
    </xdr:sp>
    <xdr:clientData/>
  </xdr:twoCellAnchor>
  <xdr:twoCellAnchor>
    <xdr:from>
      <xdr:col>14</xdr:col>
      <xdr:colOff>278375</xdr:colOff>
      <xdr:row>63</xdr:row>
      <xdr:rowOff>180851</xdr:rowOff>
    </xdr:from>
    <xdr:to>
      <xdr:col>14</xdr:col>
      <xdr:colOff>278375</xdr:colOff>
      <xdr:row>64</xdr:row>
      <xdr:rowOff>160407</xdr:rowOff>
    </xdr:to>
    <xdr:cxnSp macro="">
      <xdr:nvCxnSpPr>
        <xdr:cNvPr id="45" name="Straight Connector 44">
          <a:extLst>
            <a:ext uri="{FF2B5EF4-FFF2-40B4-BE49-F238E27FC236}">
              <a16:creationId xmlns:a16="http://schemas.microsoft.com/office/drawing/2014/main" id="{868B4205-B4D6-4960-B034-4CAD732442F1}"/>
            </a:ext>
          </a:extLst>
        </xdr:cNvPr>
        <xdr:cNvCxnSpPr/>
      </xdr:nvCxnSpPr>
      <xdr:spPr>
        <a:xfrm>
          <a:off x="17298189" y="25609880"/>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36635</xdr:colOff>
      <xdr:row>45</xdr:row>
      <xdr:rowOff>58614</xdr:rowOff>
    </xdr:from>
    <xdr:to>
      <xdr:col>5</xdr:col>
      <xdr:colOff>109906</xdr:colOff>
      <xdr:row>51</xdr:row>
      <xdr:rowOff>7327</xdr:rowOff>
    </xdr:to>
    <xdr:graphicFrame macro="">
      <xdr:nvGraphicFramePr>
        <xdr:cNvPr id="46" name="Chart 45">
          <a:extLst>
            <a:ext uri="{FF2B5EF4-FFF2-40B4-BE49-F238E27FC236}">
              <a16:creationId xmlns:a16="http://schemas.microsoft.com/office/drawing/2014/main" id="{1D864595-D756-4FB0-9052-42D65D366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2930</xdr:colOff>
      <xdr:row>45</xdr:row>
      <xdr:rowOff>139210</xdr:rowOff>
    </xdr:from>
    <xdr:to>
      <xdr:col>10</xdr:col>
      <xdr:colOff>117228</xdr:colOff>
      <xdr:row>50</xdr:row>
      <xdr:rowOff>183173</xdr:rowOff>
    </xdr:to>
    <xdr:graphicFrame macro="">
      <xdr:nvGraphicFramePr>
        <xdr:cNvPr id="47" name="Chart 46">
          <a:extLst>
            <a:ext uri="{FF2B5EF4-FFF2-40B4-BE49-F238E27FC236}">
              <a16:creationId xmlns:a16="http://schemas.microsoft.com/office/drawing/2014/main" id="{C2114209-C6F5-439C-9720-20817F11C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732</xdr:colOff>
      <xdr:row>45</xdr:row>
      <xdr:rowOff>80596</xdr:rowOff>
    </xdr:from>
    <xdr:to>
      <xdr:col>15</xdr:col>
      <xdr:colOff>0</xdr:colOff>
      <xdr:row>50</xdr:row>
      <xdr:rowOff>183174</xdr:rowOff>
    </xdr:to>
    <xdr:graphicFrame macro="">
      <xdr:nvGraphicFramePr>
        <xdr:cNvPr id="48" name="Chart 47">
          <a:extLst>
            <a:ext uri="{FF2B5EF4-FFF2-40B4-BE49-F238E27FC236}">
              <a16:creationId xmlns:a16="http://schemas.microsoft.com/office/drawing/2014/main" id="{34AA9E28-EA05-431D-B9CE-65E783083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36637</xdr:colOff>
      <xdr:row>53</xdr:row>
      <xdr:rowOff>109904</xdr:rowOff>
    </xdr:from>
    <xdr:to>
      <xdr:col>5</xdr:col>
      <xdr:colOff>117232</xdr:colOff>
      <xdr:row>59</xdr:row>
      <xdr:rowOff>1</xdr:rowOff>
    </xdr:to>
    <xdr:graphicFrame macro="">
      <xdr:nvGraphicFramePr>
        <xdr:cNvPr id="49" name="Chart 48">
          <a:extLst>
            <a:ext uri="{FF2B5EF4-FFF2-40B4-BE49-F238E27FC236}">
              <a16:creationId xmlns:a16="http://schemas.microsoft.com/office/drawing/2014/main" id="{C4D3EEF8-98E9-4AFE-82F3-2FC32AF08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2930</xdr:colOff>
      <xdr:row>53</xdr:row>
      <xdr:rowOff>58616</xdr:rowOff>
    </xdr:from>
    <xdr:to>
      <xdr:col>10</xdr:col>
      <xdr:colOff>117228</xdr:colOff>
      <xdr:row>58</xdr:row>
      <xdr:rowOff>183174</xdr:rowOff>
    </xdr:to>
    <xdr:graphicFrame macro="">
      <xdr:nvGraphicFramePr>
        <xdr:cNvPr id="50" name="Chart 49">
          <a:extLst>
            <a:ext uri="{FF2B5EF4-FFF2-40B4-BE49-F238E27FC236}">
              <a16:creationId xmlns:a16="http://schemas.microsoft.com/office/drawing/2014/main" id="{0C8C0B17-E3A1-467D-8323-44478A968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732</xdr:colOff>
      <xdr:row>53</xdr:row>
      <xdr:rowOff>51288</xdr:rowOff>
    </xdr:from>
    <xdr:to>
      <xdr:col>15</xdr:col>
      <xdr:colOff>0</xdr:colOff>
      <xdr:row>58</xdr:row>
      <xdr:rowOff>190499</xdr:rowOff>
    </xdr:to>
    <xdr:graphicFrame macro="">
      <xdr:nvGraphicFramePr>
        <xdr:cNvPr id="51" name="Chart 50">
          <a:extLst>
            <a:ext uri="{FF2B5EF4-FFF2-40B4-BE49-F238E27FC236}">
              <a16:creationId xmlns:a16="http://schemas.microsoft.com/office/drawing/2014/main" id="{3645F486-5319-4914-9AE0-EEDA65B38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3753177</xdr:colOff>
      <xdr:row>76</xdr:row>
      <xdr:rowOff>162091</xdr:rowOff>
    </xdr:from>
    <xdr:to>
      <xdr:col>19</xdr:col>
      <xdr:colOff>1467535</xdr:colOff>
      <xdr:row>78</xdr:row>
      <xdr:rowOff>6570</xdr:rowOff>
    </xdr:to>
    <xdr:sp macro="" textlink="">
      <xdr:nvSpPr>
        <xdr:cNvPr id="62" name="TextBox 61">
          <a:extLst>
            <a:ext uri="{FF2B5EF4-FFF2-40B4-BE49-F238E27FC236}">
              <a16:creationId xmlns:a16="http://schemas.microsoft.com/office/drawing/2014/main" id="{BA1145AA-9A60-499F-B93F-82FCB20D166F}"/>
            </a:ext>
          </a:extLst>
        </xdr:cNvPr>
        <xdr:cNvSpPr txBox="1"/>
      </xdr:nvSpPr>
      <xdr:spPr>
        <a:xfrm>
          <a:off x="19629992" y="30729177"/>
          <a:ext cx="1306644" cy="214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15</xdr:col>
      <xdr:colOff>122471</xdr:colOff>
      <xdr:row>64</xdr:row>
      <xdr:rowOff>152749</xdr:rowOff>
    </xdr:from>
    <xdr:ext cx="1461531" cy="600228"/>
    <xdr:pic>
      <xdr:nvPicPr>
        <xdr:cNvPr id="63" name="Picture 62">
          <a:extLst>
            <a:ext uri="{FF2B5EF4-FFF2-40B4-BE49-F238E27FC236}">
              <a16:creationId xmlns:a16="http://schemas.microsoft.com/office/drawing/2014/main" id="{27172F28-5831-4BD7-88D3-765464AF38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95428" y="25772278"/>
          <a:ext cx="1461531" cy="600228"/>
        </a:xfrm>
        <a:prstGeom prst="rect">
          <a:avLst/>
        </a:prstGeom>
      </xdr:spPr>
    </xdr:pic>
    <xdr:clientData/>
  </xdr:oneCellAnchor>
  <xdr:twoCellAnchor>
    <xdr:from>
      <xdr:col>17</xdr:col>
      <xdr:colOff>1026541</xdr:colOff>
      <xdr:row>67</xdr:row>
      <xdr:rowOff>39445</xdr:rowOff>
    </xdr:from>
    <xdr:to>
      <xdr:col>20</xdr:col>
      <xdr:colOff>0</xdr:colOff>
      <xdr:row>67</xdr:row>
      <xdr:rowOff>98534</xdr:rowOff>
    </xdr:to>
    <xdr:sp macro="" textlink="">
      <xdr:nvSpPr>
        <xdr:cNvPr id="64" name="Rectangle 63">
          <a:extLst>
            <a:ext uri="{FF2B5EF4-FFF2-40B4-BE49-F238E27FC236}">
              <a16:creationId xmlns:a16="http://schemas.microsoft.com/office/drawing/2014/main" id="{D74DF007-3438-400A-93D1-E49DA1EFF955}"/>
            </a:ext>
          </a:extLst>
        </xdr:cNvPr>
        <xdr:cNvSpPr/>
      </xdr:nvSpPr>
      <xdr:spPr>
        <a:xfrm>
          <a:off x="19630227" y="26219588"/>
          <a:ext cx="130844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17</xdr:col>
      <xdr:colOff>3876450</xdr:colOff>
      <xdr:row>65</xdr:row>
      <xdr:rowOff>72527</xdr:rowOff>
    </xdr:from>
    <xdr:to>
      <xdr:col>20</xdr:col>
      <xdr:colOff>92127</xdr:colOff>
      <xdr:row>66</xdr:row>
      <xdr:rowOff>188505</xdr:rowOff>
    </xdr:to>
    <xdr:sp macro="" textlink="">
      <xdr:nvSpPr>
        <xdr:cNvPr id="65" name="TextBox 64">
          <a:extLst>
            <a:ext uri="{FF2B5EF4-FFF2-40B4-BE49-F238E27FC236}">
              <a16:creationId xmlns:a16="http://schemas.microsoft.com/office/drawing/2014/main" id="{67C446BF-B325-48BE-910E-0C0230407AE1}"/>
            </a:ext>
          </a:extLst>
        </xdr:cNvPr>
        <xdr:cNvSpPr txBox="1"/>
      </xdr:nvSpPr>
      <xdr:spPr>
        <a:xfrm>
          <a:off x="19633522" y="25882556"/>
          <a:ext cx="1397276" cy="295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17</xdr:col>
      <xdr:colOff>6569</xdr:colOff>
      <xdr:row>69</xdr:row>
      <xdr:rowOff>701</xdr:rowOff>
    </xdr:from>
    <xdr:to>
      <xdr:col>20</xdr:col>
      <xdr:colOff>6569</xdr:colOff>
      <xdr:row>69</xdr:row>
      <xdr:rowOff>701</xdr:rowOff>
    </xdr:to>
    <xdr:cxnSp macro="">
      <xdr:nvCxnSpPr>
        <xdr:cNvPr id="66" name="Straight Connector 65">
          <a:extLst>
            <a:ext uri="{FF2B5EF4-FFF2-40B4-BE49-F238E27FC236}">
              <a16:creationId xmlns:a16="http://schemas.microsoft.com/office/drawing/2014/main" id="{7143B2A8-030D-413D-A294-351907E26FB1}"/>
            </a:ext>
          </a:extLst>
        </xdr:cNvPr>
        <xdr:cNvCxnSpPr/>
      </xdr:nvCxnSpPr>
      <xdr:spPr>
        <a:xfrm>
          <a:off x="18985812" y="26550958"/>
          <a:ext cx="195942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59066</xdr:colOff>
      <xdr:row>67</xdr:row>
      <xdr:rowOff>103897</xdr:rowOff>
    </xdr:from>
    <xdr:to>
      <xdr:col>22</xdr:col>
      <xdr:colOff>0</xdr:colOff>
      <xdr:row>69</xdr:row>
      <xdr:rowOff>37646</xdr:rowOff>
    </xdr:to>
    <xdr:sp macro="" textlink="">
      <xdr:nvSpPr>
        <xdr:cNvPr id="67" name="TextBox 66">
          <a:extLst>
            <a:ext uri="{FF2B5EF4-FFF2-40B4-BE49-F238E27FC236}">
              <a16:creationId xmlns:a16="http://schemas.microsoft.com/office/drawing/2014/main" id="{7CD2AD56-B4B2-4921-BF15-C9E9CA43D902}"/>
            </a:ext>
          </a:extLst>
        </xdr:cNvPr>
        <xdr:cNvSpPr txBox="1"/>
      </xdr:nvSpPr>
      <xdr:spPr>
        <a:xfrm>
          <a:off x="18385166" y="26284040"/>
          <a:ext cx="3359048" cy="303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quốc tế</a:t>
          </a:r>
          <a:endParaRPr lang="en-001" sz="1400" b="1">
            <a:solidFill>
              <a:srgbClr val="005993"/>
            </a:solidFill>
            <a:latin typeface="+mn-lt"/>
          </a:endParaRPr>
        </a:p>
      </xdr:txBody>
    </xdr:sp>
    <xdr:clientData/>
  </xdr:twoCellAnchor>
  <xdr:twoCellAnchor>
    <xdr:from>
      <xdr:col>17</xdr:col>
      <xdr:colOff>8514</xdr:colOff>
      <xdr:row>77</xdr:row>
      <xdr:rowOff>6575</xdr:rowOff>
    </xdr:from>
    <xdr:to>
      <xdr:col>20</xdr:col>
      <xdr:colOff>13138</xdr:colOff>
      <xdr:row>77</xdr:row>
      <xdr:rowOff>6575</xdr:rowOff>
    </xdr:to>
    <xdr:cxnSp macro="">
      <xdr:nvCxnSpPr>
        <xdr:cNvPr id="68" name="Straight Connector 67">
          <a:extLst>
            <a:ext uri="{FF2B5EF4-FFF2-40B4-BE49-F238E27FC236}">
              <a16:creationId xmlns:a16="http://schemas.microsoft.com/office/drawing/2014/main" id="{D14F1194-AE2C-48C1-8F66-FCF09C67E103}"/>
            </a:ext>
          </a:extLst>
        </xdr:cNvPr>
        <xdr:cNvCxnSpPr/>
      </xdr:nvCxnSpPr>
      <xdr:spPr>
        <a:xfrm>
          <a:off x="18987757" y="30758718"/>
          <a:ext cx="196405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51288</xdr:colOff>
      <xdr:row>76</xdr:row>
      <xdr:rowOff>179455</xdr:rowOff>
    </xdr:from>
    <xdr:to>
      <xdr:col>17</xdr:col>
      <xdr:colOff>3304189</xdr:colOff>
      <xdr:row>78</xdr:row>
      <xdr:rowOff>9557</xdr:rowOff>
    </xdr:to>
    <xdr:sp macro="" textlink="">
      <xdr:nvSpPr>
        <xdr:cNvPr id="69" name="TextBox 68">
          <a:extLst>
            <a:ext uri="{FF2B5EF4-FFF2-40B4-BE49-F238E27FC236}">
              <a16:creationId xmlns:a16="http://schemas.microsoft.com/office/drawing/2014/main" id="{5D67ED58-FE8D-4D3B-B3A5-73636536FDB7}"/>
            </a:ext>
          </a:extLst>
        </xdr:cNvPr>
        <xdr:cNvSpPr txBox="1"/>
      </xdr:nvSpPr>
      <xdr:spPr>
        <a:xfrm>
          <a:off x="18377388" y="30746541"/>
          <a:ext cx="1255373" cy="200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19</xdr:col>
      <xdr:colOff>1407401</xdr:colOff>
      <xdr:row>76</xdr:row>
      <xdr:rowOff>161273</xdr:rowOff>
    </xdr:from>
    <xdr:to>
      <xdr:col>20</xdr:col>
      <xdr:colOff>97678</xdr:colOff>
      <xdr:row>78</xdr:row>
      <xdr:rowOff>19709</xdr:rowOff>
    </xdr:to>
    <xdr:sp macro="" textlink="">
      <xdr:nvSpPr>
        <xdr:cNvPr id="70" name="TextBox 69">
          <a:extLst>
            <a:ext uri="{FF2B5EF4-FFF2-40B4-BE49-F238E27FC236}">
              <a16:creationId xmlns:a16="http://schemas.microsoft.com/office/drawing/2014/main" id="{D51C1776-E7F2-434F-B759-5486CC59C2E4}"/>
            </a:ext>
          </a:extLst>
        </xdr:cNvPr>
        <xdr:cNvSpPr txBox="1"/>
      </xdr:nvSpPr>
      <xdr:spPr>
        <a:xfrm>
          <a:off x="20936373" y="30728359"/>
          <a:ext cx="99976" cy="228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4</a:t>
          </a:r>
          <a:endParaRPr lang="en-001" sz="1000" b="0">
            <a:solidFill>
              <a:srgbClr val="005993"/>
            </a:solidFill>
            <a:latin typeface="+mn-lt"/>
          </a:endParaRPr>
        </a:p>
      </xdr:txBody>
    </xdr:sp>
    <xdr:clientData/>
  </xdr:twoCellAnchor>
  <xdr:twoCellAnchor>
    <xdr:from>
      <xdr:col>19</xdr:col>
      <xdr:colOff>1438033</xdr:colOff>
      <xdr:row>76</xdr:row>
      <xdr:rowOff>183931</xdr:rowOff>
    </xdr:from>
    <xdr:to>
      <xdr:col>19</xdr:col>
      <xdr:colOff>1438033</xdr:colOff>
      <xdr:row>77</xdr:row>
      <xdr:rowOff>164224</xdr:rowOff>
    </xdr:to>
    <xdr:cxnSp macro="">
      <xdr:nvCxnSpPr>
        <xdr:cNvPr id="71" name="Straight Connector 70">
          <a:extLst>
            <a:ext uri="{FF2B5EF4-FFF2-40B4-BE49-F238E27FC236}">
              <a16:creationId xmlns:a16="http://schemas.microsoft.com/office/drawing/2014/main" id="{9FADB4F2-BD56-4EBD-8E73-773C969F2CDE}"/>
            </a:ext>
          </a:extLst>
        </xdr:cNvPr>
        <xdr:cNvCxnSpPr/>
      </xdr:nvCxnSpPr>
      <xdr:spPr>
        <a:xfrm flipV="1">
          <a:off x="20939791" y="30751017"/>
          <a:ext cx="0" cy="165350"/>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777148</xdr:colOff>
      <xdr:row>28</xdr:row>
      <xdr:rowOff>19880</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35272" y="5292352"/>
          <a:ext cx="1088069" cy="427478"/>
        </a:xfrm>
        <a:prstGeom prst="rect">
          <a:avLst/>
        </a:prstGeom>
      </xdr:spPr>
    </xdr:pic>
    <xdr:clientData/>
  </xdr:oneCellAnchor>
  <xdr:twoCellAnchor>
    <xdr:from>
      <xdr:col>17</xdr:col>
      <xdr:colOff>946</xdr:colOff>
      <xdr:row>29</xdr:row>
      <xdr:rowOff>161866</xdr:rowOff>
    </xdr:from>
    <xdr:to>
      <xdr:col>19</xdr:col>
      <xdr:colOff>1193643</xdr:colOff>
      <xdr:row>30</xdr:row>
      <xdr:rowOff>23001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597282" y="5618922"/>
          <a:ext cx="665448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14199</xdr:colOff>
      <xdr:row>1</xdr:row>
      <xdr:rowOff>165653</xdr:rowOff>
    </xdr:from>
    <xdr:to>
      <xdr:col>13</xdr:col>
      <xdr:colOff>444894</xdr:colOff>
      <xdr:row>2</xdr:row>
      <xdr:rowOff>22054</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a:off x="165652" y="350236"/>
          <a:ext cx="665448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9466</xdr:rowOff>
    </xdr:from>
    <xdr:to>
      <xdr:col>4</xdr:col>
      <xdr:colOff>449627</xdr:colOff>
      <xdr:row>12</xdr:row>
      <xdr:rowOff>104125</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28399</xdr:colOff>
      <xdr:row>7</xdr:row>
      <xdr:rowOff>52061</xdr:rowOff>
    </xdr:from>
    <xdr:to>
      <xdr:col>10</xdr:col>
      <xdr:colOff>9468</xdr:colOff>
      <xdr:row>12</xdr:row>
      <xdr:rowOff>146720</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9467</xdr:colOff>
      <xdr:row>7</xdr:row>
      <xdr:rowOff>28397</xdr:rowOff>
    </xdr:from>
    <xdr:to>
      <xdr:col>14</xdr:col>
      <xdr:colOff>454361</xdr:colOff>
      <xdr:row>12</xdr:row>
      <xdr:rowOff>123056</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14196</xdr:colOff>
      <xdr:row>15</xdr:row>
      <xdr:rowOff>37863</xdr:rowOff>
    </xdr:from>
    <xdr:to>
      <xdr:col>4</xdr:col>
      <xdr:colOff>459091</xdr:colOff>
      <xdr:row>20</xdr:row>
      <xdr:rowOff>132522</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822203</xdr:colOff>
      <xdr:row>6</xdr:row>
      <xdr:rowOff>73407</xdr:rowOff>
    </xdr:from>
    <xdr:to>
      <xdr:col>2</xdr:col>
      <xdr:colOff>2241786</xdr:colOff>
      <xdr:row>7</xdr:row>
      <xdr:rowOff>175061</xdr:rowOff>
    </xdr:to>
    <xdr:sp macro="" textlink="">
      <xdr:nvSpPr>
        <xdr:cNvPr id="65" name="TextBox 64">
          <a:extLst>
            <a:ext uri="{FF2B5EF4-FFF2-40B4-BE49-F238E27FC236}">
              <a16:creationId xmlns:a16="http://schemas.microsoft.com/office/drawing/2014/main" id="{23CD82A6-EA2B-490A-BA88-B8585A9A940D}"/>
            </a:ext>
          </a:extLst>
        </xdr:cNvPr>
        <xdr:cNvSpPr txBox="1"/>
      </xdr:nvSpPr>
      <xdr:spPr>
        <a:xfrm>
          <a:off x="23551575" y="40905721"/>
          <a:ext cx="0" cy="19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0</xdr:col>
      <xdr:colOff>116456</xdr:colOff>
      <xdr:row>0</xdr:row>
      <xdr:rowOff>0</xdr:rowOff>
    </xdr:from>
    <xdr:ext cx="1461531" cy="600228"/>
    <xdr:pic>
      <xdr:nvPicPr>
        <xdr:cNvPr id="66" name="Picture 65">
          <a:extLst>
            <a:ext uri="{FF2B5EF4-FFF2-40B4-BE49-F238E27FC236}">
              <a16:creationId xmlns:a16="http://schemas.microsoft.com/office/drawing/2014/main" id="{0C364977-876A-4BE7-8D00-7CD60517E0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055127" y="35926601"/>
          <a:ext cx="1461531" cy="600228"/>
        </a:xfrm>
        <a:prstGeom prst="rect">
          <a:avLst/>
        </a:prstGeom>
      </xdr:spPr>
    </xdr:pic>
    <xdr:clientData/>
  </xdr:oneCellAnchor>
  <xdr:twoCellAnchor>
    <xdr:from>
      <xdr:col>1</xdr:col>
      <xdr:colOff>1026541</xdr:colOff>
      <xdr:row>2</xdr:row>
      <xdr:rowOff>39445</xdr:rowOff>
    </xdr:from>
    <xdr:to>
      <xdr:col>3</xdr:col>
      <xdr:colOff>0</xdr:colOff>
      <xdr:row>2</xdr:row>
      <xdr:rowOff>98534</xdr:rowOff>
    </xdr:to>
    <xdr:sp macro="" textlink="">
      <xdr:nvSpPr>
        <xdr:cNvPr id="67" name="Rectangle 66">
          <a:extLst>
            <a:ext uri="{FF2B5EF4-FFF2-40B4-BE49-F238E27FC236}">
              <a16:creationId xmlns:a16="http://schemas.microsoft.com/office/drawing/2014/main" id="{64281D3A-E28B-4C5D-A6B2-64AAEDF7B078}"/>
            </a:ext>
          </a:extLst>
        </xdr:cNvPr>
        <xdr:cNvSpPr/>
      </xdr:nvSpPr>
      <xdr:spPr>
        <a:xfrm>
          <a:off x="22895941" y="36354188"/>
          <a:ext cx="655302"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3470413</xdr:colOff>
      <xdr:row>0</xdr:row>
      <xdr:rowOff>43219</xdr:rowOff>
    </xdr:from>
    <xdr:to>
      <xdr:col>3</xdr:col>
      <xdr:colOff>73269</xdr:colOff>
      <xdr:row>1</xdr:row>
      <xdr:rowOff>159197</xdr:rowOff>
    </xdr:to>
    <xdr:sp macro="" textlink="">
      <xdr:nvSpPr>
        <xdr:cNvPr id="68" name="TextBox 67">
          <a:extLst>
            <a:ext uri="{FF2B5EF4-FFF2-40B4-BE49-F238E27FC236}">
              <a16:creationId xmlns:a16="http://schemas.microsoft.com/office/drawing/2014/main" id="{EA420384-6C2D-4758-9961-3BDE764AD4DB}"/>
            </a:ext>
          </a:extLst>
        </xdr:cNvPr>
        <xdr:cNvSpPr txBox="1"/>
      </xdr:nvSpPr>
      <xdr:spPr>
        <a:xfrm>
          <a:off x="22895970" y="35976962"/>
          <a:ext cx="72854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1</xdr:col>
      <xdr:colOff>6569</xdr:colOff>
      <xdr:row>4</xdr:row>
      <xdr:rowOff>701</xdr:rowOff>
    </xdr:from>
    <xdr:to>
      <xdr:col>3</xdr:col>
      <xdr:colOff>6569</xdr:colOff>
      <xdr:row>4</xdr:row>
      <xdr:rowOff>701</xdr:rowOff>
    </xdr:to>
    <xdr:cxnSp macro="">
      <xdr:nvCxnSpPr>
        <xdr:cNvPr id="69" name="Straight Connector 68">
          <a:extLst>
            <a:ext uri="{FF2B5EF4-FFF2-40B4-BE49-F238E27FC236}">
              <a16:creationId xmlns:a16="http://schemas.microsoft.com/office/drawing/2014/main" id="{FD3D9C8F-7C68-422B-B4D2-070AA9F826F3}"/>
            </a:ext>
          </a:extLst>
        </xdr:cNvPr>
        <xdr:cNvCxnSpPr/>
      </xdr:nvCxnSpPr>
      <xdr:spPr>
        <a:xfrm>
          <a:off x="22251526" y="36696444"/>
          <a:ext cx="130628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59066</xdr:colOff>
      <xdr:row>2</xdr:row>
      <xdr:rowOff>103897</xdr:rowOff>
    </xdr:from>
    <xdr:to>
      <xdr:col>5</xdr:col>
      <xdr:colOff>0</xdr:colOff>
      <xdr:row>4</xdr:row>
      <xdr:rowOff>37646</xdr:rowOff>
    </xdr:to>
    <xdr:sp macro="" textlink="">
      <xdr:nvSpPr>
        <xdr:cNvPr id="70" name="TextBox 69">
          <a:extLst>
            <a:ext uri="{FF2B5EF4-FFF2-40B4-BE49-F238E27FC236}">
              <a16:creationId xmlns:a16="http://schemas.microsoft.com/office/drawing/2014/main" id="{5C999128-89FB-475B-A150-C17EE0503178}"/>
            </a:ext>
          </a:extLst>
        </xdr:cNvPr>
        <xdr:cNvSpPr txBox="1"/>
      </xdr:nvSpPr>
      <xdr:spPr>
        <a:xfrm>
          <a:off x="21650880" y="36418640"/>
          <a:ext cx="3206649"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Phân</a:t>
          </a:r>
          <a:r>
            <a:rPr lang="en-US" sz="1400" b="1" baseline="0">
              <a:solidFill>
                <a:srgbClr val="005993"/>
              </a:solidFill>
              <a:latin typeface="+mn-lt"/>
            </a:rPr>
            <a:t> tích kĩ thuật chỉ số VNINDEX</a:t>
          </a:r>
          <a:endParaRPr lang="en-001" sz="1400" b="1">
            <a:solidFill>
              <a:srgbClr val="005993"/>
            </a:solidFill>
            <a:latin typeface="+mn-lt"/>
          </a:endParaRPr>
        </a:p>
      </xdr:txBody>
    </xdr:sp>
    <xdr:clientData/>
  </xdr:twoCellAnchor>
  <xdr:twoCellAnchor>
    <xdr:from>
      <xdr:col>1</xdr:col>
      <xdr:colOff>8514</xdr:colOff>
      <xdr:row>7</xdr:row>
      <xdr:rowOff>6575</xdr:rowOff>
    </xdr:from>
    <xdr:to>
      <xdr:col>3</xdr:col>
      <xdr:colOff>13138</xdr:colOff>
      <xdr:row>7</xdr:row>
      <xdr:rowOff>6575</xdr:rowOff>
    </xdr:to>
    <xdr:cxnSp macro="">
      <xdr:nvCxnSpPr>
        <xdr:cNvPr id="71" name="Straight Connector 70">
          <a:extLst>
            <a:ext uri="{FF2B5EF4-FFF2-40B4-BE49-F238E27FC236}">
              <a16:creationId xmlns:a16="http://schemas.microsoft.com/office/drawing/2014/main" id="{A0EDF916-27CE-4A84-A867-B7BDCED5B0A5}"/>
            </a:ext>
          </a:extLst>
        </xdr:cNvPr>
        <xdr:cNvCxnSpPr/>
      </xdr:nvCxnSpPr>
      <xdr:spPr>
        <a:xfrm>
          <a:off x="22253471" y="40931418"/>
          <a:ext cx="131091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51288</xdr:colOff>
      <xdr:row>6</xdr:row>
      <xdr:rowOff>179455</xdr:rowOff>
    </xdr:from>
    <xdr:to>
      <xdr:col>1</xdr:col>
      <xdr:colOff>3304189</xdr:colOff>
      <xdr:row>8</xdr:row>
      <xdr:rowOff>9557</xdr:rowOff>
    </xdr:to>
    <xdr:sp macro="" textlink="">
      <xdr:nvSpPr>
        <xdr:cNvPr id="72" name="TextBox 71">
          <a:extLst>
            <a:ext uri="{FF2B5EF4-FFF2-40B4-BE49-F238E27FC236}">
              <a16:creationId xmlns:a16="http://schemas.microsoft.com/office/drawing/2014/main" id="{07A3BD77-FB99-41FC-AE75-FBCDA78979EA}"/>
            </a:ext>
          </a:extLst>
        </xdr:cNvPr>
        <xdr:cNvSpPr txBox="1"/>
      </xdr:nvSpPr>
      <xdr:spPr>
        <a:xfrm>
          <a:off x="21643102" y="40924684"/>
          <a:ext cx="1255373" cy="200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xdr:col>
      <xdr:colOff>2229277</xdr:colOff>
      <xdr:row>6</xdr:row>
      <xdr:rowOff>56023</xdr:rowOff>
    </xdr:from>
    <xdr:to>
      <xdr:col>3</xdr:col>
      <xdr:colOff>91109</xdr:colOff>
      <xdr:row>7</xdr:row>
      <xdr:rowOff>171634</xdr:rowOff>
    </xdr:to>
    <xdr:sp macro="" textlink="">
      <xdr:nvSpPr>
        <xdr:cNvPr id="73" name="TextBox 72">
          <a:extLst>
            <a:ext uri="{FF2B5EF4-FFF2-40B4-BE49-F238E27FC236}">
              <a16:creationId xmlns:a16="http://schemas.microsoft.com/office/drawing/2014/main" id="{72002CCE-C84F-44F2-B63C-0CB5DB16DDED}"/>
            </a:ext>
          </a:extLst>
        </xdr:cNvPr>
        <xdr:cNvSpPr txBox="1"/>
      </xdr:nvSpPr>
      <xdr:spPr>
        <a:xfrm>
          <a:off x="23548949" y="40888337"/>
          <a:ext cx="93403" cy="20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xdr:col>
      <xdr:colOff>2250384</xdr:colOff>
      <xdr:row>7</xdr:row>
      <xdr:rowOff>9703</xdr:rowOff>
    </xdr:from>
    <xdr:to>
      <xdr:col>2</xdr:col>
      <xdr:colOff>2250384</xdr:colOff>
      <xdr:row>7</xdr:row>
      <xdr:rowOff>157369</xdr:rowOff>
    </xdr:to>
    <xdr:cxnSp macro="">
      <xdr:nvCxnSpPr>
        <xdr:cNvPr id="74" name="Straight Connector 73">
          <a:extLst>
            <a:ext uri="{FF2B5EF4-FFF2-40B4-BE49-F238E27FC236}">
              <a16:creationId xmlns:a16="http://schemas.microsoft.com/office/drawing/2014/main" id="{CB97804F-9FD1-4C53-9A55-B22C3F907D6D}"/>
            </a:ext>
          </a:extLst>
        </xdr:cNvPr>
        <xdr:cNvCxnSpPr/>
      </xdr:nvCxnSpPr>
      <xdr:spPr>
        <a:xfrm flipV="1">
          <a:off x="23553727" y="40934546"/>
          <a:ext cx="0" cy="14766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822203</xdr:colOff>
      <xdr:row>16</xdr:row>
      <xdr:rowOff>89973</xdr:rowOff>
    </xdr:from>
    <xdr:to>
      <xdr:col>6</xdr:col>
      <xdr:colOff>2241786</xdr:colOff>
      <xdr:row>18</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3</xdr:col>
      <xdr:colOff>116456</xdr:colOff>
      <xdr:row>7</xdr:row>
      <xdr:rowOff>161350</xdr:rowOff>
    </xdr:from>
    <xdr:ext cx="1461531" cy="600228"/>
    <xdr:pic>
      <xdr:nvPicPr>
        <xdr:cNvPr id="76" name="Picture 75">
          <a:extLst>
            <a:ext uri="{FF2B5EF4-FFF2-40B4-BE49-F238E27FC236}">
              <a16:creationId xmlns:a16="http://schemas.microsoft.com/office/drawing/2014/main" id="{87D9805A-172A-4BDF-BA59-CB144B04D2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667699" y="41086193"/>
          <a:ext cx="1461531" cy="600228"/>
        </a:xfrm>
        <a:prstGeom prst="rect">
          <a:avLst/>
        </a:prstGeom>
      </xdr:spPr>
    </xdr:pic>
    <xdr:clientData/>
  </xdr:oneCellAnchor>
  <xdr:twoCellAnchor>
    <xdr:from>
      <xdr:col>5</xdr:col>
      <xdr:colOff>1026541</xdr:colOff>
      <xdr:row>10</xdr:row>
      <xdr:rowOff>39445</xdr:rowOff>
    </xdr:from>
    <xdr:to>
      <xdr:col>6</xdr:col>
      <xdr:colOff>0</xdr:colOff>
      <xdr:row>10</xdr:row>
      <xdr:rowOff>107673</xdr:rowOff>
    </xdr:to>
    <xdr:sp macro="" textlink="">
      <xdr:nvSpPr>
        <xdr:cNvPr id="77" name="Rectangle 76">
          <a:extLst>
            <a:ext uri="{FF2B5EF4-FFF2-40B4-BE49-F238E27FC236}">
              <a16:creationId xmlns:a16="http://schemas.microsoft.com/office/drawing/2014/main" id="{31096517-B936-4D4A-91DB-601EC453E170}"/>
            </a:ext>
          </a:extLst>
        </xdr:cNvPr>
        <xdr:cNvSpPr/>
      </xdr:nvSpPr>
      <xdr:spPr>
        <a:xfrm>
          <a:off x="25508513" y="41524902"/>
          <a:ext cx="2158"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3354457</xdr:colOff>
      <xdr:row>8</xdr:row>
      <xdr:rowOff>43219</xdr:rowOff>
    </xdr:from>
    <xdr:to>
      <xdr:col>6</xdr:col>
      <xdr:colOff>98117</xdr:colOff>
      <xdr:row>9</xdr:row>
      <xdr:rowOff>159197</xdr:rowOff>
    </xdr:to>
    <xdr:sp macro="" textlink="">
      <xdr:nvSpPr>
        <xdr:cNvPr id="78" name="TextBox 77">
          <a:extLst>
            <a:ext uri="{FF2B5EF4-FFF2-40B4-BE49-F238E27FC236}">
              <a16:creationId xmlns:a16="http://schemas.microsoft.com/office/drawing/2014/main" id="{97B42019-8E50-4586-B099-DC5D4D18C55A}"/>
            </a:ext>
          </a:extLst>
        </xdr:cNvPr>
        <xdr:cNvSpPr txBox="1"/>
      </xdr:nvSpPr>
      <xdr:spPr>
        <a:xfrm>
          <a:off x="25512329" y="41158562"/>
          <a:ext cx="96459"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5</xdr:col>
      <xdr:colOff>6569</xdr:colOff>
      <xdr:row>12</xdr:row>
      <xdr:rowOff>701</xdr:rowOff>
    </xdr:from>
    <xdr:to>
      <xdr:col>6</xdr:col>
      <xdr:colOff>0</xdr:colOff>
      <xdr:row>12</xdr:row>
      <xdr:rowOff>701</xdr:rowOff>
    </xdr:to>
    <xdr:cxnSp macro="">
      <xdr:nvCxnSpPr>
        <xdr:cNvPr id="79" name="Straight Connector 78">
          <a:extLst>
            <a:ext uri="{FF2B5EF4-FFF2-40B4-BE49-F238E27FC236}">
              <a16:creationId xmlns:a16="http://schemas.microsoft.com/office/drawing/2014/main" id="{4A856300-1A5C-4987-A41C-87AA6C44E184}"/>
            </a:ext>
          </a:extLst>
        </xdr:cNvPr>
        <xdr:cNvCxnSpPr/>
      </xdr:nvCxnSpPr>
      <xdr:spPr>
        <a:xfrm>
          <a:off x="24864098" y="41856272"/>
          <a:ext cx="64657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59067</xdr:colOff>
      <xdr:row>10</xdr:row>
      <xdr:rowOff>103898</xdr:rowOff>
    </xdr:from>
    <xdr:to>
      <xdr:col>5</xdr:col>
      <xdr:colOff>4919871</xdr:colOff>
      <xdr:row>11</xdr:row>
      <xdr:rowOff>157370</xdr:rowOff>
    </xdr:to>
    <xdr:sp macro="" textlink="">
      <xdr:nvSpPr>
        <xdr:cNvPr id="80" name="TextBox 79">
          <a:extLst>
            <a:ext uri="{FF2B5EF4-FFF2-40B4-BE49-F238E27FC236}">
              <a16:creationId xmlns:a16="http://schemas.microsoft.com/office/drawing/2014/main" id="{6BFE2621-7398-4EE2-B744-AAD61227ED36}"/>
            </a:ext>
          </a:extLst>
        </xdr:cNvPr>
        <xdr:cNvSpPr txBox="1"/>
      </xdr:nvSpPr>
      <xdr:spPr>
        <a:xfrm>
          <a:off x="24263453" y="41589355"/>
          <a:ext cx="1246747"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Phân</a:t>
          </a:r>
          <a:r>
            <a:rPr lang="en-US" sz="1400" b="1" baseline="0">
              <a:solidFill>
                <a:srgbClr val="005993"/>
              </a:solidFill>
              <a:latin typeface="+mn-lt"/>
            </a:rPr>
            <a:t> tích cấu trúc xu hướng thị trường</a:t>
          </a:r>
          <a:endParaRPr lang="en-001" sz="1400" b="1">
            <a:solidFill>
              <a:srgbClr val="005993"/>
            </a:solidFill>
            <a:latin typeface="+mn-lt"/>
          </a:endParaRPr>
        </a:p>
      </xdr:txBody>
    </xdr:sp>
    <xdr:clientData/>
  </xdr:twoCellAnchor>
  <xdr:twoCellAnchor>
    <xdr:from>
      <xdr:col>5</xdr:col>
      <xdr:colOff>8514</xdr:colOff>
      <xdr:row>17</xdr:row>
      <xdr:rowOff>6575</xdr:rowOff>
    </xdr:from>
    <xdr:to>
      <xdr:col>6</xdr:col>
      <xdr:colOff>0</xdr:colOff>
      <xdr:row>17</xdr:row>
      <xdr:rowOff>6575</xdr:rowOff>
    </xdr:to>
    <xdr:cxnSp macro="">
      <xdr:nvCxnSpPr>
        <xdr:cNvPr id="81" name="Straight Connector 80">
          <a:extLst>
            <a:ext uri="{FF2B5EF4-FFF2-40B4-BE49-F238E27FC236}">
              <a16:creationId xmlns:a16="http://schemas.microsoft.com/office/drawing/2014/main" id="{F7605EDC-7462-4CCC-86E7-613036C18A64}"/>
            </a:ext>
          </a:extLst>
        </xdr:cNvPr>
        <xdr:cNvCxnSpPr/>
      </xdr:nvCxnSpPr>
      <xdr:spPr>
        <a:xfrm>
          <a:off x="24866043" y="46102132"/>
          <a:ext cx="64462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51288</xdr:colOff>
      <xdr:row>16</xdr:row>
      <xdr:rowOff>179455</xdr:rowOff>
    </xdr:from>
    <xdr:to>
      <xdr:col>5</xdr:col>
      <xdr:colOff>3304189</xdr:colOff>
      <xdr:row>18</xdr:row>
      <xdr:rowOff>9557</xdr:rowOff>
    </xdr:to>
    <xdr:sp macro="" textlink="">
      <xdr:nvSpPr>
        <xdr:cNvPr id="82" name="TextBox 81">
          <a:extLst>
            <a:ext uri="{FF2B5EF4-FFF2-40B4-BE49-F238E27FC236}">
              <a16:creationId xmlns:a16="http://schemas.microsoft.com/office/drawing/2014/main" id="{913B1A79-3B1D-4F33-82D8-455EB55F55A6}"/>
            </a:ext>
          </a:extLst>
        </xdr:cNvPr>
        <xdr:cNvSpPr txBox="1"/>
      </xdr:nvSpPr>
      <xdr:spPr>
        <a:xfrm>
          <a:off x="24255674" y="46089955"/>
          <a:ext cx="1255373" cy="200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5</xdr:col>
      <xdr:colOff>6125401</xdr:colOff>
      <xdr:row>17</xdr:row>
      <xdr:rowOff>17986</xdr:rowOff>
    </xdr:from>
    <xdr:to>
      <xdr:col>5</xdr:col>
      <xdr:colOff>6125401</xdr:colOff>
      <xdr:row>17</xdr:row>
      <xdr:rowOff>149087</xdr:rowOff>
    </xdr:to>
    <xdr:cxnSp macro="">
      <xdr:nvCxnSpPr>
        <xdr:cNvPr id="83" name="Straight Connector 82">
          <a:extLst>
            <a:ext uri="{FF2B5EF4-FFF2-40B4-BE49-F238E27FC236}">
              <a16:creationId xmlns:a16="http://schemas.microsoft.com/office/drawing/2014/main" id="{CAFA528E-8221-47D3-9259-A980C32654B3}"/>
            </a:ext>
          </a:extLst>
        </xdr:cNvPr>
        <xdr:cNvCxnSpPr/>
      </xdr:nvCxnSpPr>
      <xdr:spPr>
        <a:xfrm flipV="1">
          <a:off x="25512859" y="46113543"/>
          <a:ext cx="0" cy="131101"/>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12</xdr:row>
      <xdr:rowOff>182216</xdr:rowOff>
    </xdr:from>
    <xdr:to>
      <xdr:col>6</xdr:col>
      <xdr:colOff>57980</xdr:colOff>
      <xdr:row>14</xdr:row>
      <xdr:rowOff>16563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4693494</xdr:colOff>
      <xdr:row>16</xdr:row>
      <xdr:rowOff>167829</xdr:rowOff>
    </xdr:from>
    <xdr:to>
      <xdr:col>5</xdr:col>
      <xdr:colOff>6089431</xdr:colOff>
      <xdr:row>17</xdr:row>
      <xdr:rowOff>178375</xdr:rowOff>
    </xdr:to>
    <xdr:sp macro="" textlink="">
      <xdr:nvSpPr>
        <xdr:cNvPr id="85" name="TextBox 84">
          <a:extLst>
            <a:ext uri="{FF2B5EF4-FFF2-40B4-BE49-F238E27FC236}">
              <a16:creationId xmlns:a16="http://schemas.microsoft.com/office/drawing/2014/main" id="{41F44D08-D324-471A-B261-95116EF5F51F}"/>
            </a:ext>
          </a:extLst>
        </xdr:cNvPr>
        <xdr:cNvSpPr txBox="1"/>
      </xdr:nvSpPr>
      <xdr:spPr>
        <a:xfrm>
          <a:off x="25512423" y="46078329"/>
          <a:ext cx="0" cy="195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5</xdr:col>
      <xdr:colOff>6141982</xdr:colOff>
      <xdr:row>16</xdr:row>
      <xdr:rowOff>150445</xdr:rowOff>
    </xdr:from>
    <xdr:to>
      <xdr:col>6</xdr:col>
      <xdr:colOff>73001</xdr:colOff>
      <xdr:row>17</xdr:row>
      <xdr:rowOff>174948</xdr:rowOff>
    </xdr:to>
    <xdr:sp macro="" textlink="">
      <xdr:nvSpPr>
        <xdr:cNvPr id="86" name="TextBox 85">
          <a:extLst>
            <a:ext uri="{FF2B5EF4-FFF2-40B4-BE49-F238E27FC236}">
              <a16:creationId xmlns:a16="http://schemas.microsoft.com/office/drawing/2014/main" id="{CA828C27-0C17-4FB9-869C-DDF7563FA03E}"/>
            </a:ext>
          </a:extLst>
        </xdr:cNvPr>
        <xdr:cNvSpPr txBox="1"/>
      </xdr:nvSpPr>
      <xdr:spPr>
        <a:xfrm>
          <a:off x="25513111" y="46060945"/>
          <a:ext cx="70561" cy="20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7</xdr:col>
      <xdr:colOff>80596</xdr:colOff>
      <xdr:row>35</xdr:row>
      <xdr:rowOff>175847</xdr:rowOff>
    </xdr:from>
    <xdr:to>
      <xdr:col>11</xdr:col>
      <xdr:colOff>87923</xdr:colOff>
      <xdr:row>40</xdr:row>
      <xdr:rowOff>109903</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036082" y="12786947"/>
              <a:ext cx="6729255" cy="859342"/>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197828</xdr:colOff>
      <xdr:row>33</xdr:row>
      <xdr:rowOff>51288</xdr:rowOff>
    </xdr:from>
    <xdr:to>
      <xdr:col>10</xdr:col>
      <xdr:colOff>3341078</xdr:colOff>
      <xdr:row>35</xdr:row>
      <xdr:rowOff>65945</xdr:rowOff>
    </xdr:to>
    <xdr:graphicFrame macro="">
      <xdr:nvGraphicFramePr>
        <xdr:cNvPr id="88" name="Chart 87">
          <a:extLst>
            <a:ext uri="{FF2B5EF4-FFF2-40B4-BE49-F238E27FC236}">
              <a16:creationId xmlns:a16="http://schemas.microsoft.com/office/drawing/2014/main" id="{00330228-E3E3-428F-9A93-18869C0BC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6</xdr:col>
      <xdr:colOff>120597</xdr:colOff>
      <xdr:row>17</xdr:row>
      <xdr:rowOff>182056</xdr:rowOff>
    </xdr:from>
    <xdr:ext cx="1461531" cy="600228"/>
    <xdr:pic>
      <xdr:nvPicPr>
        <xdr:cNvPr id="89" name="Picture 88">
          <a:extLst>
            <a:ext uri="{FF2B5EF4-FFF2-40B4-BE49-F238E27FC236}">
              <a16:creationId xmlns:a16="http://schemas.microsoft.com/office/drawing/2014/main" id="{FEF71773-7C37-44AD-B568-302D057D92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31268" y="46277613"/>
          <a:ext cx="1461531" cy="600228"/>
        </a:xfrm>
        <a:prstGeom prst="rect">
          <a:avLst/>
        </a:prstGeom>
      </xdr:spPr>
    </xdr:pic>
    <xdr:clientData/>
  </xdr:oneCellAnchor>
  <xdr:twoCellAnchor>
    <xdr:from>
      <xdr:col>8</xdr:col>
      <xdr:colOff>1030682</xdr:colOff>
      <xdr:row>20</xdr:row>
      <xdr:rowOff>60151</xdr:rowOff>
    </xdr:from>
    <xdr:to>
      <xdr:col>11</xdr:col>
      <xdr:colOff>11468</xdr:colOff>
      <xdr:row>20</xdr:row>
      <xdr:rowOff>128379</xdr:rowOff>
    </xdr:to>
    <xdr:sp macro="" textlink="">
      <xdr:nvSpPr>
        <xdr:cNvPr id="90" name="Rectangle 89">
          <a:extLst>
            <a:ext uri="{FF2B5EF4-FFF2-40B4-BE49-F238E27FC236}">
              <a16:creationId xmlns:a16="http://schemas.microsoft.com/office/drawing/2014/main" id="{900ADC24-F275-475C-9059-56CCCED58BF6}"/>
            </a:ext>
          </a:extLst>
        </xdr:cNvPr>
        <xdr:cNvSpPr/>
      </xdr:nvSpPr>
      <xdr:spPr>
        <a:xfrm>
          <a:off x="27472082" y="46710880"/>
          <a:ext cx="1315772"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222675</xdr:colOff>
      <xdr:row>18</xdr:row>
      <xdr:rowOff>63925</xdr:rowOff>
    </xdr:from>
    <xdr:to>
      <xdr:col>11</xdr:col>
      <xdr:colOff>109585</xdr:colOff>
      <xdr:row>19</xdr:row>
      <xdr:rowOff>179903</xdr:rowOff>
    </xdr:to>
    <xdr:sp macro="" textlink="">
      <xdr:nvSpPr>
        <xdr:cNvPr id="91" name="TextBox 90">
          <a:extLst>
            <a:ext uri="{FF2B5EF4-FFF2-40B4-BE49-F238E27FC236}">
              <a16:creationId xmlns:a16="http://schemas.microsoft.com/office/drawing/2014/main" id="{8D20FF26-DA05-4CCF-94F4-32DFA04F33E1}"/>
            </a:ext>
          </a:extLst>
        </xdr:cNvPr>
        <xdr:cNvSpPr txBox="1"/>
      </xdr:nvSpPr>
      <xdr:spPr>
        <a:xfrm>
          <a:off x="27692775" y="46344539"/>
          <a:ext cx="1193196"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8</xdr:col>
      <xdr:colOff>10710</xdr:colOff>
      <xdr:row>22</xdr:row>
      <xdr:rowOff>21407</xdr:rowOff>
    </xdr:from>
    <xdr:to>
      <xdr:col>11</xdr:col>
      <xdr:colOff>11468</xdr:colOff>
      <xdr:row>22</xdr:row>
      <xdr:rowOff>21407</xdr:rowOff>
    </xdr:to>
    <xdr:cxnSp macro="">
      <xdr:nvCxnSpPr>
        <xdr:cNvPr id="92" name="Straight Connector 91">
          <a:extLst>
            <a:ext uri="{FF2B5EF4-FFF2-40B4-BE49-F238E27FC236}">
              <a16:creationId xmlns:a16="http://schemas.microsoft.com/office/drawing/2014/main" id="{3D28667B-1C59-4E4F-9C60-CFA4D4AF80D7}"/>
            </a:ext>
          </a:extLst>
        </xdr:cNvPr>
        <xdr:cNvCxnSpPr/>
      </xdr:nvCxnSpPr>
      <xdr:spPr>
        <a:xfrm>
          <a:off x="26827667" y="47042250"/>
          <a:ext cx="19601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63208</xdr:colOff>
      <xdr:row>20</xdr:row>
      <xdr:rowOff>124604</xdr:rowOff>
    </xdr:from>
    <xdr:to>
      <xdr:col>10</xdr:col>
      <xdr:colOff>1370454</xdr:colOff>
      <xdr:row>21</xdr:row>
      <xdr:rowOff>178076</xdr:rowOff>
    </xdr:to>
    <xdr:sp macro="" textlink="">
      <xdr:nvSpPr>
        <xdr:cNvPr id="93" name="TextBox 92">
          <a:extLst>
            <a:ext uri="{FF2B5EF4-FFF2-40B4-BE49-F238E27FC236}">
              <a16:creationId xmlns:a16="http://schemas.microsoft.com/office/drawing/2014/main" id="{83560D91-0B6D-4116-AAE2-4A9DCC726B7C}"/>
            </a:ext>
          </a:extLst>
        </xdr:cNvPr>
        <xdr:cNvSpPr txBox="1"/>
      </xdr:nvSpPr>
      <xdr:spPr>
        <a:xfrm>
          <a:off x="26227022" y="46775333"/>
          <a:ext cx="2548218"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Giao dịch</a:t>
          </a:r>
          <a:r>
            <a:rPr lang="en-US" sz="1400" b="1" baseline="0">
              <a:solidFill>
                <a:srgbClr val="005993"/>
              </a:solidFill>
              <a:latin typeface="+mn-lt"/>
            </a:rPr>
            <a:t> Nước Ngoài</a:t>
          </a:r>
          <a:endParaRPr lang="en-001" sz="1400" b="1">
            <a:solidFill>
              <a:srgbClr val="005993"/>
            </a:solidFill>
            <a:latin typeface="+mn-lt"/>
          </a:endParaRPr>
        </a:p>
      </xdr:txBody>
    </xdr:sp>
    <xdr:clientData/>
  </xdr:twoCellAnchor>
  <xdr:twoCellAnchor>
    <xdr:from>
      <xdr:col>7</xdr:col>
      <xdr:colOff>80593</xdr:colOff>
      <xdr:row>39</xdr:row>
      <xdr:rowOff>117230</xdr:rowOff>
    </xdr:from>
    <xdr:to>
      <xdr:col>11</xdr:col>
      <xdr:colOff>80596</xdr:colOff>
      <xdr:row>44</xdr:row>
      <xdr:rowOff>7328</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036079" y="13468559"/>
              <a:ext cx="6721931" cy="815383"/>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7373</xdr:colOff>
      <xdr:row>44</xdr:row>
      <xdr:rowOff>20506</xdr:rowOff>
    </xdr:from>
    <xdr:to>
      <xdr:col>11</xdr:col>
      <xdr:colOff>5143</xdr:colOff>
      <xdr:row>44</xdr:row>
      <xdr:rowOff>20506</xdr:rowOff>
    </xdr:to>
    <xdr:cxnSp macro="">
      <xdr:nvCxnSpPr>
        <xdr:cNvPr id="95" name="Straight Connector 94">
          <a:extLst>
            <a:ext uri="{FF2B5EF4-FFF2-40B4-BE49-F238E27FC236}">
              <a16:creationId xmlns:a16="http://schemas.microsoft.com/office/drawing/2014/main" id="{98D58B33-C763-4C9D-8C20-7CD8426AF48D}"/>
            </a:ext>
          </a:extLst>
        </xdr:cNvPr>
        <xdr:cNvCxnSpPr/>
      </xdr:nvCxnSpPr>
      <xdr:spPr>
        <a:xfrm>
          <a:off x="26824330" y="51112606"/>
          <a:ext cx="195719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46434</xdr:colOff>
      <xdr:row>44</xdr:row>
      <xdr:rowOff>2886</xdr:rowOff>
    </xdr:from>
    <xdr:to>
      <xdr:col>10</xdr:col>
      <xdr:colOff>1084384</xdr:colOff>
      <xdr:row>45</xdr:row>
      <xdr:rowOff>24346</xdr:rowOff>
    </xdr:to>
    <xdr:sp macro="" textlink="">
      <xdr:nvSpPr>
        <xdr:cNvPr id="96" name="TextBox 95">
          <a:extLst>
            <a:ext uri="{FF2B5EF4-FFF2-40B4-BE49-F238E27FC236}">
              <a16:creationId xmlns:a16="http://schemas.microsoft.com/office/drawing/2014/main" id="{4278EAAD-48CE-4C52-9E9A-02EDE779A575}"/>
            </a:ext>
          </a:extLst>
        </xdr:cNvPr>
        <xdr:cNvSpPr txBox="1"/>
      </xdr:nvSpPr>
      <xdr:spPr>
        <a:xfrm>
          <a:off x="26210248" y="51094986"/>
          <a:ext cx="2567393" cy="20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2067637</xdr:colOff>
      <xdr:row>43</xdr:row>
      <xdr:rowOff>181760</xdr:rowOff>
    </xdr:from>
    <xdr:to>
      <xdr:col>10</xdr:col>
      <xdr:colOff>3463574</xdr:colOff>
      <xdr:row>45</xdr:row>
      <xdr:rowOff>2664</xdr:rowOff>
    </xdr:to>
    <xdr:sp macro="" textlink="">
      <xdr:nvSpPr>
        <xdr:cNvPr id="97" name="TextBox 96">
          <a:extLst>
            <a:ext uri="{FF2B5EF4-FFF2-40B4-BE49-F238E27FC236}">
              <a16:creationId xmlns:a16="http://schemas.microsoft.com/office/drawing/2014/main" id="{06B79272-0534-4616-A8E0-0670B909C744}"/>
            </a:ext>
          </a:extLst>
        </xdr:cNvPr>
        <xdr:cNvSpPr txBox="1"/>
      </xdr:nvSpPr>
      <xdr:spPr>
        <a:xfrm>
          <a:off x="28775737" y="51088803"/>
          <a:ext cx="2566"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10</xdr:col>
      <xdr:colOff>3461174</xdr:colOff>
      <xdr:row>43</xdr:row>
      <xdr:rowOff>164376</xdr:rowOff>
    </xdr:from>
    <xdr:to>
      <xdr:col>11</xdr:col>
      <xdr:colOff>29308</xdr:colOff>
      <xdr:row>44</xdr:row>
      <xdr:rowOff>189737</xdr:rowOff>
    </xdr:to>
    <xdr:sp macro="" textlink="">
      <xdr:nvSpPr>
        <xdr:cNvPr id="98" name="TextBox 97">
          <a:extLst>
            <a:ext uri="{FF2B5EF4-FFF2-40B4-BE49-F238E27FC236}">
              <a16:creationId xmlns:a16="http://schemas.microsoft.com/office/drawing/2014/main" id="{4837273E-D06F-4C85-99CF-42A4D9D3511E}"/>
            </a:ext>
          </a:extLst>
        </xdr:cNvPr>
        <xdr:cNvSpPr txBox="1"/>
      </xdr:nvSpPr>
      <xdr:spPr>
        <a:xfrm>
          <a:off x="28775903" y="51071419"/>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10</xdr:col>
      <xdr:colOff>14655</xdr:colOff>
      <xdr:row>23</xdr:row>
      <xdr:rowOff>43961</xdr:rowOff>
    </xdr:from>
    <xdr:to>
      <xdr:col>11</xdr:col>
      <xdr:colOff>95250</xdr:colOff>
      <xdr:row>33</xdr:row>
      <xdr:rowOff>175846</xdr:rowOff>
    </xdr:to>
    <xdr:graphicFrame macro="">
      <xdr:nvGraphicFramePr>
        <xdr:cNvPr id="99" name="Chart 98">
          <a:extLst>
            <a:ext uri="{FF2B5EF4-FFF2-40B4-BE49-F238E27FC236}">
              <a16:creationId xmlns:a16="http://schemas.microsoft.com/office/drawing/2014/main" id="{7AB48E83-EA81-4C20-840D-FB61C6321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3477563</xdr:colOff>
      <xdr:row>44</xdr:row>
      <xdr:rowOff>31917</xdr:rowOff>
    </xdr:from>
    <xdr:to>
      <xdr:col>10</xdr:col>
      <xdr:colOff>3477563</xdr:colOff>
      <xdr:row>44</xdr:row>
      <xdr:rowOff>163876</xdr:rowOff>
    </xdr:to>
    <xdr:cxnSp macro="">
      <xdr:nvCxnSpPr>
        <xdr:cNvPr id="100" name="Straight Connector 99">
          <a:extLst>
            <a:ext uri="{FF2B5EF4-FFF2-40B4-BE49-F238E27FC236}">
              <a16:creationId xmlns:a16="http://schemas.microsoft.com/office/drawing/2014/main" id="{4FBF2836-B6F6-46EB-B3C9-864810722227}"/>
            </a:ext>
          </a:extLst>
        </xdr:cNvPr>
        <xdr:cNvCxnSpPr/>
      </xdr:nvCxnSpPr>
      <xdr:spPr>
        <a:xfrm flipV="1">
          <a:off x="28775963" y="51124017"/>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80596</xdr:colOff>
      <xdr:row>62</xdr:row>
      <xdr:rowOff>175847</xdr:rowOff>
    </xdr:from>
    <xdr:to>
      <xdr:col>11</xdr:col>
      <xdr:colOff>87923</xdr:colOff>
      <xdr:row>67</xdr:row>
      <xdr:rowOff>109903</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036082" y="17783490"/>
              <a:ext cx="6729255" cy="859342"/>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146538</xdr:colOff>
      <xdr:row>60</xdr:row>
      <xdr:rowOff>51288</xdr:rowOff>
    </xdr:from>
    <xdr:to>
      <xdr:col>10</xdr:col>
      <xdr:colOff>3450981</xdr:colOff>
      <xdr:row>62</xdr:row>
      <xdr:rowOff>65945</xdr:rowOff>
    </xdr:to>
    <xdr:graphicFrame macro="">
      <xdr:nvGraphicFramePr>
        <xdr:cNvPr id="102" name="Chart 101">
          <a:extLst>
            <a:ext uri="{FF2B5EF4-FFF2-40B4-BE49-F238E27FC236}">
              <a16:creationId xmlns:a16="http://schemas.microsoft.com/office/drawing/2014/main" id="{D8F57E04-80C2-41C4-84FF-2624A5178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120597</xdr:colOff>
      <xdr:row>44</xdr:row>
      <xdr:rowOff>182056</xdr:rowOff>
    </xdr:from>
    <xdr:ext cx="1461531" cy="600228"/>
    <xdr:pic>
      <xdr:nvPicPr>
        <xdr:cNvPr id="103" name="Picture 102">
          <a:extLst>
            <a:ext uri="{FF2B5EF4-FFF2-40B4-BE49-F238E27FC236}">
              <a16:creationId xmlns:a16="http://schemas.microsoft.com/office/drawing/2014/main" id="{38269773-ECF8-4339-A400-C988A3905B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31268" y="51274156"/>
          <a:ext cx="1461531" cy="600228"/>
        </a:xfrm>
        <a:prstGeom prst="rect">
          <a:avLst/>
        </a:prstGeom>
      </xdr:spPr>
    </xdr:pic>
    <xdr:clientData/>
  </xdr:oneCellAnchor>
  <xdr:twoCellAnchor>
    <xdr:from>
      <xdr:col>8</xdr:col>
      <xdr:colOff>1030682</xdr:colOff>
      <xdr:row>47</xdr:row>
      <xdr:rowOff>60151</xdr:rowOff>
    </xdr:from>
    <xdr:to>
      <xdr:col>11</xdr:col>
      <xdr:colOff>11468</xdr:colOff>
      <xdr:row>47</xdr:row>
      <xdr:rowOff>128379</xdr:rowOff>
    </xdr:to>
    <xdr:sp macro="" textlink="">
      <xdr:nvSpPr>
        <xdr:cNvPr id="104" name="Rectangle 103">
          <a:extLst>
            <a:ext uri="{FF2B5EF4-FFF2-40B4-BE49-F238E27FC236}">
              <a16:creationId xmlns:a16="http://schemas.microsoft.com/office/drawing/2014/main" id="{935D835D-FFDE-4C96-898F-F1EAB6AB48C8}"/>
            </a:ext>
          </a:extLst>
        </xdr:cNvPr>
        <xdr:cNvSpPr/>
      </xdr:nvSpPr>
      <xdr:spPr>
        <a:xfrm>
          <a:off x="27472082" y="51707422"/>
          <a:ext cx="1315772"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222675</xdr:colOff>
      <xdr:row>45</xdr:row>
      <xdr:rowOff>63925</xdr:rowOff>
    </xdr:from>
    <xdr:to>
      <xdr:col>11</xdr:col>
      <xdr:colOff>109585</xdr:colOff>
      <xdr:row>46</xdr:row>
      <xdr:rowOff>179903</xdr:rowOff>
    </xdr:to>
    <xdr:sp macro="" textlink="">
      <xdr:nvSpPr>
        <xdr:cNvPr id="105" name="TextBox 104">
          <a:extLst>
            <a:ext uri="{FF2B5EF4-FFF2-40B4-BE49-F238E27FC236}">
              <a16:creationId xmlns:a16="http://schemas.microsoft.com/office/drawing/2014/main" id="{14CD460D-79A2-46E5-B52C-923F3BF1B92B}"/>
            </a:ext>
          </a:extLst>
        </xdr:cNvPr>
        <xdr:cNvSpPr txBox="1"/>
      </xdr:nvSpPr>
      <xdr:spPr>
        <a:xfrm>
          <a:off x="27692775" y="51341082"/>
          <a:ext cx="1193196"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8</xdr:col>
      <xdr:colOff>10710</xdr:colOff>
      <xdr:row>49</xdr:row>
      <xdr:rowOff>21407</xdr:rowOff>
    </xdr:from>
    <xdr:to>
      <xdr:col>11</xdr:col>
      <xdr:colOff>11468</xdr:colOff>
      <xdr:row>49</xdr:row>
      <xdr:rowOff>21407</xdr:rowOff>
    </xdr:to>
    <xdr:cxnSp macro="">
      <xdr:nvCxnSpPr>
        <xdr:cNvPr id="106" name="Straight Connector 105">
          <a:extLst>
            <a:ext uri="{FF2B5EF4-FFF2-40B4-BE49-F238E27FC236}">
              <a16:creationId xmlns:a16="http://schemas.microsoft.com/office/drawing/2014/main" id="{D8B0E143-C4D4-444F-A8B8-6BCDA55455FB}"/>
            </a:ext>
          </a:extLst>
        </xdr:cNvPr>
        <xdr:cNvCxnSpPr/>
      </xdr:nvCxnSpPr>
      <xdr:spPr>
        <a:xfrm>
          <a:off x="26827667" y="52038793"/>
          <a:ext cx="19601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63208</xdr:colOff>
      <xdr:row>47</xdr:row>
      <xdr:rowOff>124604</xdr:rowOff>
    </xdr:from>
    <xdr:to>
      <xdr:col>10</xdr:col>
      <xdr:colOff>1370454</xdr:colOff>
      <xdr:row>48</xdr:row>
      <xdr:rowOff>178076</xdr:rowOff>
    </xdr:to>
    <xdr:sp macro="" textlink="">
      <xdr:nvSpPr>
        <xdr:cNvPr id="107" name="TextBox 106">
          <a:extLst>
            <a:ext uri="{FF2B5EF4-FFF2-40B4-BE49-F238E27FC236}">
              <a16:creationId xmlns:a16="http://schemas.microsoft.com/office/drawing/2014/main" id="{07E9BACA-F8D6-4C6A-92D7-DA3D7F01A786}"/>
            </a:ext>
          </a:extLst>
        </xdr:cNvPr>
        <xdr:cNvSpPr txBox="1"/>
      </xdr:nvSpPr>
      <xdr:spPr>
        <a:xfrm>
          <a:off x="26227022" y="51771875"/>
          <a:ext cx="2548218" cy="238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Giao dịch</a:t>
          </a:r>
          <a:r>
            <a:rPr lang="en-US" sz="1400" b="1" baseline="0">
              <a:solidFill>
                <a:srgbClr val="005993"/>
              </a:solidFill>
              <a:latin typeface="+mn-lt"/>
            </a:rPr>
            <a:t> Tự Doanh</a:t>
          </a:r>
          <a:endParaRPr lang="en-001" sz="1400" b="1">
            <a:solidFill>
              <a:srgbClr val="005993"/>
            </a:solidFill>
            <a:latin typeface="+mn-lt"/>
          </a:endParaRPr>
        </a:p>
      </xdr:txBody>
    </xdr:sp>
    <xdr:clientData/>
  </xdr:twoCellAnchor>
  <xdr:twoCellAnchor>
    <xdr:from>
      <xdr:col>7</xdr:col>
      <xdr:colOff>80593</xdr:colOff>
      <xdr:row>66</xdr:row>
      <xdr:rowOff>117230</xdr:rowOff>
    </xdr:from>
    <xdr:to>
      <xdr:col>11</xdr:col>
      <xdr:colOff>80596</xdr:colOff>
      <xdr:row>71</xdr:row>
      <xdr:rowOff>7328</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036079" y="18465101"/>
              <a:ext cx="6721931" cy="815384"/>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7373</xdr:colOff>
      <xdr:row>71</xdr:row>
      <xdr:rowOff>20506</xdr:rowOff>
    </xdr:from>
    <xdr:to>
      <xdr:col>11</xdr:col>
      <xdr:colOff>5143</xdr:colOff>
      <xdr:row>71</xdr:row>
      <xdr:rowOff>20506</xdr:rowOff>
    </xdr:to>
    <xdr:cxnSp macro="">
      <xdr:nvCxnSpPr>
        <xdr:cNvPr id="109" name="Straight Connector 108">
          <a:extLst>
            <a:ext uri="{FF2B5EF4-FFF2-40B4-BE49-F238E27FC236}">
              <a16:creationId xmlns:a16="http://schemas.microsoft.com/office/drawing/2014/main" id="{45567B9F-FB5A-4051-B481-2FAA475BEB43}"/>
            </a:ext>
          </a:extLst>
        </xdr:cNvPr>
        <xdr:cNvCxnSpPr/>
      </xdr:nvCxnSpPr>
      <xdr:spPr>
        <a:xfrm>
          <a:off x="26824330" y="56109149"/>
          <a:ext cx="195719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46434</xdr:colOff>
      <xdr:row>71</xdr:row>
      <xdr:rowOff>2886</xdr:rowOff>
    </xdr:from>
    <xdr:to>
      <xdr:col>10</xdr:col>
      <xdr:colOff>1084384</xdr:colOff>
      <xdr:row>72</xdr:row>
      <xdr:rowOff>24346</xdr:rowOff>
    </xdr:to>
    <xdr:sp macro="" textlink="">
      <xdr:nvSpPr>
        <xdr:cNvPr id="110" name="TextBox 109">
          <a:extLst>
            <a:ext uri="{FF2B5EF4-FFF2-40B4-BE49-F238E27FC236}">
              <a16:creationId xmlns:a16="http://schemas.microsoft.com/office/drawing/2014/main" id="{FC74E29F-0A0F-4A4C-89C1-EC0B1E868E9C}"/>
            </a:ext>
          </a:extLst>
        </xdr:cNvPr>
        <xdr:cNvSpPr txBox="1"/>
      </xdr:nvSpPr>
      <xdr:spPr>
        <a:xfrm>
          <a:off x="26210248" y="56091529"/>
          <a:ext cx="2567393" cy="20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2067637</xdr:colOff>
      <xdr:row>70</xdr:row>
      <xdr:rowOff>181760</xdr:rowOff>
    </xdr:from>
    <xdr:to>
      <xdr:col>10</xdr:col>
      <xdr:colOff>3463574</xdr:colOff>
      <xdr:row>72</xdr:row>
      <xdr:rowOff>2664</xdr:rowOff>
    </xdr:to>
    <xdr:sp macro="" textlink="">
      <xdr:nvSpPr>
        <xdr:cNvPr id="111" name="TextBox 110">
          <a:extLst>
            <a:ext uri="{FF2B5EF4-FFF2-40B4-BE49-F238E27FC236}">
              <a16:creationId xmlns:a16="http://schemas.microsoft.com/office/drawing/2014/main" id="{6FF97470-F50A-4425-9E6A-5BBB8598698E}"/>
            </a:ext>
          </a:extLst>
        </xdr:cNvPr>
        <xdr:cNvSpPr txBox="1"/>
      </xdr:nvSpPr>
      <xdr:spPr>
        <a:xfrm>
          <a:off x="28775737" y="56085346"/>
          <a:ext cx="2566"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10</xdr:col>
      <xdr:colOff>3461174</xdr:colOff>
      <xdr:row>70</xdr:row>
      <xdr:rowOff>164376</xdr:rowOff>
    </xdr:from>
    <xdr:to>
      <xdr:col>11</xdr:col>
      <xdr:colOff>29308</xdr:colOff>
      <xdr:row>71</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10</xdr:col>
      <xdr:colOff>14655</xdr:colOff>
      <xdr:row>50</xdr:row>
      <xdr:rowOff>43961</xdr:rowOff>
    </xdr:from>
    <xdr:to>
      <xdr:col>11</xdr:col>
      <xdr:colOff>80596</xdr:colOff>
      <xdr:row>60</xdr:row>
      <xdr:rowOff>175846</xdr:rowOff>
    </xdr:to>
    <xdr:graphicFrame macro="">
      <xdr:nvGraphicFramePr>
        <xdr:cNvPr id="113" name="Chart 112">
          <a:extLst>
            <a:ext uri="{FF2B5EF4-FFF2-40B4-BE49-F238E27FC236}">
              <a16:creationId xmlns:a16="http://schemas.microsoft.com/office/drawing/2014/main" id="{B15009C2-FCF0-4CF6-8711-2417F1355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3477563</xdr:colOff>
      <xdr:row>71</xdr:row>
      <xdr:rowOff>31917</xdr:rowOff>
    </xdr:from>
    <xdr:to>
      <xdr:col>10</xdr:col>
      <xdr:colOff>3477563</xdr:colOff>
      <xdr:row>71</xdr:row>
      <xdr:rowOff>163876</xdr:rowOff>
    </xdr:to>
    <xdr:cxnSp macro="">
      <xdr:nvCxnSpPr>
        <xdr:cNvPr id="114" name="Straight Connector 113">
          <a:extLst>
            <a:ext uri="{FF2B5EF4-FFF2-40B4-BE49-F238E27FC236}">
              <a16:creationId xmlns:a16="http://schemas.microsoft.com/office/drawing/2014/main" id="{8F3CAE4E-832B-41C0-B9DF-805353FB7432}"/>
            </a:ext>
          </a:extLst>
        </xdr:cNvPr>
        <xdr:cNvCxnSpPr/>
      </xdr:nvCxnSpPr>
      <xdr:spPr>
        <a:xfrm flipV="1">
          <a:off x="28775963" y="56120560"/>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46434</xdr:colOff>
      <xdr:row>71</xdr:row>
      <xdr:rowOff>2886</xdr:rowOff>
    </xdr:from>
    <xdr:to>
      <xdr:col>10</xdr:col>
      <xdr:colOff>1084384</xdr:colOff>
      <xdr:row>72</xdr:row>
      <xdr:rowOff>24346</xdr:rowOff>
    </xdr:to>
    <xdr:sp macro="" textlink="">
      <xdr:nvSpPr>
        <xdr:cNvPr id="115" name="TextBox 114">
          <a:extLst>
            <a:ext uri="{FF2B5EF4-FFF2-40B4-BE49-F238E27FC236}">
              <a16:creationId xmlns:a16="http://schemas.microsoft.com/office/drawing/2014/main" id="{C21F2E71-8022-496D-A82A-FD34FF6E146E}"/>
            </a:ext>
          </a:extLst>
        </xdr:cNvPr>
        <xdr:cNvSpPr txBox="1"/>
      </xdr:nvSpPr>
      <xdr:spPr>
        <a:xfrm>
          <a:off x="26210248" y="56091529"/>
          <a:ext cx="2567393" cy="20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oneCellAnchor>
    <xdr:from>
      <xdr:col>6</xdr:col>
      <xdr:colOff>120597</xdr:colOff>
      <xdr:row>71</xdr:row>
      <xdr:rowOff>182056</xdr:rowOff>
    </xdr:from>
    <xdr:ext cx="1461531" cy="600228"/>
    <xdr:pic>
      <xdr:nvPicPr>
        <xdr:cNvPr id="116" name="Picture 115">
          <a:extLst>
            <a:ext uri="{FF2B5EF4-FFF2-40B4-BE49-F238E27FC236}">
              <a16:creationId xmlns:a16="http://schemas.microsoft.com/office/drawing/2014/main" id="{AD4D4C11-2AD6-45CC-A024-BE22D8EC17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31268" y="56270699"/>
          <a:ext cx="1461531" cy="600228"/>
        </a:xfrm>
        <a:prstGeom prst="rect">
          <a:avLst/>
        </a:prstGeom>
      </xdr:spPr>
    </xdr:pic>
    <xdr:clientData/>
  </xdr:oneCellAnchor>
  <xdr:twoCellAnchor>
    <xdr:from>
      <xdr:col>8</xdr:col>
      <xdr:colOff>1030682</xdr:colOff>
      <xdr:row>74</xdr:row>
      <xdr:rowOff>60151</xdr:rowOff>
    </xdr:from>
    <xdr:to>
      <xdr:col>11</xdr:col>
      <xdr:colOff>11468</xdr:colOff>
      <xdr:row>74</xdr:row>
      <xdr:rowOff>128379</xdr:rowOff>
    </xdr:to>
    <xdr:sp macro="" textlink="">
      <xdr:nvSpPr>
        <xdr:cNvPr id="117" name="Rectangle 116">
          <a:extLst>
            <a:ext uri="{FF2B5EF4-FFF2-40B4-BE49-F238E27FC236}">
              <a16:creationId xmlns:a16="http://schemas.microsoft.com/office/drawing/2014/main" id="{4E9FAD09-0C08-4683-AB8B-07FFB8F2E634}"/>
            </a:ext>
          </a:extLst>
        </xdr:cNvPr>
        <xdr:cNvSpPr/>
      </xdr:nvSpPr>
      <xdr:spPr>
        <a:xfrm>
          <a:off x="27472082" y="56703965"/>
          <a:ext cx="1315772"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222675</xdr:colOff>
      <xdr:row>72</xdr:row>
      <xdr:rowOff>63925</xdr:rowOff>
    </xdr:from>
    <xdr:to>
      <xdr:col>11</xdr:col>
      <xdr:colOff>109585</xdr:colOff>
      <xdr:row>73</xdr:row>
      <xdr:rowOff>179903</xdr:rowOff>
    </xdr:to>
    <xdr:sp macro="" textlink="">
      <xdr:nvSpPr>
        <xdr:cNvPr id="118" name="TextBox 117">
          <a:extLst>
            <a:ext uri="{FF2B5EF4-FFF2-40B4-BE49-F238E27FC236}">
              <a16:creationId xmlns:a16="http://schemas.microsoft.com/office/drawing/2014/main" id="{B79C257A-A9EC-44BF-B332-1E78D042FD97}"/>
            </a:ext>
          </a:extLst>
        </xdr:cNvPr>
        <xdr:cNvSpPr txBox="1"/>
      </xdr:nvSpPr>
      <xdr:spPr>
        <a:xfrm>
          <a:off x="27692775" y="56337625"/>
          <a:ext cx="1193196"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8</xdr:col>
      <xdr:colOff>10710</xdr:colOff>
      <xdr:row>76</xdr:row>
      <xdr:rowOff>21407</xdr:rowOff>
    </xdr:from>
    <xdr:to>
      <xdr:col>11</xdr:col>
      <xdr:colOff>11468</xdr:colOff>
      <xdr:row>76</xdr:row>
      <xdr:rowOff>21407</xdr:rowOff>
    </xdr:to>
    <xdr:cxnSp macro="">
      <xdr:nvCxnSpPr>
        <xdr:cNvPr id="119" name="Straight Connector 118">
          <a:extLst>
            <a:ext uri="{FF2B5EF4-FFF2-40B4-BE49-F238E27FC236}">
              <a16:creationId xmlns:a16="http://schemas.microsoft.com/office/drawing/2014/main" id="{0AEA18F5-484A-4975-9603-C31192DEF725}"/>
            </a:ext>
          </a:extLst>
        </xdr:cNvPr>
        <xdr:cNvCxnSpPr/>
      </xdr:nvCxnSpPr>
      <xdr:spPr>
        <a:xfrm>
          <a:off x="26827667" y="57035336"/>
          <a:ext cx="19601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63208</xdr:colOff>
      <xdr:row>74</xdr:row>
      <xdr:rowOff>124604</xdr:rowOff>
    </xdr:from>
    <xdr:to>
      <xdr:col>10</xdr:col>
      <xdr:colOff>1370454</xdr:colOff>
      <xdr:row>75</xdr:row>
      <xdr:rowOff>178076</xdr:rowOff>
    </xdr:to>
    <xdr:sp macro="" textlink="">
      <xdr:nvSpPr>
        <xdr:cNvPr id="120" name="TextBox 119">
          <a:extLst>
            <a:ext uri="{FF2B5EF4-FFF2-40B4-BE49-F238E27FC236}">
              <a16:creationId xmlns:a16="http://schemas.microsoft.com/office/drawing/2014/main" id="{2F7BB092-B32B-46AC-935A-92FFBDA0D24F}"/>
            </a:ext>
          </a:extLst>
        </xdr:cNvPr>
        <xdr:cNvSpPr txBox="1"/>
      </xdr:nvSpPr>
      <xdr:spPr>
        <a:xfrm>
          <a:off x="26227022" y="56768418"/>
          <a:ext cx="2548218"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Biến</a:t>
          </a:r>
          <a:r>
            <a:rPr lang="en-US" sz="1400" b="1" baseline="0">
              <a:solidFill>
                <a:srgbClr val="005993"/>
              </a:solidFill>
              <a:latin typeface="+mn-lt"/>
            </a:rPr>
            <a:t> động vốn hoá</a:t>
          </a:r>
          <a:endParaRPr lang="en-001" sz="1400" b="1">
            <a:solidFill>
              <a:srgbClr val="005993"/>
            </a:solidFill>
            <a:latin typeface="+mn-lt"/>
          </a:endParaRPr>
        </a:p>
      </xdr:txBody>
    </xdr:sp>
    <xdr:clientData/>
  </xdr:twoCellAnchor>
  <xdr:twoCellAnchor>
    <xdr:from>
      <xdr:col>8</xdr:col>
      <xdr:colOff>7373</xdr:colOff>
      <xdr:row>88</xdr:row>
      <xdr:rowOff>20506</xdr:rowOff>
    </xdr:from>
    <xdr:to>
      <xdr:col>11</xdr:col>
      <xdr:colOff>5143</xdr:colOff>
      <xdr:row>88</xdr:row>
      <xdr:rowOff>20506</xdr:rowOff>
    </xdr:to>
    <xdr:cxnSp macro="">
      <xdr:nvCxnSpPr>
        <xdr:cNvPr id="121" name="Straight Connector 120">
          <a:extLst>
            <a:ext uri="{FF2B5EF4-FFF2-40B4-BE49-F238E27FC236}">
              <a16:creationId xmlns:a16="http://schemas.microsoft.com/office/drawing/2014/main" id="{626061A7-FDDB-41F8-9FAA-9EB74E2039A0}"/>
            </a:ext>
          </a:extLst>
        </xdr:cNvPr>
        <xdr:cNvCxnSpPr/>
      </xdr:nvCxnSpPr>
      <xdr:spPr>
        <a:xfrm>
          <a:off x="26824330" y="61203663"/>
          <a:ext cx="195719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46434</xdr:colOff>
      <xdr:row>88</xdr:row>
      <xdr:rowOff>2886</xdr:rowOff>
    </xdr:from>
    <xdr:to>
      <xdr:col>10</xdr:col>
      <xdr:colOff>1084384</xdr:colOff>
      <xdr:row>89</xdr:row>
      <xdr:rowOff>24346</xdr:rowOff>
    </xdr:to>
    <xdr:sp macro="" textlink="">
      <xdr:nvSpPr>
        <xdr:cNvPr id="122" name="TextBox 121">
          <a:extLst>
            <a:ext uri="{FF2B5EF4-FFF2-40B4-BE49-F238E27FC236}">
              <a16:creationId xmlns:a16="http://schemas.microsoft.com/office/drawing/2014/main" id="{77FEA703-5B69-4355-9CC8-0BC1CC802F9C}"/>
            </a:ext>
          </a:extLst>
        </xdr:cNvPr>
        <xdr:cNvSpPr txBox="1"/>
      </xdr:nvSpPr>
      <xdr:spPr>
        <a:xfrm>
          <a:off x="26210248" y="61186043"/>
          <a:ext cx="2567393" cy="20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2067637</xdr:colOff>
      <xdr:row>87</xdr:row>
      <xdr:rowOff>181760</xdr:rowOff>
    </xdr:from>
    <xdr:to>
      <xdr:col>10</xdr:col>
      <xdr:colOff>3463574</xdr:colOff>
      <xdr:row>89</xdr:row>
      <xdr:rowOff>2664</xdr:rowOff>
    </xdr:to>
    <xdr:sp macro="" textlink="">
      <xdr:nvSpPr>
        <xdr:cNvPr id="123" name="TextBox 122">
          <a:extLst>
            <a:ext uri="{FF2B5EF4-FFF2-40B4-BE49-F238E27FC236}">
              <a16:creationId xmlns:a16="http://schemas.microsoft.com/office/drawing/2014/main" id="{8CC68D2B-1DA7-4223-AC24-78211433464E}"/>
            </a:ext>
          </a:extLst>
        </xdr:cNvPr>
        <xdr:cNvSpPr txBox="1"/>
      </xdr:nvSpPr>
      <xdr:spPr>
        <a:xfrm>
          <a:off x="28775737" y="61179860"/>
          <a:ext cx="2566"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10</xdr:col>
      <xdr:colOff>3461174</xdr:colOff>
      <xdr:row>87</xdr:row>
      <xdr:rowOff>164376</xdr:rowOff>
    </xdr:from>
    <xdr:to>
      <xdr:col>11</xdr:col>
      <xdr:colOff>29308</xdr:colOff>
      <xdr:row>88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10</xdr:col>
      <xdr:colOff>3477563</xdr:colOff>
      <xdr:row>88</xdr:row>
      <xdr:rowOff>31917</xdr:rowOff>
    </xdr:from>
    <xdr:to>
      <xdr:col>10</xdr:col>
      <xdr:colOff>3477563</xdr:colOff>
      <xdr:row>88</xdr:row>
      <xdr:rowOff>163876</xdr:rowOff>
    </xdr:to>
    <xdr:cxnSp macro="">
      <xdr:nvCxnSpPr>
        <xdr:cNvPr id="125" name="Straight Connector 124">
          <a:extLst>
            <a:ext uri="{FF2B5EF4-FFF2-40B4-BE49-F238E27FC236}">
              <a16:creationId xmlns:a16="http://schemas.microsoft.com/office/drawing/2014/main" id="{92538794-01C0-4B3E-83CE-C4371D74BB08}"/>
            </a:ext>
          </a:extLst>
        </xdr:cNvPr>
        <xdr:cNvCxnSpPr/>
      </xdr:nvCxnSpPr>
      <xdr:spPr>
        <a:xfrm flipV="1">
          <a:off x="28775963" y="6121507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102576</xdr:colOff>
      <xdr:row>78</xdr:row>
      <xdr:rowOff>51288</xdr:rowOff>
    </xdr:from>
    <xdr:to>
      <xdr:col>10</xdr:col>
      <xdr:colOff>3656133</xdr:colOff>
      <xdr:row>87</xdr:row>
      <xdr:rowOff>51289</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xdr:colOff>
      <xdr:row>86</xdr:row>
      <xdr:rowOff>95250</xdr:rowOff>
    </xdr:from>
    <xdr:to>
      <xdr:col>10</xdr:col>
      <xdr:colOff>29308</xdr:colOff>
      <xdr:row>87</xdr:row>
      <xdr:rowOff>124559</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97150</xdr:colOff>
      <xdr:row>0</xdr:row>
      <xdr:rowOff>0</xdr:rowOff>
    </xdr:from>
    <xdr:ext cx="1461531" cy="600228"/>
    <xdr:pic>
      <xdr:nvPicPr>
        <xdr:cNvPr id="2" name="Picture 1">
          <a:extLst>
            <a:ext uri="{FF2B5EF4-FFF2-40B4-BE49-F238E27FC236}">
              <a16:creationId xmlns:a16="http://schemas.microsoft.com/office/drawing/2014/main" id="{BA3FDF3A-F5B1-4342-8A5C-4C26725B8D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6679" y="61341769"/>
          <a:ext cx="1461531" cy="600228"/>
        </a:xfrm>
        <a:prstGeom prst="rect">
          <a:avLst/>
        </a:prstGeom>
      </xdr:spPr>
    </xdr:pic>
    <xdr:clientData/>
  </xdr:oneCellAnchor>
  <xdr:twoCellAnchor>
    <xdr:from>
      <xdr:col>2</xdr:col>
      <xdr:colOff>736139</xdr:colOff>
      <xdr:row>2</xdr:row>
      <xdr:rowOff>36706</xdr:rowOff>
    </xdr:from>
    <xdr:to>
      <xdr:col>14</xdr:col>
      <xdr:colOff>0</xdr:colOff>
      <xdr:row>2</xdr:row>
      <xdr:rowOff>109903</xdr:rowOff>
    </xdr:to>
    <xdr:sp macro="" textlink="">
      <xdr:nvSpPr>
        <xdr:cNvPr id="3" name="Rectangle 2">
          <a:extLst>
            <a:ext uri="{FF2B5EF4-FFF2-40B4-BE49-F238E27FC236}">
              <a16:creationId xmlns:a16="http://schemas.microsoft.com/office/drawing/2014/main" id="{D96B03F9-4073-46BC-8675-652B07CB6B9A}"/>
            </a:ext>
          </a:extLst>
        </xdr:cNvPr>
        <xdr:cNvSpPr/>
      </xdr:nvSpPr>
      <xdr:spPr>
        <a:xfrm>
          <a:off x="31390310" y="61775035"/>
          <a:ext cx="7183219"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89325</xdr:colOff>
      <xdr:row>0</xdr:row>
      <xdr:rowOff>40481</xdr:rowOff>
    </xdr:from>
    <xdr:to>
      <xdr:col>14</xdr:col>
      <xdr:colOff>93466</xdr:colOff>
      <xdr:row>1</xdr:row>
      <xdr:rowOff>156459</xdr:rowOff>
    </xdr:to>
    <xdr:sp macro="" textlink="">
      <xdr:nvSpPr>
        <xdr:cNvPr id="4" name="TextBox 3">
          <a:extLst>
            <a:ext uri="{FF2B5EF4-FFF2-40B4-BE49-F238E27FC236}">
              <a16:creationId xmlns:a16="http://schemas.microsoft.com/office/drawing/2014/main" id="{181917F4-72C5-4D0B-8E45-436AEEA2EB72}"/>
            </a:ext>
          </a:extLst>
        </xdr:cNvPr>
        <xdr:cNvSpPr txBox="1"/>
      </xdr:nvSpPr>
      <xdr:spPr>
        <a:xfrm>
          <a:off x="32784568" y="61408695"/>
          <a:ext cx="5882427"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1</xdr:col>
      <xdr:colOff>31224</xdr:colOff>
      <xdr:row>3</xdr:row>
      <xdr:rowOff>188463</xdr:rowOff>
    </xdr:from>
    <xdr:to>
      <xdr:col>14</xdr:col>
      <xdr:colOff>0</xdr:colOff>
      <xdr:row>3</xdr:row>
      <xdr:rowOff>188463</xdr:rowOff>
    </xdr:to>
    <xdr:cxnSp macro="">
      <xdr:nvCxnSpPr>
        <xdr:cNvPr id="5" name="Straight Connector 4">
          <a:extLst>
            <a:ext uri="{FF2B5EF4-FFF2-40B4-BE49-F238E27FC236}">
              <a16:creationId xmlns:a16="http://schemas.microsoft.com/office/drawing/2014/main" id="{09666B38-1AD5-499C-AD58-E5BB255F9324}"/>
            </a:ext>
          </a:extLst>
        </xdr:cNvPr>
        <xdr:cNvCxnSpPr/>
      </xdr:nvCxnSpPr>
      <xdr:spPr>
        <a:xfrm>
          <a:off x="30113895" y="62106406"/>
          <a:ext cx="8459634"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69068</xdr:colOff>
      <xdr:row>2</xdr:row>
      <xdr:rowOff>101160</xdr:rowOff>
    </xdr:from>
    <xdr:to>
      <xdr:col>8</xdr:col>
      <xdr:colOff>130737</xdr:colOff>
      <xdr:row>3</xdr:row>
      <xdr:rowOff>154632</xdr:rowOff>
    </xdr:to>
    <xdr:sp macro="" textlink="">
      <xdr:nvSpPr>
        <xdr:cNvPr id="6" name="TextBox 5">
          <a:extLst>
            <a:ext uri="{FF2B5EF4-FFF2-40B4-BE49-F238E27FC236}">
              <a16:creationId xmlns:a16="http://schemas.microsoft.com/office/drawing/2014/main" id="{5012E03A-4107-4FC2-9227-A7930683CF96}"/>
            </a:ext>
          </a:extLst>
        </xdr:cNvPr>
        <xdr:cNvSpPr txBox="1"/>
      </xdr:nvSpPr>
      <xdr:spPr>
        <a:xfrm>
          <a:off x="29498597" y="61839489"/>
          <a:ext cx="5286811"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1</xdr:col>
      <xdr:colOff>14654</xdr:colOff>
      <xdr:row>25</xdr:row>
      <xdr:rowOff>4387</xdr:rowOff>
    </xdr:from>
    <xdr:to>
      <xdr:col>13</xdr:col>
      <xdr:colOff>465274</xdr:colOff>
      <xdr:row>25</xdr:row>
      <xdr:rowOff>4387</xdr:rowOff>
    </xdr:to>
    <xdr:cxnSp macro="">
      <xdr:nvCxnSpPr>
        <xdr:cNvPr id="7" name="Straight Connector 6">
          <a:extLst>
            <a:ext uri="{FF2B5EF4-FFF2-40B4-BE49-F238E27FC236}">
              <a16:creationId xmlns:a16="http://schemas.microsoft.com/office/drawing/2014/main" id="{342BD248-C65A-4089-8FE2-D76C15D3F91D}"/>
            </a:ext>
          </a:extLst>
        </xdr:cNvPr>
        <xdr:cNvCxnSpPr/>
      </xdr:nvCxnSpPr>
      <xdr:spPr>
        <a:xfrm>
          <a:off x="30097325" y="66287501"/>
          <a:ext cx="828833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66948</xdr:colOff>
      <xdr:row>24</xdr:row>
      <xdr:rowOff>177267</xdr:rowOff>
    </xdr:from>
    <xdr:to>
      <xdr:col>8</xdr:col>
      <xdr:colOff>205153</xdr:colOff>
      <xdr:row>26</xdr:row>
      <xdr:rowOff>8227</xdr:rowOff>
    </xdr:to>
    <xdr:sp macro="" textlink="">
      <xdr:nvSpPr>
        <xdr:cNvPr id="8" name="TextBox 7">
          <a:extLst>
            <a:ext uri="{FF2B5EF4-FFF2-40B4-BE49-F238E27FC236}">
              <a16:creationId xmlns:a16="http://schemas.microsoft.com/office/drawing/2014/main" id="{B0E1AF6C-667E-48B5-AFAB-74AF14CF6948}"/>
            </a:ext>
          </a:extLst>
        </xdr:cNvPr>
        <xdr:cNvSpPr txBox="1"/>
      </xdr:nvSpPr>
      <xdr:spPr>
        <a:xfrm>
          <a:off x="29496477" y="66275324"/>
          <a:ext cx="5363347" cy="20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102556</xdr:colOff>
      <xdr:row>24</xdr:row>
      <xdr:rowOff>165641</xdr:rowOff>
    </xdr:from>
    <xdr:to>
      <xdr:col>13</xdr:col>
      <xdr:colOff>201628</xdr:colOff>
      <xdr:row>25</xdr:row>
      <xdr:rowOff>177045</xdr:rowOff>
    </xdr:to>
    <xdr:sp macro="" textlink="">
      <xdr:nvSpPr>
        <xdr:cNvPr id="9" name="TextBox 8">
          <a:extLst>
            <a:ext uri="{FF2B5EF4-FFF2-40B4-BE49-F238E27FC236}">
              <a16:creationId xmlns:a16="http://schemas.microsoft.com/office/drawing/2014/main" id="{72078F07-6B9D-4810-889E-27A6FA2C8E13}"/>
            </a:ext>
          </a:extLst>
        </xdr:cNvPr>
        <xdr:cNvSpPr txBox="1"/>
      </xdr:nvSpPr>
      <xdr:spPr>
        <a:xfrm>
          <a:off x="36063513" y="66263698"/>
          <a:ext cx="2058501" cy="196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13</xdr:col>
      <xdr:colOff>265171</xdr:colOff>
      <xdr:row>24</xdr:row>
      <xdr:rowOff>148257</xdr:rowOff>
    </xdr:from>
    <xdr:to>
      <xdr:col>14</xdr:col>
      <xdr:colOff>36635</xdr:colOff>
      <xdr:row>25</xdr:row>
      <xdr:rowOff>173618</xdr:rowOff>
    </xdr:to>
    <xdr:sp macro="" textlink="">
      <xdr:nvSpPr>
        <xdr:cNvPr id="10" name="TextBox 9">
          <a:extLst>
            <a:ext uri="{FF2B5EF4-FFF2-40B4-BE49-F238E27FC236}">
              <a16:creationId xmlns:a16="http://schemas.microsoft.com/office/drawing/2014/main" id="{9A9FB93C-E95C-44D6-A9D9-15DC0BCBA875}"/>
            </a:ext>
          </a:extLst>
        </xdr:cNvPr>
        <xdr:cNvSpPr txBox="1"/>
      </xdr:nvSpPr>
      <xdr:spPr>
        <a:xfrm>
          <a:off x="38185557" y="66246314"/>
          <a:ext cx="424607" cy="210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13</xdr:col>
      <xdr:colOff>296212</xdr:colOff>
      <xdr:row>25</xdr:row>
      <xdr:rowOff>1145</xdr:rowOff>
    </xdr:from>
    <xdr:to>
      <xdr:col>13</xdr:col>
      <xdr:colOff>296212</xdr:colOff>
      <xdr:row>25</xdr:row>
      <xdr:rowOff>133104</xdr:rowOff>
    </xdr:to>
    <xdr:cxnSp macro="">
      <xdr:nvCxnSpPr>
        <xdr:cNvPr id="11" name="Straight Connector 10">
          <a:extLst>
            <a:ext uri="{FF2B5EF4-FFF2-40B4-BE49-F238E27FC236}">
              <a16:creationId xmlns:a16="http://schemas.microsoft.com/office/drawing/2014/main" id="{EEFA3B9D-A785-4A7A-91F9-EB7D19D7BBA4}"/>
            </a:ext>
          </a:extLst>
        </xdr:cNvPr>
        <xdr:cNvCxnSpPr/>
      </xdr:nvCxnSpPr>
      <xdr:spPr>
        <a:xfrm flipV="1">
          <a:off x="38216598" y="66284259"/>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97150</xdr:colOff>
      <xdr:row>25</xdr:row>
      <xdr:rowOff>158612</xdr:rowOff>
    </xdr:from>
    <xdr:ext cx="1461531" cy="600228"/>
    <xdr:pic>
      <xdr:nvPicPr>
        <xdr:cNvPr id="12" name="Picture 11">
          <a:extLst>
            <a:ext uri="{FF2B5EF4-FFF2-40B4-BE49-F238E27FC236}">
              <a16:creationId xmlns:a16="http://schemas.microsoft.com/office/drawing/2014/main" id="{3E3A7B2E-4125-4C79-A36F-92AFBA0AB3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6679" y="66441726"/>
          <a:ext cx="1461531" cy="600228"/>
        </a:xfrm>
        <a:prstGeom prst="rect">
          <a:avLst/>
        </a:prstGeom>
      </xdr:spPr>
    </xdr:pic>
    <xdr:clientData/>
  </xdr:oneCellAnchor>
  <xdr:twoCellAnchor>
    <xdr:from>
      <xdr:col>2</xdr:col>
      <xdr:colOff>736139</xdr:colOff>
      <xdr:row>28</xdr:row>
      <xdr:rowOff>36706</xdr:rowOff>
    </xdr:from>
    <xdr:to>
      <xdr:col>14</xdr:col>
      <xdr:colOff>0</xdr:colOff>
      <xdr:row>28</xdr:row>
      <xdr:rowOff>109903</xdr:rowOff>
    </xdr:to>
    <xdr:sp macro="" textlink="">
      <xdr:nvSpPr>
        <xdr:cNvPr id="13" name="Rectangle 12">
          <a:extLst>
            <a:ext uri="{FF2B5EF4-FFF2-40B4-BE49-F238E27FC236}">
              <a16:creationId xmlns:a16="http://schemas.microsoft.com/office/drawing/2014/main" id="{89ACC9E8-9A3F-46BA-99D4-A496C32C5CCA}"/>
            </a:ext>
          </a:extLst>
        </xdr:cNvPr>
        <xdr:cNvSpPr/>
      </xdr:nvSpPr>
      <xdr:spPr>
        <a:xfrm>
          <a:off x="31390310" y="66874992"/>
          <a:ext cx="7183219"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89325</xdr:colOff>
      <xdr:row>26</xdr:row>
      <xdr:rowOff>40481</xdr:rowOff>
    </xdr:from>
    <xdr:to>
      <xdr:col>14</xdr:col>
      <xdr:colOff>93466</xdr:colOff>
      <xdr:row>27</xdr:row>
      <xdr:rowOff>156459</xdr:rowOff>
    </xdr:to>
    <xdr:sp macro="" textlink="">
      <xdr:nvSpPr>
        <xdr:cNvPr id="14" name="TextBox 13">
          <a:extLst>
            <a:ext uri="{FF2B5EF4-FFF2-40B4-BE49-F238E27FC236}">
              <a16:creationId xmlns:a16="http://schemas.microsoft.com/office/drawing/2014/main" id="{A16AD7D9-5AFD-42F9-BC78-D1FF7CBC155C}"/>
            </a:ext>
          </a:extLst>
        </xdr:cNvPr>
        <xdr:cNvSpPr txBox="1"/>
      </xdr:nvSpPr>
      <xdr:spPr>
        <a:xfrm>
          <a:off x="32784568" y="66508652"/>
          <a:ext cx="5882427" cy="3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1</xdr:col>
      <xdr:colOff>31224</xdr:colOff>
      <xdr:row>29</xdr:row>
      <xdr:rowOff>188463</xdr:rowOff>
    </xdr:from>
    <xdr:to>
      <xdr:col>14</xdr:col>
      <xdr:colOff>0</xdr:colOff>
      <xdr:row>29</xdr:row>
      <xdr:rowOff>188463</xdr:rowOff>
    </xdr:to>
    <xdr:cxnSp macro="">
      <xdr:nvCxnSpPr>
        <xdr:cNvPr id="15" name="Straight Connector 14">
          <a:extLst>
            <a:ext uri="{FF2B5EF4-FFF2-40B4-BE49-F238E27FC236}">
              <a16:creationId xmlns:a16="http://schemas.microsoft.com/office/drawing/2014/main" id="{4D30F581-A1CF-42DA-A05B-6D81FADB6480}"/>
            </a:ext>
          </a:extLst>
        </xdr:cNvPr>
        <xdr:cNvCxnSpPr/>
      </xdr:nvCxnSpPr>
      <xdr:spPr>
        <a:xfrm>
          <a:off x="30113895" y="67206363"/>
          <a:ext cx="8459634"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69068</xdr:colOff>
      <xdr:row>28</xdr:row>
      <xdr:rowOff>101160</xdr:rowOff>
    </xdr:from>
    <xdr:to>
      <xdr:col>8</xdr:col>
      <xdr:colOff>130737</xdr:colOff>
      <xdr:row>29</xdr:row>
      <xdr:rowOff>154632</xdr:rowOff>
    </xdr:to>
    <xdr:sp macro="" textlink="">
      <xdr:nvSpPr>
        <xdr:cNvPr id="16" name="TextBox 15">
          <a:extLst>
            <a:ext uri="{FF2B5EF4-FFF2-40B4-BE49-F238E27FC236}">
              <a16:creationId xmlns:a16="http://schemas.microsoft.com/office/drawing/2014/main" id="{CD0ABCEF-1E29-462C-A198-2E9DBAAA8ACD}"/>
            </a:ext>
          </a:extLst>
        </xdr:cNvPr>
        <xdr:cNvSpPr txBox="1"/>
      </xdr:nvSpPr>
      <xdr:spPr>
        <a:xfrm>
          <a:off x="29498597" y="66939446"/>
          <a:ext cx="5286811"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1</xdr:col>
      <xdr:colOff>14654</xdr:colOff>
      <xdr:row>51</xdr:row>
      <xdr:rowOff>4387</xdr:rowOff>
    </xdr:from>
    <xdr:to>
      <xdr:col>13</xdr:col>
      <xdr:colOff>465274</xdr:colOff>
      <xdr:row>51</xdr:row>
      <xdr:rowOff>4387</xdr:rowOff>
    </xdr:to>
    <xdr:cxnSp macro="">
      <xdr:nvCxnSpPr>
        <xdr:cNvPr id="17" name="Straight Connector 16">
          <a:extLst>
            <a:ext uri="{FF2B5EF4-FFF2-40B4-BE49-F238E27FC236}">
              <a16:creationId xmlns:a16="http://schemas.microsoft.com/office/drawing/2014/main" id="{BAEAFCCF-73C9-48F2-9429-69167BF50F36}"/>
            </a:ext>
          </a:extLst>
        </xdr:cNvPr>
        <xdr:cNvCxnSpPr/>
      </xdr:nvCxnSpPr>
      <xdr:spPr>
        <a:xfrm>
          <a:off x="30097325" y="71387458"/>
          <a:ext cx="828833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66948</xdr:colOff>
      <xdr:row>50</xdr:row>
      <xdr:rowOff>177267</xdr:rowOff>
    </xdr:from>
    <xdr:to>
      <xdr:col>8</xdr:col>
      <xdr:colOff>205153</xdr:colOff>
      <xdr:row>52</xdr:row>
      <xdr:rowOff>8227</xdr:rowOff>
    </xdr:to>
    <xdr:sp macro="" textlink="">
      <xdr:nvSpPr>
        <xdr:cNvPr id="18" name="TextBox 17">
          <a:extLst>
            <a:ext uri="{FF2B5EF4-FFF2-40B4-BE49-F238E27FC236}">
              <a16:creationId xmlns:a16="http://schemas.microsoft.com/office/drawing/2014/main" id="{CA5C93D3-361E-4B66-A82B-D889563A5404}"/>
            </a:ext>
          </a:extLst>
        </xdr:cNvPr>
        <xdr:cNvSpPr txBox="1"/>
      </xdr:nvSpPr>
      <xdr:spPr>
        <a:xfrm>
          <a:off x="29496477" y="71375281"/>
          <a:ext cx="5363347" cy="20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102556</xdr:colOff>
      <xdr:row>50</xdr:row>
      <xdr:rowOff>165641</xdr:rowOff>
    </xdr:from>
    <xdr:to>
      <xdr:col>13</xdr:col>
      <xdr:colOff>201628</xdr:colOff>
      <xdr:row>51</xdr:row>
      <xdr:rowOff>177045</xdr:rowOff>
    </xdr:to>
    <xdr:sp macro="" textlink="">
      <xdr:nvSpPr>
        <xdr:cNvPr id="19" name="TextBox 18">
          <a:extLst>
            <a:ext uri="{FF2B5EF4-FFF2-40B4-BE49-F238E27FC236}">
              <a16:creationId xmlns:a16="http://schemas.microsoft.com/office/drawing/2014/main" id="{5B141F13-6D70-4DB8-A834-85F4E64C1532}"/>
            </a:ext>
          </a:extLst>
        </xdr:cNvPr>
        <xdr:cNvSpPr txBox="1"/>
      </xdr:nvSpPr>
      <xdr:spPr>
        <a:xfrm>
          <a:off x="36063513" y="71363655"/>
          <a:ext cx="2058501" cy="196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13</xdr:col>
      <xdr:colOff>265171</xdr:colOff>
      <xdr:row>50</xdr:row>
      <xdr:rowOff>148257</xdr:rowOff>
    </xdr:from>
    <xdr:to>
      <xdr:col>14</xdr:col>
      <xdr:colOff>36635</xdr:colOff>
      <xdr:row>51</xdr:row>
      <xdr:rowOff>173618</xdr:rowOff>
    </xdr:to>
    <xdr:sp macro="" textlink="">
      <xdr:nvSpPr>
        <xdr:cNvPr id="20" name="TextBox 19">
          <a:extLst>
            <a:ext uri="{FF2B5EF4-FFF2-40B4-BE49-F238E27FC236}">
              <a16:creationId xmlns:a16="http://schemas.microsoft.com/office/drawing/2014/main" id="{CA053F8F-8A9B-478C-92CD-40D792B60863}"/>
            </a:ext>
          </a:extLst>
        </xdr:cNvPr>
        <xdr:cNvSpPr txBox="1"/>
      </xdr:nvSpPr>
      <xdr:spPr>
        <a:xfrm>
          <a:off x="38185557" y="71346271"/>
          <a:ext cx="424607" cy="210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13</xdr:col>
      <xdr:colOff>296212</xdr:colOff>
      <xdr:row>51</xdr:row>
      <xdr:rowOff>1145</xdr:rowOff>
    </xdr:from>
    <xdr:to>
      <xdr:col>13</xdr:col>
      <xdr:colOff>296212</xdr:colOff>
      <xdr:row>51</xdr:row>
      <xdr:rowOff>133104</xdr:rowOff>
    </xdr:to>
    <xdr:cxnSp macro="">
      <xdr:nvCxnSpPr>
        <xdr:cNvPr id="21" name="Straight Connector 20">
          <a:extLst>
            <a:ext uri="{FF2B5EF4-FFF2-40B4-BE49-F238E27FC236}">
              <a16:creationId xmlns:a16="http://schemas.microsoft.com/office/drawing/2014/main" id="{9E45C3EA-B939-49CD-B5FE-29283DD100AF}"/>
            </a:ext>
          </a:extLst>
        </xdr:cNvPr>
        <xdr:cNvCxnSpPr/>
      </xdr:nvCxnSpPr>
      <xdr:spPr>
        <a:xfrm flipV="1">
          <a:off x="38216598" y="71384216"/>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97150</xdr:colOff>
      <xdr:row>51</xdr:row>
      <xdr:rowOff>158612</xdr:rowOff>
    </xdr:from>
    <xdr:ext cx="1461531" cy="600228"/>
    <xdr:pic>
      <xdr:nvPicPr>
        <xdr:cNvPr id="22" name="Picture 21">
          <a:extLst>
            <a:ext uri="{FF2B5EF4-FFF2-40B4-BE49-F238E27FC236}">
              <a16:creationId xmlns:a16="http://schemas.microsoft.com/office/drawing/2014/main" id="{20B253B2-4DAE-419F-9071-6DFDB2884E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6679" y="71541683"/>
          <a:ext cx="1461531" cy="600228"/>
        </a:xfrm>
        <a:prstGeom prst="rect">
          <a:avLst/>
        </a:prstGeom>
      </xdr:spPr>
    </xdr:pic>
    <xdr:clientData/>
  </xdr:oneCellAnchor>
  <xdr:twoCellAnchor>
    <xdr:from>
      <xdr:col>2</xdr:col>
      <xdr:colOff>736139</xdr:colOff>
      <xdr:row>54</xdr:row>
      <xdr:rowOff>36706</xdr:rowOff>
    </xdr:from>
    <xdr:to>
      <xdr:col>14</xdr:col>
      <xdr:colOff>0</xdr:colOff>
      <xdr:row>54</xdr:row>
      <xdr:rowOff>109903</xdr:rowOff>
    </xdr:to>
    <xdr:sp macro="" textlink="">
      <xdr:nvSpPr>
        <xdr:cNvPr id="23" name="Rectangle 22">
          <a:extLst>
            <a:ext uri="{FF2B5EF4-FFF2-40B4-BE49-F238E27FC236}">
              <a16:creationId xmlns:a16="http://schemas.microsoft.com/office/drawing/2014/main" id="{071BBC77-991A-4E78-9F05-9E96346EF782}"/>
            </a:ext>
          </a:extLst>
        </xdr:cNvPr>
        <xdr:cNvSpPr/>
      </xdr:nvSpPr>
      <xdr:spPr>
        <a:xfrm>
          <a:off x="31390310" y="71974949"/>
          <a:ext cx="7183219"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89325</xdr:colOff>
      <xdr:row>52</xdr:row>
      <xdr:rowOff>40481</xdr:rowOff>
    </xdr:from>
    <xdr:to>
      <xdr:col>14</xdr:col>
      <xdr:colOff>93466</xdr:colOff>
      <xdr:row>53</xdr:row>
      <xdr:rowOff>156459</xdr:rowOff>
    </xdr:to>
    <xdr:sp macro="" textlink="">
      <xdr:nvSpPr>
        <xdr:cNvPr id="24" name="TextBox 23">
          <a:extLst>
            <a:ext uri="{FF2B5EF4-FFF2-40B4-BE49-F238E27FC236}">
              <a16:creationId xmlns:a16="http://schemas.microsoft.com/office/drawing/2014/main" id="{3C1E163E-5312-483D-82FD-69FF52F756B7}"/>
            </a:ext>
          </a:extLst>
        </xdr:cNvPr>
        <xdr:cNvSpPr txBox="1"/>
      </xdr:nvSpPr>
      <xdr:spPr>
        <a:xfrm>
          <a:off x="32784568" y="71608610"/>
          <a:ext cx="5882427"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1</xdr:col>
      <xdr:colOff>31224</xdr:colOff>
      <xdr:row>55</xdr:row>
      <xdr:rowOff>188463</xdr:rowOff>
    </xdr:from>
    <xdr:to>
      <xdr:col>14</xdr:col>
      <xdr:colOff>0</xdr:colOff>
      <xdr:row>55</xdr:row>
      <xdr:rowOff>188463</xdr:rowOff>
    </xdr:to>
    <xdr:cxnSp macro="">
      <xdr:nvCxnSpPr>
        <xdr:cNvPr id="25" name="Straight Connector 24">
          <a:extLst>
            <a:ext uri="{FF2B5EF4-FFF2-40B4-BE49-F238E27FC236}">
              <a16:creationId xmlns:a16="http://schemas.microsoft.com/office/drawing/2014/main" id="{74BEA9EA-5AF6-4515-96A0-0D7CA446A0BE}"/>
            </a:ext>
          </a:extLst>
        </xdr:cNvPr>
        <xdr:cNvCxnSpPr/>
      </xdr:nvCxnSpPr>
      <xdr:spPr>
        <a:xfrm>
          <a:off x="30113895" y="72306320"/>
          <a:ext cx="8459634"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69068</xdr:colOff>
      <xdr:row>54</xdr:row>
      <xdr:rowOff>101160</xdr:rowOff>
    </xdr:from>
    <xdr:to>
      <xdr:col>8</xdr:col>
      <xdr:colOff>130737</xdr:colOff>
      <xdr:row>55</xdr:row>
      <xdr:rowOff>154632</xdr:rowOff>
    </xdr:to>
    <xdr:sp macro="" textlink="">
      <xdr:nvSpPr>
        <xdr:cNvPr id="26" name="TextBox 25">
          <a:extLst>
            <a:ext uri="{FF2B5EF4-FFF2-40B4-BE49-F238E27FC236}">
              <a16:creationId xmlns:a16="http://schemas.microsoft.com/office/drawing/2014/main" id="{428EAE44-E258-4E7A-AC8B-2986DF04BA8B}"/>
            </a:ext>
          </a:extLst>
        </xdr:cNvPr>
        <xdr:cNvSpPr txBox="1"/>
      </xdr:nvSpPr>
      <xdr:spPr>
        <a:xfrm>
          <a:off x="29498597" y="72039403"/>
          <a:ext cx="5286811"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1</xdr:col>
      <xdr:colOff>14654</xdr:colOff>
      <xdr:row>77</xdr:row>
      <xdr:rowOff>4387</xdr:rowOff>
    </xdr:from>
    <xdr:to>
      <xdr:col>13</xdr:col>
      <xdr:colOff>465274</xdr:colOff>
      <xdr:row>77</xdr:row>
      <xdr:rowOff>4387</xdr:rowOff>
    </xdr:to>
    <xdr:cxnSp macro="">
      <xdr:nvCxnSpPr>
        <xdr:cNvPr id="27" name="Straight Connector 26">
          <a:extLst>
            <a:ext uri="{FF2B5EF4-FFF2-40B4-BE49-F238E27FC236}">
              <a16:creationId xmlns:a16="http://schemas.microsoft.com/office/drawing/2014/main" id="{548AAEF3-889D-4BBE-8B24-42EFEF01D60A}"/>
            </a:ext>
          </a:extLst>
        </xdr:cNvPr>
        <xdr:cNvCxnSpPr/>
      </xdr:nvCxnSpPr>
      <xdr:spPr>
        <a:xfrm>
          <a:off x="30097325" y="76487416"/>
          <a:ext cx="828833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66948</xdr:colOff>
      <xdr:row>76</xdr:row>
      <xdr:rowOff>177267</xdr:rowOff>
    </xdr:from>
    <xdr:to>
      <xdr:col>8</xdr:col>
      <xdr:colOff>205153</xdr:colOff>
      <xdr:row>78</xdr:row>
      <xdr:rowOff>8227</xdr:rowOff>
    </xdr:to>
    <xdr:sp macro="" textlink="">
      <xdr:nvSpPr>
        <xdr:cNvPr id="28" name="TextBox 27">
          <a:extLst>
            <a:ext uri="{FF2B5EF4-FFF2-40B4-BE49-F238E27FC236}">
              <a16:creationId xmlns:a16="http://schemas.microsoft.com/office/drawing/2014/main" id="{E2C21C88-9296-40FC-B141-6B04CDCDF15A}"/>
            </a:ext>
          </a:extLst>
        </xdr:cNvPr>
        <xdr:cNvSpPr txBox="1"/>
      </xdr:nvSpPr>
      <xdr:spPr>
        <a:xfrm>
          <a:off x="29496477" y="76475238"/>
          <a:ext cx="5363347" cy="20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102556</xdr:colOff>
      <xdr:row>76</xdr:row>
      <xdr:rowOff>165641</xdr:rowOff>
    </xdr:from>
    <xdr:to>
      <xdr:col>13</xdr:col>
      <xdr:colOff>201628</xdr:colOff>
      <xdr:row>77</xdr:row>
      <xdr:rowOff>177045</xdr:rowOff>
    </xdr:to>
    <xdr:sp macro="" textlink="">
      <xdr:nvSpPr>
        <xdr:cNvPr id="29" name="TextBox 28">
          <a:extLst>
            <a:ext uri="{FF2B5EF4-FFF2-40B4-BE49-F238E27FC236}">
              <a16:creationId xmlns:a16="http://schemas.microsoft.com/office/drawing/2014/main" id="{68C9339D-855D-49EE-A785-B6258476C340}"/>
            </a:ext>
          </a:extLst>
        </xdr:cNvPr>
        <xdr:cNvSpPr txBox="1"/>
      </xdr:nvSpPr>
      <xdr:spPr>
        <a:xfrm>
          <a:off x="36063513" y="76463612"/>
          <a:ext cx="2058501" cy="196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13</xdr:col>
      <xdr:colOff>265171</xdr:colOff>
      <xdr:row>76</xdr:row>
      <xdr:rowOff>148257</xdr:rowOff>
    </xdr:from>
    <xdr:to>
      <xdr:col>14</xdr:col>
      <xdr:colOff>36635</xdr:colOff>
      <xdr:row>77</xdr:row>
      <xdr:rowOff>173618</xdr:rowOff>
    </xdr:to>
    <xdr:sp macro="" textlink="">
      <xdr:nvSpPr>
        <xdr:cNvPr id="30" name="TextBox 29">
          <a:extLst>
            <a:ext uri="{FF2B5EF4-FFF2-40B4-BE49-F238E27FC236}">
              <a16:creationId xmlns:a16="http://schemas.microsoft.com/office/drawing/2014/main" id="{F0B87BA8-1F66-4DCC-90C8-5507B482B5F5}"/>
            </a:ext>
          </a:extLst>
        </xdr:cNvPr>
        <xdr:cNvSpPr txBox="1"/>
      </xdr:nvSpPr>
      <xdr:spPr>
        <a:xfrm>
          <a:off x="38185557" y="76446228"/>
          <a:ext cx="424607" cy="21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13</xdr:col>
      <xdr:colOff>296212</xdr:colOff>
      <xdr:row>77</xdr:row>
      <xdr:rowOff>1145</xdr:rowOff>
    </xdr:from>
    <xdr:to>
      <xdr:col>13</xdr:col>
      <xdr:colOff>296212</xdr:colOff>
      <xdr:row>77</xdr:row>
      <xdr:rowOff>133104</xdr:rowOff>
    </xdr:to>
    <xdr:cxnSp macro="">
      <xdr:nvCxnSpPr>
        <xdr:cNvPr id="31" name="Straight Connector 30">
          <a:extLst>
            <a:ext uri="{FF2B5EF4-FFF2-40B4-BE49-F238E27FC236}">
              <a16:creationId xmlns:a16="http://schemas.microsoft.com/office/drawing/2014/main" id="{C4622E26-1CE4-475A-8E20-E50F0ABA78FF}"/>
            </a:ext>
          </a:extLst>
        </xdr:cNvPr>
        <xdr:cNvCxnSpPr/>
      </xdr:nvCxnSpPr>
      <xdr:spPr>
        <a:xfrm flipV="1">
          <a:off x="38216598" y="7648417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43962</xdr:colOff>
      <xdr:row>80</xdr:row>
      <xdr:rowOff>36706</xdr:rowOff>
    </xdr:from>
    <xdr:to>
      <xdr:col>28</xdr:col>
      <xdr:colOff>476250</xdr:colOff>
      <xdr:row>80</xdr:row>
      <xdr:rowOff>102577</xdr:rowOff>
    </xdr:to>
    <xdr:sp macro="" textlink="">
      <xdr:nvSpPr>
        <xdr:cNvPr id="32" name="Rectangle 31">
          <a:extLst>
            <a:ext uri="{FF2B5EF4-FFF2-40B4-BE49-F238E27FC236}">
              <a16:creationId xmlns:a16="http://schemas.microsoft.com/office/drawing/2014/main" id="{100DF4B1-C6E3-4892-9EEC-A79AA24BF857}"/>
            </a:ext>
          </a:extLst>
        </xdr:cNvPr>
        <xdr:cNvSpPr/>
      </xdr:nvSpPr>
      <xdr:spPr>
        <a:xfrm>
          <a:off x="41230062" y="77074906"/>
          <a:ext cx="6963717" cy="65871"/>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20</xdr:col>
      <xdr:colOff>89325</xdr:colOff>
      <xdr:row>78</xdr:row>
      <xdr:rowOff>40481</xdr:rowOff>
    </xdr:from>
    <xdr:to>
      <xdr:col>29</xdr:col>
      <xdr:colOff>93466</xdr:colOff>
      <xdr:row>79</xdr:row>
      <xdr:rowOff>156459</xdr:rowOff>
    </xdr:to>
    <xdr:sp macro="" textlink="">
      <xdr:nvSpPr>
        <xdr:cNvPr id="33" name="TextBox 32">
          <a:extLst>
            <a:ext uri="{FF2B5EF4-FFF2-40B4-BE49-F238E27FC236}">
              <a16:creationId xmlns:a16="http://schemas.microsoft.com/office/drawing/2014/main" id="{C2B98F37-9DDB-4F63-91C1-2267DAC934A0}"/>
            </a:ext>
          </a:extLst>
        </xdr:cNvPr>
        <xdr:cNvSpPr txBox="1"/>
      </xdr:nvSpPr>
      <xdr:spPr>
        <a:xfrm>
          <a:off x="42581711" y="76708567"/>
          <a:ext cx="5882426"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16</xdr:col>
      <xdr:colOff>31224</xdr:colOff>
      <xdr:row>81</xdr:row>
      <xdr:rowOff>188463</xdr:rowOff>
    </xdr:from>
    <xdr:to>
      <xdr:col>29</xdr:col>
      <xdr:colOff>0</xdr:colOff>
      <xdr:row>81</xdr:row>
      <xdr:rowOff>188463</xdr:rowOff>
    </xdr:to>
    <xdr:cxnSp macro="">
      <xdr:nvCxnSpPr>
        <xdr:cNvPr id="34" name="Straight Connector 33">
          <a:extLst>
            <a:ext uri="{FF2B5EF4-FFF2-40B4-BE49-F238E27FC236}">
              <a16:creationId xmlns:a16="http://schemas.microsoft.com/office/drawing/2014/main" id="{3A887FEF-AF3D-4C60-B525-6AA27237491C}"/>
            </a:ext>
          </a:extLst>
        </xdr:cNvPr>
        <xdr:cNvCxnSpPr/>
      </xdr:nvCxnSpPr>
      <xdr:spPr>
        <a:xfrm>
          <a:off x="39911038" y="77406277"/>
          <a:ext cx="845963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69068</xdr:colOff>
      <xdr:row>80</xdr:row>
      <xdr:rowOff>101160</xdr:rowOff>
    </xdr:from>
    <xdr:to>
      <xdr:col>23</xdr:col>
      <xdr:colOff>130737</xdr:colOff>
      <xdr:row>81</xdr:row>
      <xdr:rowOff>154632</xdr:rowOff>
    </xdr:to>
    <xdr:sp macro="" textlink="">
      <xdr:nvSpPr>
        <xdr:cNvPr id="35" name="TextBox 34">
          <a:extLst>
            <a:ext uri="{FF2B5EF4-FFF2-40B4-BE49-F238E27FC236}">
              <a16:creationId xmlns:a16="http://schemas.microsoft.com/office/drawing/2014/main" id="{8365D14E-8CF0-48B6-822A-4EDD625A7EB1}"/>
            </a:ext>
          </a:extLst>
        </xdr:cNvPr>
        <xdr:cNvSpPr txBox="1"/>
      </xdr:nvSpPr>
      <xdr:spPr>
        <a:xfrm>
          <a:off x="39295739" y="77139360"/>
          <a:ext cx="5286812"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Chiến</a:t>
          </a:r>
          <a:r>
            <a:rPr lang="en-US" sz="1400" b="1" baseline="0">
              <a:solidFill>
                <a:srgbClr val="005993"/>
              </a:solidFill>
              <a:latin typeface="+mn-lt"/>
            </a:rPr>
            <a:t> lược giao dịch</a:t>
          </a:r>
          <a:endParaRPr lang="en-001" sz="1400" b="1">
            <a:solidFill>
              <a:srgbClr val="005993"/>
            </a:solidFill>
            <a:latin typeface="+mn-lt"/>
          </a:endParaRPr>
        </a:p>
      </xdr:txBody>
    </xdr:sp>
    <xdr:clientData/>
  </xdr:twoCellAnchor>
  <xdr:twoCellAnchor>
    <xdr:from>
      <xdr:col>16</xdr:col>
      <xdr:colOff>14654</xdr:colOff>
      <xdr:row>103</xdr:row>
      <xdr:rowOff>4387</xdr:rowOff>
    </xdr:from>
    <xdr:to>
      <xdr:col>28</xdr:col>
      <xdr:colOff>465274</xdr:colOff>
      <xdr:row>103</xdr:row>
      <xdr:rowOff>4387</xdr:rowOff>
    </xdr:to>
    <xdr:cxnSp macro="">
      <xdr:nvCxnSpPr>
        <xdr:cNvPr id="36" name="Straight Connector 35">
          <a:extLst>
            <a:ext uri="{FF2B5EF4-FFF2-40B4-BE49-F238E27FC236}">
              <a16:creationId xmlns:a16="http://schemas.microsoft.com/office/drawing/2014/main" id="{D7C659D0-222F-4755-941C-065DB3427699}"/>
            </a:ext>
          </a:extLst>
        </xdr:cNvPr>
        <xdr:cNvCxnSpPr/>
      </xdr:nvCxnSpPr>
      <xdr:spPr>
        <a:xfrm>
          <a:off x="39894468" y="81298901"/>
          <a:ext cx="828833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66948</xdr:colOff>
      <xdr:row>102</xdr:row>
      <xdr:rowOff>177267</xdr:rowOff>
    </xdr:from>
    <xdr:to>
      <xdr:col>23</xdr:col>
      <xdr:colOff>205153</xdr:colOff>
      <xdr:row>104</xdr:row>
      <xdr:rowOff>8227</xdr:rowOff>
    </xdr:to>
    <xdr:sp macro="" textlink="">
      <xdr:nvSpPr>
        <xdr:cNvPr id="37" name="TextBox 36">
          <a:extLst>
            <a:ext uri="{FF2B5EF4-FFF2-40B4-BE49-F238E27FC236}">
              <a16:creationId xmlns:a16="http://schemas.microsoft.com/office/drawing/2014/main" id="{F4BCD4A8-0EA6-469F-A58D-7C9E55B2CF33}"/>
            </a:ext>
          </a:extLst>
        </xdr:cNvPr>
        <xdr:cNvSpPr txBox="1"/>
      </xdr:nvSpPr>
      <xdr:spPr>
        <a:xfrm>
          <a:off x="39293619" y="81286724"/>
          <a:ext cx="5363348" cy="20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25</xdr:col>
      <xdr:colOff>102556</xdr:colOff>
      <xdr:row>102</xdr:row>
      <xdr:rowOff>165641</xdr:rowOff>
    </xdr:from>
    <xdr:to>
      <xdr:col>28</xdr:col>
      <xdr:colOff>201628</xdr:colOff>
      <xdr:row>103</xdr:row>
      <xdr:rowOff>177045</xdr:rowOff>
    </xdr:to>
    <xdr:sp macro="" textlink="">
      <xdr:nvSpPr>
        <xdr:cNvPr id="38" name="TextBox 37">
          <a:extLst>
            <a:ext uri="{FF2B5EF4-FFF2-40B4-BE49-F238E27FC236}">
              <a16:creationId xmlns:a16="http://schemas.microsoft.com/office/drawing/2014/main" id="{14C8F286-B137-4B25-AA1C-6B770F127787}"/>
            </a:ext>
          </a:extLst>
        </xdr:cNvPr>
        <xdr:cNvSpPr txBox="1"/>
      </xdr:nvSpPr>
      <xdr:spPr>
        <a:xfrm>
          <a:off x="45860656" y="81275098"/>
          <a:ext cx="2058501" cy="196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28</xdr:col>
      <xdr:colOff>265171</xdr:colOff>
      <xdr:row>102</xdr:row>
      <xdr:rowOff>148257</xdr:rowOff>
    </xdr:from>
    <xdr:to>
      <xdr:col>29</xdr:col>
      <xdr:colOff>36635</xdr:colOff>
      <xdr:row>103</xdr:row>
      <xdr:rowOff>173618</xdr:rowOff>
    </xdr:to>
    <xdr:sp macro="" textlink="">
      <xdr:nvSpPr>
        <xdr:cNvPr id="39" name="TextBox 38">
          <a:extLst>
            <a:ext uri="{FF2B5EF4-FFF2-40B4-BE49-F238E27FC236}">
              <a16:creationId xmlns:a16="http://schemas.microsoft.com/office/drawing/2014/main" id="{FB1F3FC6-8712-4B23-81FF-9DDA3F02037A}"/>
            </a:ext>
          </a:extLst>
        </xdr:cNvPr>
        <xdr:cNvSpPr txBox="1"/>
      </xdr:nvSpPr>
      <xdr:spPr>
        <a:xfrm>
          <a:off x="47982700" y="81257714"/>
          <a:ext cx="424606" cy="210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28</xdr:col>
      <xdr:colOff>296212</xdr:colOff>
      <xdr:row>103</xdr:row>
      <xdr:rowOff>1145</xdr:rowOff>
    </xdr:from>
    <xdr:to>
      <xdr:col>28</xdr:col>
      <xdr:colOff>296212</xdr:colOff>
      <xdr:row>103</xdr:row>
      <xdr:rowOff>133104</xdr:rowOff>
    </xdr:to>
    <xdr:cxnSp macro="">
      <xdr:nvCxnSpPr>
        <xdr:cNvPr id="40" name="Straight Connector 39">
          <a:extLst>
            <a:ext uri="{FF2B5EF4-FFF2-40B4-BE49-F238E27FC236}">
              <a16:creationId xmlns:a16="http://schemas.microsoft.com/office/drawing/2014/main" id="{181AED7A-B62F-4E94-A124-D2364198C78B}"/>
            </a:ext>
          </a:extLst>
        </xdr:cNvPr>
        <xdr:cNvCxnSpPr/>
      </xdr:nvCxnSpPr>
      <xdr:spPr>
        <a:xfrm flipV="1">
          <a:off x="48013741" y="81295659"/>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109904</xdr:colOff>
      <xdr:row>77</xdr:row>
      <xdr:rowOff>161192</xdr:rowOff>
    </xdr:from>
    <xdr:ext cx="1461531" cy="600228"/>
    <xdr:pic>
      <xdr:nvPicPr>
        <xdr:cNvPr id="41" name="Picture 40">
          <a:extLst>
            <a:ext uri="{FF2B5EF4-FFF2-40B4-BE49-F238E27FC236}">
              <a16:creationId xmlns:a16="http://schemas.microsoft.com/office/drawing/2014/main" id="{C3D0115E-1FB1-473B-B3E5-0E1B31D408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683433" y="76644221"/>
          <a:ext cx="1461531" cy="60022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13">
    <queryTableFields count="9">
      <queryTableField id="1" name="date" tableColumnId="1"/>
      <queryTableField id="2" name="ticker" tableColumnId="2"/>
      <queryTableField id="3" name="close" tableColumnId="3"/>
      <queryTableField id="9" name="cum_change" tableColumnId="9"/>
      <queryTableField id="4" name="1d_change" tableColumnId="4"/>
      <queryTableField id="5" name="1w_change" tableColumnId="5"/>
      <queryTableField id="6" name="1m_change" tableColumnId="6"/>
      <queryTableField id="7" name="market" tableColumnId="7"/>
      <queryTableField id="8" name="typ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6"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7"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5"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713562401553935"/><Relationship Id="rId1" Type="http://schemas.openxmlformats.org/officeDocument/2006/relationships/hyperlink" Target="https://pub-196e071ed6aa4a6a80cd72afba5ebd53.r2.dev/TA_VNINDEX.png?v=0.713562401553935"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29"/>
    <tableColumn id="2" xr3:uid="{95C6A7D4-98E5-4831-B5D5-BF03EF2D8BD7}" uniqueName="2" name="industry" queryTableFieldId="2" dataDxfId="28"/>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27"/>
    <tableColumn id="2" xr3:uid="{640B1DCB-BCF7-4695-9C58-AE5A0135DC53}" uniqueName="2" name="ticker" queryTableFieldId="2" dataDxfId="26"/>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25"/>
    <tableColumn id="10" xr3:uid="{488E17C2-7A7D-406B-ACF0-75769B7D4DE2}" uniqueName="10" name="impact_ratio"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24"/>
    <tableColumn id="2" xr3:uid="{0F6D651A-723B-46F0-9F3A-A5B33C1BADE8}" uniqueName="2" name="ticker" queryTableFieldId="2" dataDxfId="23"/>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3972270D-D8EF-417D-A677-3FB0E81823A4}" uniqueName="5" name="1w_change" queryTableFieldId="5"/>
    <tableColumn id="6" xr3:uid="{921B0485-1A45-430E-A7D7-443A5DF3F959}" uniqueName="6" name="1m_change" queryTableFieldId="6"/>
    <tableColumn id="7" xr3:uid="{20D3483E-D39C-48D4-82AC-A8DAEFAC3EAD}" uniqueName="7" name="market" queryTableFieldId="7" dataDxfId="22"/>
    <tableColumn id="8" xr3:uid="{696D493E-12AD-4269-9ADC-8B70CA43C233}" uniqueName="8" name="type" queryTableFieldId="8" dataDxfId="2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20"/>
    <tableColumn id="6" xr3:uid="{D59AAAB7-EBAD-45AB-B82B-418239257675}" uniqueName="6" name="close" queryTableFieldId="6"/>
    <tableColumn id="30" xr3:uid="{27ED307B-72DD-4778-AD29-44EF8EA5C5B4}" uniqueName="30" name="trend_5p" queryTableFieldId="30" dataDxfId="19" dataCellStyle="Percent"/>
    <tableColumn id="31" xr3:uid="{3CB300A4-D911-47BD-B128-A6C5C806121B}" uniqueName="31" name="trend_20p" queryTableFieldId="31" dataDxfId="18" dataCellStyle="Percent"/>
    <tableColumn id="32" xr3:uid="{6FF7B721-FD71-44FA-B4CD-FD950D914C21}" uniqueName="32" name="trend_60p" queryTableFieldId="32" dataDxfId="17" dataCellStyle="Percent"/>
    <tableColumn id="33" xr3:uid="{05775727-1ED6-4A11-9F7C-BF70F4E30A61}" uniqueName="33" name="trend_240p" queryTableFieldId="33" dataDxfId="16" dataCellStyle="Percent"/>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15"/>
    <tableColumn id="2" xr3:uid="{D3210794-8685-46CF-9828-391A3CA5A2DF}" uniqueName="2" name="type" queryTableFieldId="2" dataDxfId="14"/>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3"/>
    <tableColumn id="2" xr3:uid="{8C069553-F0E0-48A7-8762-CA87D9C0E377}" uniqueName="2" name="ticker" queryTableFieldId="2" dataDxfId="12"/>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 displayName="weekly_news" ref="A1:J61" tableType="queryTable" totalsRowShown="0">
  <autoFilter ref="A1:J61" xr:uid="{F419C650-9331-4585-B25D-0852C6F0C726}"/>
  <tableColumns count="10">
    <tableColumn id="1" xr3:uid="{3B3A0306-6D34-46E9-AD65-66CA9A297B1B}" uniqueName="1" name="news_type" queryTableFieldId="1" dataDxfId="11"/>
    <tableColumn id="2" xr3:uid="{F4D8D7B0-235C-4B70-9AE5-BD8EC659D0F2}" uniqueName="2" name="source" queryTableFieldId="2" dataDxfId="10"/>
    <tableColumn id="3" xr3:uid="{6B8629E7-4776-465D-B2E1-B0590A0CA1E2}" uniqueName="3" name="title" queryTableFieldId="3" dataDxfId="9"/>
    <tableColumn id="4" xr3:uid="{ABCBB920-CB7F-4D42-AED1-0E1BACF35C47}" uniqueName="4" name="content" queryTableFieldId="4" dataDxfId="8"/>
    <tableColumn id="5" xr3:uid="{64ABB16C-CEA4-4741-8DC2-02DD1AEE3D56}" uniqueName="5" name="image_url" queryTableFieldId="5" dataDxfId="7"/>
    <tableColumn id="6" xr3:uid="{5805124A-A17B-4ADF-9132-901C556B5F74}" uniqueName="6" name="article_url" queryTableFieldId="6" dataDxfId="6"/>
    <tableColumn id="7" xr3:uid="{5D3675A9-CADD-48AC-A2D1-5BF1D296D8EE}" uniqueName="7" name="published_time" queryTableFieldId="7" dataDxfId="5"/>
    <tableColumn id="8" xr3:uid="{C70AE2AF-7F2C-4153-B582-B654976EF920}" uniqueName="8" name="word_count" queryTableFieldId="8"/>
    <tableColumn id="9" xr3:uid="{2F0F9A3A-6123-41EC-8893-DFA8B5D7EAD6}" uniqueName="9" name="impact" queryTableFieldId="9" dataDxfId="4"/>
    <tableColumn id="10" xr3:uid="{E0023E87-E869-4E4A-82CD-138BE17731F9}" uniqueName="10" name="sectors" queryTableFieldId="10" dataDxf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comments" displayName="weekly_comments" ref="A1:C6" tableType="queryTable" totalsRowShown="0">
  <autoFilter ref="A1:C6" xr:uid="{0E39DB8E-247A-4917-8D67-9BADD688F588}"/>
  <tableColumns count="3">
    <tableColumn id="1" xr3:uid="{153FC441-C3C1-456A-87E1-F45B8D979DB7}" uniqueName="1" name="type" queryTableFieldId="1" dataDxfId="2"/>
    <tableColumn id="2" xr3:uid="{C34F7F8D-0FEF-436E-B076-6395CA0E089F}" uniqueName="2" name="group" queryTableFieldId="2" dataDxfId="1"/>
    <tableColumn id="3" xr3:uid="{29F472BE-89AF-4D13-A3FA-AA87D6493C23}" uniqueName="3" name="comment"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CA327"/>
  <sheetViews>
    <sheetView view="pageBreakPreview" zoomScale="115" zoomScaleNormal="70" zoomScaleSheetLayoutView="115" workbookViewId="0">
      <selection activeCell="B2" sqref="B2"/>
    </sheetView>
  </sheetViews>
  <sheetFormatPr defaultRowHeight="14.6" x14ac:dyDescent="0.4"/>
  <cols>
    <col min="1" max="1" width="105.69140625" customWidth="1"/>
    <col min="65" max="65" width="2.3046875" customWidth="1"/>
    <col min="66" max="78" width="7.15234375" customWidth="1"/>
    <col min="79" max="79" width="2.3046875" customWidth="1"/>
  </cols>
  <sheetData>
    <row r="1" spans="1:1" ht="409.5" customHeight="1" x14ac:dyDescent="0.4">
      <c r="A1" t="e" vm="1">
        <v>#VALUE!</v>
      </c>
    </row>
    <row r="2" spans="1:1" ht="409.3" customHeight="1" x14ac:dyDescent="0.4">
      <c r="A2" t="e" vm="2">
        <v>#VALUE!</v>
      </c>
    </row>
    <row r="3" spans="1:1" ht="15" customHeight="1" x14ac:dyDescent="0.4"/>
    <row r="4" spans="1:1" ht="15" customHeight="1" x14ac:dyDescent="0.4"/>
    <row r="5" spans="1:1" ht="15" customHeight="1" x14ac:dyDescent="0.4"/>
    <row r="6" spans="1:1" ht="15" customHeight="1" x14ac:dyDescent="0.4"/>
    <row r="7" spans="1:1" ht="15" customHeight="1" x14ac:dyDescent="0.4"/>
    <row r="8" spans="1:1" ht="15" customHeight="1" x14ac:dyDescent="0.4"/>
    <row r="9" spans="1:1" ht="15" customHeight="1" x14ac:dyDescent="0.4"/>
    <row r="10" spans="1:1" ht="15" customHeight="1" x14ac:dyDescent="0.4"/>
    <row r="11" spans="1:1" ht="15" customHeight="1" x14ac:dyDescent="0.4"/>
    <row r="12" spans="1:1" ht="15" customHeight="1" x14ac:dyDescent="0.4"/>
    <row r="13" spans="1:1" ht="15" customHeight="1" x14ac:dyDescent="0.4"/>
    <row r="14" spans="1:1" ht="15" customHeight="1" x14ac:dyDescent="0.4"/>
    <row r="15" spans="1:1" ht="15" customHeight="1" x14ac:dyDescent="0.4"/>
    <row r="16" spans="1:1" ht="15" customHeight="1" x14ac:dyDescent="0.4"/>
    <row r="17" ht="15" customHeight="1" x14ac:dyDescent="0.4"/>
    <row r="18" ht="15" customHeight="1" x14ac:dyDescent="0.4"/>
    <row r="19" ht="15" customHeight="1" x14ac:dyDescent="0.4"/>
    <row r="20" ht="15" customHeight="1" x14ac:dyDescent="0.4"/>
    <row r="21" ht="15" customHeight="1" x14ac:dyDescent="0.4"/>
    <row r="22" ht="15" customHeight="1" x14ac:dyDescent="0.4"/>
    <row r="23" ht="15" customHeight="1" x14ac:dyDescent="0.4"/>
    <row r="24" ht="15" customHeight="1" x14ac:dyDescent="0.4"/>
    <row r="25" ht="15" customHeight="1" x14ac:dyDescent="0.4"/>
    <row r="26" ht="15" customHeight="1" x14ac:dyDescent="0.4"/>
    <row r="27" ht="15" customHeight="1" x14ac:dyDescent="0.4"/>
    <row r="28" ht="15" customHeight="1" x14ac:dyDescent="0.4"/>
    <row r="29" ht="15" customHeight="1" x14ac:dyDescent="0.4"/>
    <row r="36" s="13" customFormat="1" ht="57.75" customHeight="1" x14ac:dyDescent="0.4"/>
    <row r="37" s="13" customFormat="1" ht="57.75" customHeight="1" x14ac:dyDescent="0.4"/>
    <row r="38" s="13" customFormat="1" ht="57.75" customHeight="1" x14ac:dyDescent="0.4"/>
    <row r="39" s="13" customFormat="1" ht="57.75" customHeight="1" x14ac:dyDescent="0.4"/>
    <row r="40" s="13" customFormat="1" ht="57.75" customHeight="1" x14ac:dyDescent="0.4"/>
    <row r="43" ht="15" customHeight="1" x14ac:dyDescent="0.4"/>
    <row r="44" ht="15" customHeight="1" x14ac:dyDescent="0.4"/>
    <row r="45" ht="15" customHeight="1" x14ac:dyDescent="0.4"/>
    <row r="46" ht="15" customHeight="1" x14ac:dyDescent="0.4"/>
    <row r="47" ht="15" customHeight="1" x14ac:dyDescent="0.4"/>
    <row r="48" ht="15" customHeight="1" x14ac:dyDescent="0.4"/>
    <row r="49" ht="15" customHeight="1" x14ac:dyDescent="0.4"/>
    <row r="50" ht="15" customHeight="1" x14ac:dyDescent="0.4"/>
    <row r="51" ht="15" customHeight="1" x14ac:dyDescent="0.4"/>
    <row r="52" ht="15" customHeight="1" x14ac:dyDescent="0.4"/>
    <row r="53" ht="15" customHeight="1" x14ac:dyDescent="0.4"/>
    <row r="54" ht="15" customHeight="1" x14ac:dyDescent="0.4"/>
    <row r="55" ht="15" customHeight="1" x14ac:dyDescent="0.4"/>
    <row r="56" ht="15" customHeight="1" x14ac:dyDescent="0.4"/>
    <row r="57" ht="15" customHeight="1" x14ac:dyDescent="0.4"/>
    <row r="58" ht="15" customHeight="1" x14ac:dyDescent="0.4"/>
    <row r="59" ht="15" customHeight="1" x14ac:dyDescent="0.4"/>
    <row r="60" ht="15" customHeight="1" x14ac:dyDescent="0.4"/>
    <row r="61" ht="15" customHeight="1" x14ac:dyDescent="0.4"/>
    <row r="62" ht="15" customHeight="1" x14ac:dyDescent="0.4"/>
    <row r="63" ht="15" customHeight="1" x14ac:dyDescent="0.4"/>
    <row r="64" ht="15" customHeight="1" x14ac:dyDescent="0.4"/>
    <row r="65" ht="15" customHeight="1" x14ac:dyDescent="0.4"/>
    <row r="66" ht="15" customHeight="1" x14ac:dyDescent="0.4"/>
    <row r="67" ht="15" customHeight="1" x14ac:dyDescent="0.4"/>
    <row r="68" ht="15" customHeight="1" x14ac:dyDescent="0.4"/>
    <row r="69" ht="15" customHeight="1" x14ac:dyDescent="0.4"/>
    <row r="76" s="13" customFormat="1" ht="57.75" customHeight="1" x14ac:dyDescent="0.4"/>
    <row r="77" s="13" customFormat="1" ht="57.75" customHeight="1" x14ac:dyDescent="0.4"/>
    <row r="78" s="13" customFormat="1" ht="57.75" customHeight="1" x14ac:dyDescent="0.4"/>
    <row r="79" s="13" customFormat="1" ht="57.75" customHeight="1" x14ac:dyDescent="0.4"/>
    <row r="80" s="13" customFormat="1" ht="57.75" customHeight="1" x14ac:dyDescent="0.4"/>
    <row r="110" ht="15" customHeight="1" x14ac:dyDescent="0.4"/>
    <row r="111" ht="15" customHeight="1" x14ac:dyDescent="0.4"/>
    <row r="112" ht="15" customHeight="1" x14ac:dyDescent="0.4"/>
    <row r="113" ht="15" customHeight="1" x14ac:dyDescent="0.4"/>
    <row r="114" ht="7.5" customHeight="1" x14ac:dyDescent="0.4"/>
    <row r="115" ht="318.75" customHeight="1" x14ac:dyDescent="0.4"/>
    <row r="116" ht="7.5" customHeight="1" x14ac:dyDescent="0.4"/>
    <row r="117" ht="15" customHeight="1" x14ac:dyDescent="0.4"/>
    <row r="123" ht="192.75" customHeight="1" x14ac:dyDescent="0.4"/>
    <row r="124" ht="15" customHeight="1" x14ac:dyDescent="0.4"/>
    <row r="125" ht="97.5" customHeight="1" x14ac:dyDescent="0.4"/>
    <row r="196" ht="168" customHeight="1" x14ac:dyDescent="0.4"/>
    <row r="205" s="38" customFormat="1" ht="30" customHeight="1" x14ac:dyDescent="0.4"/>
    <row r="206" ht="15" customHeight="1" x14ac:dyDescent="0.4"/>
    <row r="207" ht="15" customHeight="1" x14ac:dyDescent="0.4"/>
    <row r="208" ht="15" customHeight="1" x14ac:dyDescent="0.4"/>
    <row r="209" ht="15" customHeight="1" x14ac:dyDescent="0.4"/>
    <row r="210" ht="15" customHeight="1" x14ac:dyDescent="0.4"/>
    <row r="211" ht="15" customHeight="1" x14ac:dyDescent="0.4"/>
    <row r="212" ht="15" customHeight="1" x14ac:dyDescent="0.4"/>
    <row r="213" ht="15" customHeight="1" x14ac:dyDescent="0.4"/>
    <row r="214" ht="15" customHeight="1" x14ac:dyDescent="0.4"/>
    <row r="215" ht="15" customHeight="1" x14ac:dyDescent="0.4"/>
    <row r="216" ht="15" customHeight="1" x14ac:dyDescent="0.4"/>
    <row r="217" ht="15" customHeight="1" x14ac:dyDescent="0.4"/>
    <row r="218" ht="15" customHeight="1" x14ac:dyDescent="0.4"/>
    <row r="219" ht="15" customHeight="1" x14ac:dyDescent="0.4"/>
    <row r="220" ht="15" customHeight="1" x14ac:dyDescent="0.4"/>
    <row r="221" ht="15" customHeight="1" x14ac:dyDescent="0.4"/>
    <row r="222" ht="15" customHeight="1" x14ac:dyDescent="0.4"/>
    <row r="231" ht="30" customHeight="1" x14ac:dyDescent="0.4"/>
    <row r="232" ht="15" customHeight="1" x14ac:dyDescent="0.4"/>
    <row r="233" ht="15" customHeight="1" x14ac:dyDescent="0.4"/>
    <row r="234" ht="15" customHeight="1" x14ac:dyDescent="0.4"/>
    <row r="235" ht="15" customHeight="1" x14ac:dyDescent="0.4"/>
    <row r="236" ht="15" customHeight="1" x14ac:dyDescent="0.4"/>
    <row r="237" ht="15" customHeight="1" x14ac:dyDescent="0.4"/>
    <row r="238" ht="15" customHeight="1" x14ac:dyDescent="0.4"/>
    <row r="239" ht="15" customHeight="1" x14ac:dyDescent="0.4"/>
    <row r="240" ht="15" customHeight="1" x14ac:dyDescent="0.4"/>
    <row r="241" ht="15" customHeight="1" x14ac:dyDescent="0.4"/>
    <row r="242" ht="15" customHeight="1" x14ac:dyDescent="0.4"/>
    <row r="243" ht="15" customHeight="1" x14ac:dyDescent="0.4"/>
    <row r="244" ht="15" customHeight="1" x14ac:dyDescent="0.4"/>
    <row r="245" ht="15" customHeight="1" x14ac:dyDescent="0.4"/>
    <row r="246" ht="15" customHeight="1" x14ac:dyDescent="0.4"/>
    <row r="247" ht="15" customHeight="1" x14ac:dyDescent="0.4"/>
    <row r="248" ht="15" customHeight="1" x14ac:dyDescent="0.4"/>
    <row r="257" ht="30" customHeight="1" x14ac:dyDescent="0.4"/>
    <row r="258" ht="15" customHeight="1" x14ac:dyDescent="0.4"/>
    <row r="259" ht="15" customHeight="1" x14ac:dyDescent="0.4"/>
    <row r="260" ht="15" customHeight="1" x14ac:dyDescent="0.4"/>
    <row r="261" ht="15" customHeight="1" x14ac:dyDescent="0.4"/>
    <row r="262" ht="15" customHeight="1" x14ac:dyDescent="0.4"/>
    <row r="263" ht="15" customHeight="1" x14ac:dyDescent="0.4"/>
    <row r="264" ht="15" customHeight="1" x14ac:dyDescent="0.4"/>
    <row r="265" ht="15" customHeight="1" x14ac:dyDescent="0.4"/>
    <row r="266" ht="15" customHeight="1" x14ac:dyDescent="0.4"/>
    <row r="267" ht="15" customHeight="1" x14ac:dyDescent="0.4"/>
    <row r="268" ht="15" customHeight="1" x14ac:dyDescent="0.4"/>
    <row r="269" ht="15" customHeight="1" x14ac:dyDescent="0.4"/>
    <row r="270" ht="15" customHeight="1" x14ac:dyDescent="0.4"/>
    <row r="271" ht="15" customHeight="1" x14ac:dyDescent="0.4"/>
    <row r="272" ht="15" customHeight="1" x14ac:dyDescent="0.4"/>
    <row r="273" ht="15" customHeight="1" x14ac:dyDescent="0.4"/>
    <row r="274" ht="15" customHeight="1" x14ac:dyDescent="0.4"/>
    <row r="305" spans="65:79" x14ac:dyDescent="0.4">
      <c r="BO305" s="32"/>
      <c r="BP305" s="32"/>
      <c r="BQ305" s="32"/>
      <c r="BR305" s="32"/>
      <c r="BS305" s="32"/>
      <c r="BT305" s="32"/>
      <c r="BU305" s="32"/>
      <c r="BV305" s="32"/>
      <c r="BW305" s="32"/>
      <c r="BX305" s="32"/>
      <c r="BY305" s="32"/>
      <c r="BZ305" s="32"/>
    </row>
    <row r="306" spans="65:79" x14ac:dyDescent="0.4">
      <c r="BN306" s="32"/>
      <c r="BO306" s="32"/>
      <c r="BP306" s="32"/>
      <c r="BQ306" s="32"/>
      <c r="BR306" s="32"/>
      <c r="BS306" s="32"/>
      <c r="BT306" s="32"/>
      <c r="BU306" s="32"/>
      <c r="BV306" s="32"/>
      <c r="BW306" s="32"/>
      <c r="BX306" s="32"/>
      <c r="BY306" s="32"/>
      <c r="BZ306" s="32"/>
    </row>
    <row r="307" spans="65:79" x14ac:dyDescent="0.4">
      <c r="BN307" s="32"/>
      <c r="BO307" s="32"/>
      <c r="BP307" s="32"/>
      <c r="BQ307" s="32"/>
      <c r="BR307" s="32"/>
      <c r="BS307" s="32"/>
      <c r="BT307" s="32"/>
      <c r="BU307" s="32"/>
      <c r="BV307" s="32"/>
      <c r="BW307" s="32"/>
      <c r="BX307" s="32"/>
      <c r="BY307" s="32"/>
      <c r="BZ307" s="32"/>
    </row>
    <row r="308" spans="65:79" x14ac:dyDescent="0.4">
      <c r="BN308" s="68"/>
      <c r="BO308" s="68"/>
      <c r="BQ308" s="68"/>
      <c r="BR308" s="68"/>
      <c r="BS308" s="68"/>
      <c r="BU308" s="68"/>
      <c r="BV308" s="68"/>
      <c r="BW308" s="68"/>
      <c r="BX308" s="68"/>
      <c r="BY308" s="68"/>
      <c r="BZ308" s="68"/>
    </row>
    <row r="309" spans="65:79" ht="15" customHeight="1" x14ac:dyDescent="0.4">
      <c r="BM309" s="38"/>
      <c r="BN309" s="69" t="s">
        <v>516</v>
      </c>
      <c r="BO309" s="69"/>
      <c r="BP309" s="69"/>
      <c r="BQ309" s="69"/>
      <c r="BR309" s="69"/>
      <c r="BS309" s="69"/>
      <c r="BT309" s="69"/>
      <c r="BU309" s="69"/>
      <c r="BV309" s="69"/>
      <c r="BW309" s="69"/>
      <c r="BX309" s="69"/>
      <c r="BY309" s="69"/>
      <c r="BZ309" s="69"/>
      <c r="CA309" s="38"/>
    </row>
    <row r="310" spans="65:79" x14ac:dyDescent="0.4">
      <c r="BN310" s="69"/>
      <c r="BO310" s="69"/>
      <c r="BP310" s="69"/>
      <c r="BQ310" s="69"/>
      <c r="BR310" s="69"/>
      <c r="BS310" s="69"/>
      <c r="BT310" s="69"/>
      <c r="BU310" s="69"/>
      <c r="BV310" s="69"/>
      <c r="BW310" s="69"/>
      <c r="BX310" s="69"/>
      <c r="BY310" s="69"/>
      <c r="BZ310" s="69"/>
    </row>
    <row r="311" spans="65:79" x14ac:dyDescent="0.4">
      <c r="BN311" s="69"/>
      <c r="BO311" s="69"/>
      <c r="BP311" s="69"/>
      <c r="BQ311" s="69"/>
      <c r="BR311" s="69"/>
      <c r="BS311" s="69"/>
      <c r="BT311" s="69"/>
      <c r="BU311" s="69"/>
      <c r="BV311" s="69"/>
      <c r="BW311" s="69"/>
      <c r="BX311" s="69"/>
      <c r="BY311" s="69"/>
      <c r="BZ311" s="69"/>
    </row>
    <row r="312" spans="65:79" x14ac:dyDescent="0.4">
      <c r="BN312" s="69"/>
      <c r="BO312" s="69"/>
      <c r="BP312" s="69"/>
      <c r="BQ312" s="69"/>
      <c r="BR312" s="69"/>
      <c r="BS312" s="69"/>
      <c r="BT312" s="69"/>
      <c r="BU312" s="69"/>
      <c r="BV312" s="69"/>
      <c r="BW312" s="69"/>
      <c r="BX312" s="69"/>
      <c r="BY312" s="69"/>
      <c r="BZ312" s="69"/>
    </row>
    <row r="313" spans="65:79" x14ac:dyDescent="0.4">
      <c r="BN313" s="69"/>
      <c r="BO313" s="69"/>
      <c r="BP313" s="69"/>
      <c r="BQ313" s="69"/>
      <c r="BR313" s="69"/>
      <c r="BS313" s="69"/>
      <c r="BT313" s="69"/>
      <c r="BU313" s="69"/>
      <c r="BV313" s="69"/>
      <c r="BW313" s="69"/>
      <c r="BX313" s="69"/>
      <c r="BY313" s="69"/>
      <c r="BZ313" s="69"/>
    </row>
    <row r="314" spans="65:79" x14ac:dyDescent="0.4">
      <c r="BN314" s="69"/>
      <c r="BO314" s="69"/>
      <c r="BP314" s="69"/>
      <c r="BQ314" s="69"/>
      <c r="BR314" s="69"/>
      <c r="BS314" s="69"/>
      <c r="BT314" s="69"/>
      <c r="BU314" s="69"/>
      <c r="BV314" s="69"/>
      <c r="BW314" s="69"/>
      <c r="BX314" s="69"/>
      <c r="BY314" s="69"/>
      <c r="BZ314" s="69"/>
    </row>
    <row r="315" spans="65:79" x14ac:dyDescent="0.4">
      <c r="BN315" s="69"/>
      <c r="BO315" s="69"/>
      <c r="BP315" s="69"/>
      <c r="BQ315" s="69"/>
      <c r="BR315" s="69"/>
      <c r="BS315" s="69"/>
      <c r="BT315" s="69"/>
      <c r="BU315" s="69"/>
      <c r="BV315" s="69"/>
      <c r="BW315" s="69"/>
      <c r="BX315" s="69"/>
      <c r="BY315" s="69"/>
      <c r="BZ315" s="69"/>
    </row>
    <row r="316" spans="65:79" x14ac:dyDescent="0.4">
      <c r="BN316" s="69"/>
      <c r="BO316" s="69"/>
      <c r="BP316" s="69"/>
      <c r="BQ316" s="69"/>
      <c r="BR316" s="69"/>
      <c r="BS316" s="69"/>
      <c r="BT316" s="69"/>
      <c r="BU316" s="69"/>
      <c r="BV316" s="69"/>
      <c r="BW316" s="69"/>
      <c r="BX316" s="69"/>
      <c r="BY316" s="69"/>
      <c r="BZ316" s="69"/>
    </row>
    <row r="317" spans="65:79" x14ac:dyDescent="0.4">
      <c r="BN317" s="69"/>
      <c r="BO317" s="69"/>
      <c r="BP317" s="69"/>
      <c r="BQ317" s="69"/>
      <c r="BR317" s="69"/>
      <c r="BS317" s="69"/>
      <c r="BT317" s="69"/>
      <c r="BU317" s="69"/>
      <c r="BV317" s="69"/>
      <c r="BW317" s="69"/>
      <c r="BX317" s="69"/>
      <c r="BY317" s="69"/>
      <c r="BZ317" s="69"/>
    </row>
    <row r="318" spans="65:79" x14ac:dyDescent="0.4">
      <c r="BN318" s="69"/>
      <c r="BO318" s="69"/>
      <c r="BP318" s="69"/>
      <c r="BQ318" s="69"/>
      <c r="BR318" s="69"/>
      <c r="BS318" s="69"/>
      <c r="BT318" s="69"/>
      <c r="BU318" s="69"/>
      <c r="BV318" s="69"/>
      <c r="BW318" s="69"/>
      <c r="BX318" s="69"/>
      <c r="BY318" s="69"/>
      <c r="BZ318" s="69"/>
    </row>
    <row r="319" spans="65:79" ht="15.75" customHeight="1" x14ac:dyDescent="0.4">
      <c r="BN319" s="70" t="s">
        <v>517</v>
      </c>
      <c r="BO319" s="70"/>
      <c r="BP319" s="70"/>
      <c r="BQ319" s="70"/>
      <c r="BR319" s="70"/>
      <c r="BS319" s="70"/>
      <c r="BT319" s="30"/>
      <c r="BU319" s="30"/>
      <c r="BV319" s="70" t="s">
        <v>518</v>
      </c>
      <c r="BW319" s="70"/>
      <c r="BX319" s="70"/>
      <c r="BY319" s="70"/>
      <c r="BZ319" s="70"/>
    </row>
    <row r="320" spans="65:79" ht="15" customHeight="1" x14ac:dyDescent="0.4">
      <c r="BN320" s="70"/>
      <c r="BO320" s="70"/>
      <c r="BP320" s="70"/>
      <c r="BQ320" s="70"/>
      <c r="BR320" s="70"/>
      <c r="BS320" s="70"/>
      <c r="BT320" s="30"/>
      <c r="BU320" s="30"/>
      <c r="BV320" s="70"/>
      <c r="BW320" s="70"/>
      <c r="BX320" s="70"/>
      <c r="BY320" s="70"/>
      <c r="BZ320" s="70"/>
    </row>
    <row r="321" spans="66:78" x14ac:dyDescent="0.4">
      <c r="BN321" s="43"/>
      <c r="BO321" s="43"/>
      <c r="BP321" s="43"/>
      <c r="BQ321" s="43"/>
      <c r="BR321" s="43"/>
      <c r="BS321" s="43"/>
      <c r="BT321" s="43"/>
      <c r="BU321" s="43"/>
      <c r="BV321" s="43"/>
      <c r="BW321" s="43"/>
      <c r="BX321" s="43"/>
      <c r="BY321" s="43"/>
      <c r="BZ321" s="43"/>
    </row>
    <row r="322" spans="66:78" x14ac:dyDescent="0.4">
      <c r="BN322" s="43"/>
      <c r="BO322" s="43"/>
      <c r="BP322" s="43"/>
      <c r="BQ322" s="43"/>
      <c r="BR322" s="43"/>
      <c r="BS322" s="43"/>
      <c r="BT322" s="43"/>
      <c r="BU322" s="43"/>
      <c r="BV322" s="43"/>
      <c r="BW322" s="43"/>
      <c r="BX322" s="43"/>
      <c r="BY322" s="43"/>
      <c r="BZ322" s="43"/>
    </row>
    <row r="327" spans="66:78" x14ac:dyDescent="0.4">
      <c r="BN327" s="32"/>
      <c r="BO327" s="32"/>
      <c r="BP327" s="32"/>
      <c r="BQ327" s="32"/>
      <c r="BR327" s="32"/>
      <c r="BS327" s="32"/>
      <c r="BT327" s="32"/>
      <c r="BU327" s="32"/>
      <c r="BV327" s="32"/>
      <c r="BW327" s="32"/>
      <c r="BX327" s="32"/>
      <c r="BY327" s="32"/>
      <c r="BZ327" s="32"/>
    </row>
  </sheetData>
  <mergeCells count="6">
    <mergeCell ref="BU308:BZ308"/>
    <mergeCell ref="BN309:BZ318"/>
    <mergeCell ref="BN319:BS320"/>
    <mergeCell ref="BV319:BZ320"/>
    <mergeCell ref="BN308:BO308"/>
    <mergeCell ref="BQ308:BS308"/>
  </mergeCells>
  <printOptions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V201"/>
  <sheetViews>
    <sheetView tabSelected="1" view="pageBreakPreview" topLeftCell="A5" zoomScale="115" zoomScaleNormal="100" zoomScaleSheetLayoutView="115" workbookViewId="0">
      <selection activeCell="R14" sqref="R14:R15"/>
    </sheetView>
  </sheetViews>
  <sheetFormatPr defaultRowHeight="14.6" x14ac:dyDescent="0.4"/>
  <cols>
    <col min="1" max="1" width="2.15234375" customWidth="1"/>
    <col min="2" max="2" width="11.15234375" customWidth="1"/>
    <col min="3" max="5" width="6.53515625" customWidth="1"/>
    <col min="6" max="6" width="4.3046875" customWidth="1"/>
    <col min="7" max="7" width="11.15234375" customWidth="1"/>
    <col min="8" max="10" width="6.53515625" customWidth="1"/>
    <col min="11" max="11" width="4.3046875" customWidth="1"/>
    <col min="12" max="12" width="11.15234375" customWidth="1"/>
    <col min="13" max="15" width="6.53515625" customWidth="1"/>
    <col min="16" max="16" width="2.15234375" customWidth="1"/>
    <col min="17" max="17" width="2" customWidth="1"/>
    <col min="18" max="18" width="67" style="50" customWidth="1"/>
    <col min="19" max="19" width="10.15234375" customWidth="1"/>
    <col min="20" max="20" width="24" customWidth="1"/>
    <col min="21" max="21" width="2" customWidth="1"/>
  </cols>
  <sheetData>
    <row r="1" spans="2:18" ht="14.6" customHeight="1" x14ac:dyDescent="0.4">
      <c r="B1" s="71" t="s">
        <v>525</v>
      </c>
      <c r="C1" s="71"/>
      <c r="D1" s="71"/>
      <c r="E1" s="71"/>
      <c r="F1" s="71"/>
    </row>
    <row r="2" spans="2:18" ht="15" customHeight="1" x14ac:dyDescent="0.4">
      <c r="B2" s="71"/>
      <c r="C2" s="71"/>
      <c r="D2" s="71"/>
      <c r="E2" s="71"/>
      <c r="F2" s="71"/>
    </row>
    <row r="3" spans="2:18" ht="8.6" customHeight="1" x14ac:dyDescent="0.4"/>
    <row r="4" spans="2:18" ht="17.149999999999999" customHeight="1" x14ac:dyDescent="0.4">
      <c r="B4" s="73" t="s">
        <v>524</v>
      </c>
      <c r="C4" s="73"/>
      <c r="D4" s="73"/>
      <c r="E4" s="73"/>
      <c r="F4" s="73"/>
      <c r="G4" s="73"/>
      <c r="H4" s="73"/>
      <c r="I4" s="73"/>
      <c r="J4" s="73"/>
      <c r="K4" s="73"/>
      <c r="L4" s="73"/>
      <c r="M4" s="73"/>
      <c r="N4" s="73"/>
      <c r="O4" s="73"/>
    </row>
    <row r="5" spans="2:18" ht="15" customHeight="1" x14ac:dyDescent="0.4"/>
    <row r="6" spans="2:18" ht="15" customHeight="1" x14ac:dyDescent="0.4">
      <c r="B6" s="5" t="s">
        <v>33</v>
      </c>
      <c r="C6" s="6" t="s">
        <v>139</v>
      </c>
      <c r="D6" s="6" t="s">
        <v>140</v>
      </c>
      <c r="E6" s="6" t="s">
        <v>141</v>
      </c>
      <c r="G6" s="5" t="s">
        <v>46</v>
      </c>
      <c r="H6" s="6" t="s">
        <v>139</v>
      </c>
      <c r="I6" s="6" t="s">
        <v>140</v>
      </c>
      <c r="J6" s="6" t="s">
        <v>141</v>
      </c>
      <c r="L6" s="5" t="s">
        <v>49</v>
      </c>
      <c r="M6" s="6" t="s">
        <v>139</v>
      </c>
      <c r="N6" s="6" t="s">
        <v>140</v>
      </c>
      <c r="O6" s="6" t="s">
        <v>141</v>
      </c>
    </row>
    <row r="7" spans="2:18" ht="15" customHeight="1" x14ac:dyDescent="0.4">
      <c r="B7" s="8">
        <f>'data 1'!B3</f>
        <v>1.0067314639105152E-2</v>
      </c>
      <c r="C7" s="7">
        <f>'data 1'!C3</f>
        <v>-8.1681316984459906E-3</v>
      </c>
      <c r="D7" s="7">
        <f>'data 1'!D3</f>
        <v>1.6704908093128301E-2</v>
      </c>
      <c r="E7" s="7">
        <f>'data 1'!E3</f>
        <v>8.6539818408835512E-2</v>
      </c>
      <c r="G7" s="8">
        <f>'data 1'!I3</f>
        <v>2.5677677408257771E-2</v>
      </c>
      <c r="H7" s="7">
        <f>'data 1'!J3</f>
        <v>-7.9913264405920836E-3</v>
      </c>
      <c r="I7" s="7">
        <f>'data 1'!K3</f>
        <v>2.2718725974613552E-2</v>
      </c>
      <c r="J7" s="7">
        <f>'data 1'!L3</f>
        <v>7.9020152467319971E-2</v>
      </c>
      <c r="L7" s="8">
        <f>'data 1'!P3</f>
        <v>1.4679045749363295E-2</v>
      </c>
      <c r="M7" s="7">
        <f>'data 1'!Q3</f>
        <v>-8.2417582417582125E-3</v>
      </c>
      <c r="N7" s="7">
        <f>'data 1'!R3</f>
        <v>1.9134253450439065E-2</v>
      </c>
      <c r="O7" s="7">
        <f>'data 1'!S3</f>
        <v>0.12111801242236031</v>
      </c>
      <c r="R7" s="87"/>
    </row>
    <row r="8" spans="2:18" ht="15" customHeight="1" x14ac:dyDescent="0.4">
      <c r="R8" s="86"/>
    </row>
    <row r="9" spans="2:18" ht="15" customHeight="1" x14ac:dyDescent="0.4"/>
    <row r="10" spans="2:18" ht="15" customHeight="1" x14ac:dyDescent="0.4"/>
    <row r="11" spans="2:18" ht="15" customHeight="1" x14ac:dyDescent="0.4"/>
    <row r="12" spans="2:18" ht="15" customHeight="1" x14ac:dyDescent="0.4"/>
    <row r="13" spans="2:18" ht="15" customHeight="1" x14ac:dyDescent="0.4"/>
    <row r="14" spans="2:18" ht="15" customHeight="1" x14ac:dyDescent="0.4">
      <c r="B14" s="5" t="s">
        <v>34</v>
      </c>
      <c r="C14" s="6" t="s">
        <v>139</v>
      </c>
      <c r="D14" s="6" t="s">
        <v>140</v>
      </c>
      <c r="E14" s="6" t="s">
        <v>141</v>
      </c>
      <c r="G14" s="5" t="s">
        <v>48</v>
      </c>
      <c r="H14" s="6" t="s">
        <v>139</v>
      </c>
      <c r="I14" s="6" t="s">
        <v>140</v>
      </c>
      <c r="J14" s="6" t="s">
        <v>141</v>
      </c>
      <c r="L14" s="5" t="s">
        <v>51</v>
      </c>
      <c r="M14" s="6" t="s">
        <v>139</v>
      </c>
      <c r="N14" s="6" t="s">
        <v>140</v>
      </c>
      <c r="O14" s="6" t="s">
        <v>141</v>
      </c>
    </row>
    <row r="15" spans="2:18" ht="15" customHeight="1" x14ac:dyDescent="0.4">
      <c r="B15" s="8">
        <f>'data 1'!B10</f>
        <v>1.4152993462762775E-2</v>
      </c>
      <c r="C15" s="7">
        <f>'data 1'!C10</f>
        <v>-9.641631997122424E-3</v>
      </c>
      <c r="D15" s="7">
        <f>'data 1'!D10</f>
        <v>2.1470218784371609E-2</v>
      </c>
      <c r="E15" s="7">
        <f>'data 1'!E10</f>
        <v>0.1129751191203594</v>
      </c>
      <c r="G15" s="8">
        <f>'data 1'!I10</f>
        <v>1.5472339372621713E-2</v>
      </c>
      <c r="H15" s="7">
        <f>'data 1'!J10</f>
        <v>-4.4873136365195521E-3</v>
      </c>
      <c r="I15" s="7">
        <f>'data 1'!K10</f>
        <v>1.2624991812682396E-2</v>
      </c>
      <c r="J15" s="7">
        <f>'data 1'!L10</f>
        <v>4.9099479659783896E-2</v>
      </c>
      <c r="L15" s="8">
        <f>'data 1'!P10</f>
        <v>2.1100663099380634E-2</v>
      </c>
      <c r="M15" s="7">
        <f>'data 1'!Q10</f>
        <v>-7.0508890251379519E-3</v>
      </c>
      <c r="N15" s="7">
        <f>'data 1'!R10</f>
        <v>2.2347089804712894E-2</v>
      </c>
      <c r="O15" s="7">
        <f>'data 1'!S10</f>
        <v>0.11898013222020198</v>
      </c>
    </row>
    <row r="16" spans="2:18" ht="15" customHeight="1" x14ac:dyDescent="0.4"/>
    <row r="17" spans="2:22" ht="15" customHeight="1" x14ac:dyDescent="0.4"/>
    <row r="18" spans="2:22" ht="15" customHeight="1" x14ac:dyDescent="0.4"/>
    <row r="19" spans="2:22" ht="15" customHeight="1" x14ac:dyDescent="0.4"/>
    <row r="20" spans="2:22" ht="15" customHeight="1" x14ac:dyDescent="0.4"/>
    <row r="21" spans="2:22" ht="15" customHeight="1" x14ac:dyDescent="0.4"/>
    <row r="22" spans="2:22" ht="15" customHeight="1" x14ac:dyDescent="0.4">
      <c r="B22" s="76" t="str">
        <f>weekly_comments!C2</f>
        <v>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v>
      </c>
      <c r="C22" s="76"/>
      <c r="D22" s="76"/>
      <c r="E22" s="76"/>
      <c r="F22" s="76"/>
      <c r="G22" s="76"/>
      <c r="H22" s="76"/>
      <c r="I22" s="76"/>
      <c r="J22" s="76"/>
      <c r="K22" s="76"/>
      <c r="L22" s="76"/>
      <c r="M22" s="76"/>
      <c r="N22" s="76"/>
      <c r="O22" s="76"/>
    </row>
    <row r="23" spans="2:22" ht="15" customHeight="1" x14ac:dyDescent="0.4">
      <c r="B23" s="76"/>
      <c r="C23" s="76"/>
      <c r="D23" s="76"/>
      <c r="E23" s="76"/>
      <c r="F23" s="76"/>
      <c r="G23" s="76"/>
      <c r="H23" s="76"/>
      <c r="I23" s="76"/>
      <c r="J23" s="76"/>
      <c r="K23" s="76"/>
      <c r="L23" s="76"/>
      <c r="M23" s="76"/>
      <c r="N23" s="76"/>
      <c r="O23" s="76"/>
    </row>
    <row r="24" spans="2:22" ht="15" customHeight="1" x14ac:dyDescent="0.4">
      <c r="B24" s="76"/>
      <c r="C24" s="76"/>
      <c r="D24" s="76"/>
      <c r="E24" s="76"/>
      <c r="F24" s="76"/>
      <c r="G24" s="76"/>
      <c r="H24" s="76"/>
      <c r="I24" s="76"/>
      <c r="J24" s="76"/>
      <c r="K24" s="76"/>
      <c r="L24" s="76"/>
      <c r="M24" s="76"/>
      <c r="N24" s="76"/>
      <c r="O24" s="76"/>
    </row>
    <row r="25" spans="2:22" ht="15" customHeight="1" x14ac:dyDescent="0.4">
      <c r="B25" s="76"/>
      <c r="C25" s="76"/>
      <c r="D25" s="76"/>
      <c r="E25" s="76"/>
      <c r="F25" s="76"/>
      <c r="G25" s="76"/>
      <c r="H25" s="76"/>
      <c r="I25" s="76"/>
      <c r="J25" s="76"/>
      <c r="K25" s="76"/>
      <c r="L25" s="76"/>
      <c r="M25" s="76"/>
      <c r="N25" s="76"/>
      <c r="O25" s="76"/>
    </row>
    <row r="26" spans="2:22" ht="15" customHeight="1" x14ac:dyDescent="0.4">
      <c r="B26" s="76"/>
      <c r="C26" s="76"/>
      <c r="D26" s="76"/>
      <c r="E26" s="76"/>
      <c r="F26" s="76"/>
      <c r="G26" s="76"/>
      <c r="H26" s="76"/>
      <c r="I26" s="76"/>
      <c r="J26" s="76"/>
      <c r="K26" s="76"/>
      <c r="L26" s="76"/>
      <c r="M26" s="76"/>
      <c r="N26" s="76"/>
      <c r="O26" s="76"/>
    </row>
    <row r="27" spans="2:22" ht="15" customHeight="1" thickBot="1" x14ac:dyDescent="0.45"/>
    <row r="28" spans="2:22" ht="17.25" customHeight="1" x14ac:dyDescent="0.4">
      <c r="B28" s="72" t="str">
        <f>"BÁO CÁO CHIẾN LƯỢC ĐẦU TƯ TUẦN | " &amp; TEXT(MIN(weekly_history_data[date]), "dd/mm/yyyy") &amp; " - " &amp; TEXT(MAX(weekly_history_data[date]), "dd/mm/yyyy")</f>
        <v>BÁO CÁO CHIẾN LƯỢC ĐẦU TƯ TUẦN | 13/06/2025 - 21/07/2025</v>
      </c>
      <c r="C28" s="72"/>
      <c r="D28" s="72"/>
      <c r="E28" s="72"/>
      <c r="F28" s="72"/>
      <c r="G28" s="72"/>
      <c r="H28" s="72"/>
      <c r="I28" s="46"/>
      <c r="J28" s="45"/>
      <c r="K28" s="45"/>
      <c r="L28" s="75" t="s">
        <v>519</v>
      </c>
      <c r="M28" s="75"/>
      <c r="N28" s="75"/>
      <c r="O28" s="75"/>
    </row>
    <row r="29" spans="2:22" ht="14.6" customHeight="1" x14ac:dyDescent="0.6">
      <c r="R29" s="71" t="s">
        <v>525</v>
      </c>
      <c r="S29" s="65"/>
      <c r="T29" s="65"/>
      <c r="U29" s="65"/>
      <c r="V29" s="65"/>
    </row>
    <row r="30" spans="2:22" ht="14.6" customHeight="1" x14ac:dyDescent="0.6">
      <c r="R30" s="71"/>
      <c r="S30" s="65"/>
      <c r="T30" s="65"/>
      <c r="U30" s="65"/>
      <c r="V30" s="65"/>
    </row>
    <row r="31" spans="2:22" ht="8.6" customHeight="1" x14ac:dyDescent="0.4"/>
    <row r="32" spans="2:22" ht="17.149999999999999" customHeight="1" x14ac:dyDescent="0.4">
      <c r="R32" s="61" t="s">
        <v>520</v>
      </c>
      <c r="S32" s="61" t="s">
        <v>521</v>
      </c>
      <c r="T32" s="61" t="s">
        <v>522</v>
      </c>
    </row>
    <row r="33" spans="1:21" ht="64.849999999999994" customHeight="1" x14ac:dyDescent="0.4">
      <c r="A33" s="13"/>
      <c r="B33" s="13"/>
      <c r="C33" s="13"/>
      <c r="D33" s="13"/>
      <c r="E33" s="13"/>
      <c r="F33" s="13"/>
      <c r="G33" s="13"/>
      <c r="H33" s="13"/>
      <c r="I33" s="13"/>
      <c r="J33" s="13"/>
      <c r="K33" s="13"/>
      <c r="L33" s="13"/>
      <c r="M33" s="13"/>
      <c r="N33" s="13"/>
      <c r="O33" s="13"/>
      <c r="P33" s="13"/>
      <c r="Q33" s="13"/>
      <c r="R33" s="27" t="str" cm="1">
        <f t="array" ref="R33:T37">_xlfn.LET(
    _xlpm.filtered_data, _xlfn.CHOOSECOLS(_xlfn._xlws.FILTER('data 1'!$V$3:$AB$22, 'data 1'!$V$3:$V$22="x"), 4, 6, 7),
    _xlfn.MAP(
        _xlpm.filtered_data,
        _xlfn.LAMBDA(_xlpm.cell, TRIM(CLEAN(_xlpm.cell)))
    )
)</f>
        <v>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v>
      </c>
      <c r="S33" s="18" t="str">
        <v>Tích cực</v>
      </c>
      <c r="T33" s="17" t="str">
        <v>Công nghiệp</v>
      </c>
      <c r="U33" s="13"/>
    </row>
    <row r="34" spans="1:21" ht="64.849999999999994" customHeight="1" x14ac:dyDescent="0.4">
      <c r="A34" s="13"/>
      <c r="B34" s="13"/>
      <c r="C34" s="13"/>
      <c r="D34" s="13"/>
      <c r="E34" s="13"/>
      <c r="F34" s="13"/>
      <c r="G34" s="13"/>
      <c r="H34" s="13"/>
      <c r="I34" s="13"/>
      <c r="J34" s="13"/>
      <c r="K34" s="13"/>
      <c r="L34" s="13"/>
      <c r="M34" s="13"/>
      <c r="N34" s="13"/>
      <c r="O34" s="13"/>
      <c r="P34" s="13"/>
      <c r="Q34" s="13"/>
      <c r="R34" s="52" t="str">
        <v>6 tháng đầu năm 2025, 2/6 chỉ tiêu ngành Công Thương vượt kịch bản. IIP và thị trường chưa đạt kế hoạch do chỉ tiêu xây dựng quá cao. Bộ Công Thương đề xuất giải pháp nửa cuối năm để hoàn thành chỉ tiêu.</v>
      </c>
      <c r="S34" s="53" t="str">
        <v>Trung lập</v>
      </c>
      <c r="T34" s="54" t="str">
        <v>Công nghiệp</v>
      </c>
      <c r="U34" s="13"/>
    </row>
    <row r="35" spans="1:21" ht="64.849999999999994" customHeight="1" x14ac:dyDescent="0.4">
      <c r="A35" s="13"/>
      <c r="B35" s="13"/>
      <c r="C35" s="13"/>
      <c r="D35" s="13"/>
      <c r="E35" s="13"/>
      <c r="F35" s="13"/>
      <c r="G35" s="13"/>
      <c r="H35" s="13"/>
      <c r="I35" s="13"/>
      <c r="J35" s="13"/>
      <c r="K35" s="13"/>
      <c r="L35" s="13"/>
      <c r="M35" s="13"/>
      <c r="N35" s="13"/>
      <c r="O35" s="13"/>
      <c r="P35" s="13"/>
      <c r="Q35" s="13"/>
      <c r="R35" s="58" t="str">
        <v>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v>
      </c>
      <c r="S35" s="59" t="str">
        <v>Tích cực</v>
      </c>
      <c r="T35" s="60" t="str">
        <v>Xây dựng, DV hạ tầng</v>
      </c>
      <c r="U35" s="13"/>
    </row>
    <row r="36" spans="1:21" ht="64.849999999999994" customHeight="1" x14ac:dyDescent="0.4">
      <c r="A36" s="13"/>
      <c r="B36" s="13"/>
      <c r="C36" s="13"/>
      <c r="D36" s="13"/>
      <c r="E36" s="13"/>
      <c r="F36" s="13"/>
      <c r="G36" s="13"/>
      <c r="H36" s="13"/>
      <c r="I36" s="13"/>
      <c r="J36" s="13"/>
      <c r="K36" s="13"/>
      <c r="L36" s="13"/>
      <c r="M36" s="13"/>
      <c r="N36" s="13"/>
      <c r="O36" s="13"/>
      <c r="P36" s="13"/>
      <c r="Q36" s="13"/>
      <c r="R36" s="55" t="str">
        <v>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v>
      </c>
      <c r="S36" s="56" t="str">
        <v>Trung lập</v>
      </c>
      <c r="T36" s="57" t="str">
        <v>Chứng khoán</v>
      </c>
      <c r="U36" s="13"/>
    </row>
    <row r="37" spans="1:21" ht="64.849999999999994" customHeight="1" x14ac:dyDescent="0.4">
      <c r="A37" s="13"/>
      <c r="B37" s="13"/>
      <c r="C37" s="13"/>
      <c r="D37" s="13"/>
      <c r="E37" s="13"/>
      <c r="F37" s="13"/>
      <c r="G37" s="13"/>
      <c r="H37" s="13"/>
      <c r="I37" s="13"/>
      <c r="J37" s="13"/>
      <c r="K37" s="13"/>
      <c r="L37" s="13"/>
      <c r="M37" s="13"/>
      <c r="N37" s="13"/>
      <c r="O37" s="13"/>
      <c r="P37" s="13"/>
      <c r="Q37" s="13"/>
      <c r="R37" s="27" t="str">
        <v>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v>
      </c>
      <c r="S37" s="18" t="str">
        <v>Tích cực</v>
      </c>
      <c r="T37" s="17" t="str">
        <v>Chứng khoán</v>
      </c>
      <c r="U37" s="13"/>
    </row>
    <row r="38" spans="1:21" ht="15" thickBot="1" x14ac:dyDescent="0.45"/>
    <row r="39" spans="1:21" ht="17.25" customHeight="1" x14ac:dyDescent="0.4">
      <c r="R39" s="62" t="str">
        <f>"BÁO CÁO CHIẾN LƯỢC ĐẦU TƯ TUẦN | " &amp; TEXT(MIN(weekly_history_data[date]), "dd/mm/yyyy") &amp; " - " &amp; TEXT(MAX(weekly_history_data[date]), "dd/mm/yyyy")</f>
        <v>BÁO CÁO CHIẾN LƯỢC ĐẦU TƯ TUẦN | 13/06/2025 - 21/07/2025</v>
      </c>
      <c r="S39" s="63"/>
      <c r="T39" s="64" t="s">
        <v>523</v>
      </c>
    </row>
    <row r="45" spans="1:21" x14ac:dyDescent="0.4">
      <c r="B45" s="5" t="s">
        <v>29</v>
      </c>
      <c r="C45" s="6" t="s">
        <v>139</v>
      </c>
      <c r="D45" s="6" t="s">
        <v>140</v>
      </c>
      <c r="E45" s="6" t="s">
        <v>141</v>
      </c>
      <c r="G45" s="5" t="s">
        <v>32</v>
      </c>
      <c r="H45" s="6" t="s">
        <v>139</v>
      </c>
      <c r="I45" s="6" t="s">
        <v>140</v>
      </c>
      <c r="J45" s="6" t="s">
        <v>141</v>
      </c>
      <c r="L45" s="5" t="s">
        <v>28</v>
      </c>
      <c r="M45" s="6" t="s">
        <v>139</v>
      </c>
      <c r="N45" s="6" t="s">
        <v>140</v>
      </c>
      <c r="O45" s="6" t="s">
        <v>141</v>
      </c>
    </row>
    <row r="46" spans="1:21" x14ac:dyDescent="0.4">
      <c r="B46" s="8">
        <f>'data 1'!B17</f>
        <v>-5.7822898213377716E-4</v>
      </c>
      <c r="C46" s="7">
        <f>'data 1'!C17</f>
        <v>-3.19879761458286E-3</v>
      </c>
      <c r="D46" s="7">
        <f>'data 1'!D17</f>
        <v>-2.6418794429990955E-3</v>
      </c>
      <c r="E46" s="7">
        <f>'data 1'!E17</f>
        <v>5.0593033967962553E-2</v>
      </c>
      <c r="G46" s="8">
        <f>'data 1'!I17</f>
        <v>1.7232730798832918E-4</v>
      </c>
      <c r="H46" s="7">
        <f>'data 1'!J17</f>
        <v>7.9844212559798677E-4</v>
      </c>
      <c r="I46" s="7">
        <f>'data 1'!K17</f>
        <v>6.8245641042392613E-3</v>
      </c>
      <c r="J46" s="7">
        <f>'data 1'!L17</f>
        <v>2.7434616358888109E-2</v>
      </c>
      <c r="L46" s="8">
        <f>'data 1'!P17</f>
        <v>1.1394125666043586E-2</v>
      </c>
      <c r="M46" s="7">
        <f>'data 1'!Q17</f>
        <v>7.1604803705347386E-3</v>
      </c>
      <c r="N46" s="7">
        <f>'data 1'!R17</f>
        <v>1.5632596745886573E-2</v>
      </c>
      <c r="O46" s="7">
        <f>'data 1'!S17</f>
        <v>4.0702429111365346E-2</v>
      </c>
    </row>
    <row r="53" spans="2:15" x14ac:dyDescent="0.4">
      <c r="B53" s="5" t="s">
        <v>57</v>
      </c>
      <c r="C53" s="6" t="s">
        <v>139</v>
      </c>
      <c r="D53" s="6" t="s">
        <v>140</v>
      </c>
      <c r="E53" s="6" t="s">
        <v>141</v>
      </c>
      <c r="G53" s="5" t="s">
        <v>59</v>
      </c>
      <c r="H53" s="6" t="s">
        <v>139</v>
      </c>
      <c r="I53" s="6" t="s">
        <v>140</v>
      </c>
      <c r="J53" s="6" t="s">
        <v>141</v>
      </c>
      <c r="L53" s="5" t="s">
        <v>30</v>
      </c>
      <c r="M53" s="6" t="s">
        <v>139</v>
      </c>
      <c r="N53" s="6" t="s">
        <v>140</v>
      </c>
      <c r="O53" s="6" t="s">
        <v>141</v>
      </c>
    </row>
    <row r="54" spans="2:15" x14ac:dyDescent="0.4">
      <c r="B54" s="8">
        <f>'data 1'!B25</f>
        <v>5.9280542122787105E-3</v>
      </c>
      <c r="C54" s="7">
        <f>'data 1'!C25</f>
        <v>-9.0486208684459335E-5</v>
      </c>
      <c r="D54" s="7">
        <f>'data 1'!D25</f>
        <v>4.5034234664544925E-3</v>
      </c>
      <c r="E54" s="7">
        <f>'data 1'!E25</f>
        <v>5.5120479759020791E-2</v>
      </c>
      <c r="G54" s="8">
        <f>'data 1'!I25</f>
        <v>-5.4997633630262666E-3</v>
      </c>
      <c r="H54" s="7">
        <f>'data 1'!J25</f>
        <v>-3.5098435152627339E-3</v>
      </c>
      <c r="I54" s="7">
        <f>'data 1'!K25</f>
        <v>-2.5680918238741857E-3</v>
      </c>
      <c r="J54" s="7">
        <f>'data 1'!L25</f>
        <v>8.1837882253408267E-3</v>
      </c>
      <c r="L54" s="8">
        <f>'data 1'!P25</f>
        <v>6.3229940369615711E-3</v>
      </c>
      <c r="M54" s="7">
        <f>'data 1'!Q25</f>
        <v>-2.0571323400920827E-3</v>
      </c>
      <c r="N54" s="7">
        <f>'data 1'!R25</f>
        <v>9.1102821386934707E-3</v>
      </c>
      <c r="O54" s="7">
        <f>'data 1'!S25</f>
        <v>3.8197218007735678E-2</v>
      </c>
    </row>
    <row r="61" spans="2:15" x14ac:dyDescent="0.4">
      <c r="B61" s="74" t="str">
        <f>weekly_comments!C3</f>
        <v>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v>
      </c>
      <c r="C61" s="74"/>
      <c r="D61" s="74"/>
      <c r="E61" s="74"/>
      <c r="F61" s="74"/>
      <c r="G61" s="74"/>
      <c r="H61" s="74"/>
      <c r="I61" s="74"/>
      <c r="J61" s="74"/>
      <c r="K61" s="74"/>
      <c r="L61" s="74"/>
      <c r="M61" s="74"/>
      <c r="N61" s="74"/>
      <c r="O61" s="74"/>
    </row>
    <row r="62" spans="2:15" x14ac:dyDescent="0.4">
      <c r="B62" s="74"/>
      <c r="C62" s="74"/>
      <c r="D62" s="74"/>
      <c r="E62" s="74"/>
      <c r="F62" s="74"/>
      <c r="G62" s="74"/>
      <c r="H62" s="74"/>
      <c r="I62" s="74"/>
      <c r="J62" s="74"/>
      <c r="K62" s="74"/>
      <c r="L62" s="74"/>
      <c r="M62" s="74"/>
      <c r="N62" s="74"/>
      <c r="O62" s="74"/>
    </row>
    <row r="63" spans="2:15" x14ac:dyDescent="0.4">
      <c r="B63" s="74"/>
      <c r="C63" s="74"/>
      <c r="D63" s="74"/>
      <c r="E63" s="74"/>
      <c r="F63" s="74"/>
      <c r="G63" s="74"/>
      <c r="H63" s="74"/>
      <c r="I63" s="74"/>
      <c r="J63" s="74"/>
      <c r="K63" s="74"/>
      <c r="L63" s="74"/>
      <c r="M63" s="74"/>
      <c r="N63" s="74"/>
      <c r="O63" s="74"/>
    </row>
    <row r="64" spans="2:15" x14ac:dyDescent="0.4">
      <c r="B64" s="74"/>
      <c r="C64" s="74"/>
      <c r="D64" s="74"/>
      <c r="E64" s="74"/>
      <c r="F64" s="74"/>
      <c r="G64" s="74"/>
      <c r="H64" s="74"/>
      <c r="I64" s="74"/>
      <c r="J64" s="74"/>
      <c r="K64" s="74"/>
      <c r="L64" s="74"/>
      <c r="M64" s="74"/>
      <c r="N64" s="74"/>
      <c r="O64" s="74"/>
    </row>
    <row r="71" spans="1:21" x14ac:dyDescent="0.4">
      <c r="R71" s="51" t="s">
        <v>393</v>
      </c>
      <c r="S71" s="14" t="s">
        <v>394</v>
      </c>
      <c r="T71" s="14" t="s">
        <v>395</v>
      </c>
    </row>
    <row r="72" spans="1:21" ht="36.450000000000003" thickBot="1" x14ac:dyDescent="0.45">
      <c r="A72" s="13"/>
      <c r="B72" s="13"/>
      <c r="C72" s="13"/>
      <c r="D72" s="13"/>
      <c r="E72" s="13"/>
      <c r="F72" s="13"/>
      <c r="G72" s="13"/>
      <c r="H72" s="13"/>
      <c r="I72" s="13"/>
      <c r="J72" s="13"/>
      <c r="K72" s="13"/>
      <c r="L72" s="13"/>
      <c r="M72" s="13"/>
      <c r="N72" s="13"/>
      <c r="O72" s="13"/>
      <c r="P72" s="13"/>
      <c r="Q72" s="13"/>
      <c r="R72" s="27" t="str" cm="1">
        <f t="array" ref="R72:T76">_xlfn.LET(
    _xlpm.filtered_data, _xlfn.CHOOSECOLS(_xlfn._xlws.FILTER('data 1'!$V$25:$AB$44, 'data 1'!$V$25:$V$44="x"), 4, 6, 7),
    _xlfn.MAP(
        _xlpm.filtered_data,
        _xlfn.LAMBDA(_xlpm.cell, TRIM(CLEAN(_xlpm.cell)))
    )
)</f>
        <v>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v>
      </c>
      <c r="S72" s="18" t="str">
        <v>Trung lập</v>
      </c>
      <c r="T72" s="17" t="str">
        <v>Ngân hàng, Khoáng sản</v>
      </c>
      <c r="U72" s="13"/>
    </row>
    <row r="73" spans="1:21" ht="36.450000000000003" thickBot="1" x14ac:dyDescent="0.45">
      <c r="A73" s="13"/>
      <c r="B73" s="13"/>
      <c r="C73" s="13"/>
      <c r="D73" s="13"/>
      <c r="E73" s="13"/>
      <c r="F73" s="13"/>
      <c r="G73" s="13"/>
      <c r="H73" s="13"/>
      <c r="I73" s="13"/>
      <c r="J73" s="13"/>
      <c r="K73" s="13"/>
      <c r="L73" s="13"/>
      <c r="M73" s="13"/>
      <c r="N73" s="13"/>
      <c r="O73" s="13"/>
      <c r="P73" s="13"/>
      <c r="Q73" s="13"/>
      <c r="R73" s="47" t="str">
        <v>Đồng USD giảm mạnh 10,7% nửa đầu năm 2025, mức thấp nhất kể từ 1973. Các ngân hàng trung ương tăng mua vàng, đạt mức cao nhất kể từ năm 1979. Thâm hụt tài khoản vãng lai Mỹ vượt 3% GDP, gây áp lực lên đồng USD.</v>
      </c>
      <c r="S73" s="22" t="str">
        <v>Tiêu cực</v>
      </c>
      <c r="T73" s="21" t="str">
        <v>Ngân hàng, Khoáng sản</v>
      </c>
      <c r="U73" s="13"/>
    </row>
    <row r="74" spans="1:21" ht="36.450000000000003" thickBot="1" x14ac:dyDescent="0.45">
      <c r="A74" s="13"/>
      <c r="B74" s="13"/>
      <c r="C74" s="13"/>
      <c r="D74" s="13"/>
      <c r="E74" s="13"/>
      <c r="F74" s="13"/>
      <c r="G74" s="13"/>
      <c r="H74" s="13"/>
      <c r="I74" s="13"/>
      <c r="J74" s="13"/>
      <c r="K74" s="13"/>
      <c r="L74" s="13"/>
      <c r="M74" s="13"/>
      <c r="N74" s="13"/>
      <c r="O74" s="13"/>
      <c r="P74" s="13"/>
      <c r="Q74" s="13"/>
      <c r="R74" s="48" t="str">
        <v>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v>
      </c>
      <c r="S74" s="20" t="str">
        <v>Trung lập</v>
      </c>
      <c r="T74" s="19" t="str">
        <v>Xây dựng, Bất động sản</v>
      </c>
      <c r="U74" s="13"/>
    </row>
    <row r="75" spans="1:21" ht="36.450000000000003" thickBot="1" x14ac:dyDescent="0.45">
      <c r="A75" s="13"/>
      <c r="B75" s="13"/>
      <c r="C75" s="13"/>
      <c r="D75" s="13"/>
      <c r="E75" s="13"/>
      <c r="F75" s="13"/>
      <c r="G75" s="13"/>
      <c r="H75" s="13"/>
      <c r="I75" s="13"/>
      <c r="J75" s="13"/>
      <c r="K75" s="13"/>
      <c r="L75" s="13"/>
      <c r="M75" s="13"/>
      <c r="N75" s="13"/>
      <c r="O75" s="13"/>
      <c r="P75" s="13"/>
      <c r="Q75" s="13"/>
      <c r="R75" s="49" t="str">
        <v>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v>
      </c>
      <c r="S75" s="24" t="str">
        <v>Tiêu cực</v>
      </c>
      <c r="T75" s="23" t="str">
        <v>Ngân hàng</v>
      </c>
      <c r="U75" s="13"/>
    </row>
    <row r="76" spans="1:21" ht="36" x14ac:dyDescent="0.4">
      <c r="A76" s="13"/>
      <c r="B76" s="13"/>
      <c r="C76" s="13"/>
      <c r="D76" s="13"/>
      <c r="E76" s="13"/>
      <c r="F76" s="13"/>
      <c r="G76" s="13"/>
      <c r="H76" s="13"/>
      <c r="I76" s="13"/>
      <c r="J76" s="13"/>
      <c r="K76" s="13"/>
      <c r="L76" s="13"/>
      <c r="M76" s="13"/>
      <c r="N76" s="13"/>
      <c r="O76" s="13"/>
      <c r="P76" s="13"/>
      <c r="Q76" s="13"/>
      <c r="R76" s="27" t="str">
        <v>Dow Jones giảm 0,98% và S&amp;P 500 giảm 0,4% do lo ngại lạm phát. Nasdaq tăng lên mức kỷ lục mới nhờ cổ phiếu Nvidia tăng 4%. Báo cáo CPI tháng 6 phù hợp dự kiến, nhưng thuế quan mới có thể gây áp lực lạm phát.</v>
      </c>
      <c r="S76" s="18" t="str">
        <v>Tiêu cực</v>
      </c>
      <c r="T76" s="17" t="str">
        <v>Chứng khoán, Công nghiệp, Công nghệ</v>
      </c>
      <c r="U76" s="13"/>
    </row>
    <row r="85" spans="2:15" x14ac:dyDescent="0.4">
      <c r="B85" s="5" t="s">
        <v>142</v>
      </c>
      <c r="C85" s="6" t="s">
        <v>139</v>
      </c>
      <c r="D85" s="6" t="s">
        <v>140</v>
      </c>
      <c r="E85" s="6" t="s">
        <v>141</v>
      </c>
      <c r="G85" s="5" t="s">
        <v>144</v>
      </c>
      <c r="H85" s="6" t="s">
        <v>139</v>
      </c>
      <c r="I85" s="6" t="s">
        <v>140</v>
      </c>
      <c r="J85" s="6" t="s">
        <v>141</v>
      </c>
      <c r="L85" s="5" t="s">
        <v>35</v>
      </c>
      <c r="M85" s="6" t="s">
        <v>139</v>
      </c>
      <c r="N85" s="6" t="s">
        <v>140</v>
      </c>
      <c r="O85" s="6" t="s">
        <v>141</v>
      </c>
    </row>
    <row r="86" spans="2:15" x14ac:dyDescent="0.4">
      <c r="B86" s="8">
        <f>'data 1'!B32</f>
        <v>4.9035372068585437E-3</v>
      </c>
      <c r="C86" s="7">
        <f>'data 1'!C32</f>
        <v>4.3568410852317108E-3</v>
      </c>
      <c r="D86" s="7">
        <f>'data 1'!D32</f>
        <v>6.7961001051308756E-3</v>
      </c>
      <c r="E86" s="7">
        <f>'data 1'!E32</f>
        <v>4.4150901084429872E-3</v>
      </c>
      <c r="G86" s="8">
        <f>'data 1'!I32</f>
        <v>5.4799123807892647E-3</v>
      </c>
      <c r="H86" s="7">
        <f>'data 1'!J32</f>
        <v>1.7794815693268573E-2</v>
      </c>
      <c r="I86" s="7">
        <f>'data 1'!K32</f>
        <v>6.0566765559211255E-4</v>
      </c>
      <c r="J86" s="7">
        <f>'data 1'!L32</f>
        <v>9.6480240803910267E-2</v>
      </c>
      <c r="L86" s="8">
        <f>'data 1'!P32</f>
        <v>1.0223444393361314E-3</v>
      </c>
      <c r="M86" s="7">
        <f>'data 1'!Q32</f>
        <v>-2.9335779278627516E-4</v>
      </c>
      <c r="N86" s="7">
        <f>'data 1'!R32</f>
        <v>-3.2735760386406465E-3</v>
      </c>
      <c r="O86" s="7">
        <f>'data 1'!S32</f>
        <v>3.2459073094035507E-3</v>
      </c>
    </row>
    <row r="93" spans="2:15" x14ac:dyDescent="0.4">
      <c r="B93" s="5" t="s">
        <v>143</v>
      </c>
      <c r="C93" s="6" t="s">
        <v>139</v>
      </c>
      <c r="D93" s="6" t="s">
        <v>140</v>
      </c>
      <c r="E93" s="6" t="s">
        <v>141</v>
      </c>
      <c r="G93" s="5" t="s">
        <v>145</v>
      </c>
      <c r="H93" s="6" t="s">
        <v>139</v>
      </c>
      <c r="I93" s="6" t="s">
        <v>140</v>
      </c>
      <c r="J93" s="6" t="s">
        <v>141</v>
      </c>
      <c r="L93" s="5" t="s">
        <v>146</v>
      </c>
      <c r="M93" s="6" t="s">
        <v>139</v>
      </c>
      <c r="N93" s="6" t="s">
        <v>140</v>
      </c>
      <c r="O93" s="6" t="s">
        <v>141</v>
      </c>
    </row>
    <row r="94" spans="2:15" x14ac:dyDescent="0.4">
      <c r="B94" s="8">
        <f>'data 1'!B39</f>
        <v>0.10094535179817421</v>
      </c>
      <c r="C94" s="7">
        <f>'data 1'!C39</f>
        <v>-1.863180606676007E-3</v>
      </c>
      <c r="D94" s="7">
        <f>'data 1'!D39</f>
        <v>2.767876884284215E-2</v>
      </c>
      <c r="E94" s="7">
        <f>'data 1'!E39</f>
        <v>0.2254901808010652</v>
      </c>
      <c r="G94" s="8">
        <f>'data 1'!I39</f>
        <v>0.11848061231396501</v>
      </c>
      <c r="H94" s="7">
        <f>'data 1'!J39</f>
        <v>7.9283402588075091E-3</v>
      </c>
      <c r="I94" s="7">
        <f>'data 1'!K39</f>
        <v>8.9720326139293594E-2</v>
      </c>
      <c r="J94" s="7">
        <f>'data 1'!L39</f>
        <v>0.47344550373663985</v>
      </c>
      <c r="L94" s="9">
        <f>'data 1'!P39</f>
        <v>1.2255974148698279E-3</v>
      </c>
      <c r="M94" s="7">
        <f>'data 1'!Q39</f>
        <v>1.9131432944319293E-4</v>
      </c>
      <c r="N94" s="7">
        <f>'data 1'!R39</f>
        <v>1.5325670498085309E-3</v>
      </c>
      <c r="O94" s="7">
        <f>'data 1'!S39</f>
        <v>-1.9091256204658569E-3</v>
      </c>
    </row>
    <row r="99" spans="2:18" x14ac:dyDescent="0.4">
      <c r="R99" s="50" t="s">
        <v>404</v>
      </c>
    </row>
    <row r="101" spans="2:18" x14ac:dyDescent="0.4">
      <c r="B101" s="74" t="str">
        <f>weekly_comments!C4</f>
        <v>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v>
      </c>
      <c r="C101" s="74"/>
      <c r="D101" s="74"/>
      <c r="E101" s="74"/>
      <c r="F101" s="74"/>
      <c r="G101" s="74"/>
      <c r="H101" s="74"/>
      <c r="I101" s="74"/>
      <c r="J101" s="74"/>
      <c r="K101" s="74"/>
      <c r="L101" s="74"/>
      <c r="M101" s="74"/>
      <c r="N101" s="74"/>
      <c r="O101" s="74"/>
    </row>
    <row r="102" spans="2:18" x14ac:dyDescent="0.4">
      <c r="B102" s="74"/>
      <c r="C102" s="74"/>
      <c r="D102" s="74"/>
      <c r="E102" s="74"/>
      <c r="F102" s="74"/>
      <c r="G102" s="74"/>
      <c r="H102" s="74"/>
      <c r="I102" s="74"/>
      <c r="J102" s="74"/>
      <c r="K102" s="74"/>
      <c r="L102" s="74"/>
      <c r="M102" s="74"/>
      <c r="N102" s="74"/>
      <c r="O102" s="74"/>
    </row>
    <row r="103" spans="2:18" x14ac:dyDescent="0.4">
      <c r="B103" s="74"/>
      <c r="C103" s="74"/>
      <c r="D103" s="74"/>
      <c r="E103" s="74"/>
      <c r="F103" s="74"/>
      <c r="G103" s="74"/>
      <c r="H103" s="74"/>
      <c r="I103" s="74"/>
      <c r="J103" s="74"/>
      <c r="K103" s="74"/>
      <c r="L103" s="74"/>
      <c r="M103" s="74"/>
      <c r="N103" s="74"/>
      <c r="O103" s="74"/>
    </row>
    <row r="104" spans="2:18" x14ac:dyDescent="0.4">
      <c r="B104" s="74"/>
      <c r="C104" s="74"/>
      <c r="D104" s="74"/>
      <c r="E104" s="74"/>
      <c r="F104" s="74"/>
      <c r="G104" s="74"/>
      <c r="H104" s="74"/>
      <c r="I104" s="74"/>
      <c r="J104" s="74"/>
      <c r="K104" s="74"/>
      <c r="L104" s="74"/>
      <c r="M104" s="74"/>
      <c r="N104" s="74"/>
      <c r="O104" s="74"/>
    </row>
    <row r="201" spans="1:21" x14ac:dyDescent="0.4">
      <c r="A201" s="38"/>
      <c r="B201" s="38"/>
      <c r="C201" s="38"/>
      <c r="D201" s="38"/>
      <c r="E201" s="38"/>
      <c r="F201" s="38"/>
      <c r="G201" s="38"/>
      <c r="H201" s="38"/>
      <c r="I201" s="38"/>
      <c r="J201" s="38"/>
      <c r="K201" s="38"/>
      <c r="L201" s="38"/>
      <c r="M201" s="38"/>
      <c r="N201" s="38"/>
      <c r="O201" s="38"/>
      <c r="P201" s="38"/>
      <c r="Q201" s="38"/>
      <c r="S201" s="38"/>
      <c r="T201" s="38"/>
      <c r="U201" s="38"/>
    </row>
  </sheetData>
  <mergeCells count="8">
    <mergeCell ref="B1:F2"/>
    <mergeCell ref="R29:R30"/>
    <mergeCell ref="B28:H28"/>
    <mergeCell ref="B4:O4"/>
    <mergeCell ref="B101:O104"/>
    <mergeCell ref="B61:O64"/>
    <mergeCell ref="L28:O28"/>
    <mergeCell ref="B22:O26"/>
  </mergeCells>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6:M148"/>
  <sheetViews>
    <sheetView zoomScale="85" zoomScaleNormal="85" workbookViewId="0">
      <selection activeCell="F6" sqref="F6"/>
    </sheetView>
  </sheetViews>
  <sheetFormatPr defaultRowHeight="14.6" x14ac:dyDescent="0.4"/>
  <cols>
    <col min="1" max="1" width="2.15234375" customWidth="1"/>
    <col min="2" max="2" width="63" customWidth="1"/>
    <col min="3" max="3" width="31.3046875" customWidth="1"/>
    <col min="4" max="5" width="2.15234375" customWidth="1"/>
    <col min="6" max="6" width="94.3046875" customWidth="1"/>
    <col min="7" max="8" width="2.15234375" customWidth="1"/>
    <col min="9" max="9" width="26.3046875" customWidth="1"/>
    <col min="10" max="10" width="11.53515625" customWidth="1"/>
    <col min="11" max="11" width="55" customWidth="1"/>
    <col min="12" max="12" width="2.15234375" customWidth="1"/>
    <col min="13" max="13" width="2" customWidth="1"/>
  </cols>
  <sheetData>
    <row r="6" spans="2:8" ht="288" x14ac:dyDescent="0.4">
      <c r="B6" t="e" vm="3">
        <f ca="1">_xlfn.IMAGE("https://pub-196e071ed6aa4a6a80cd72afba5ebd53.r2.dev/TA_VNINDEX.png" &amp; "?v=" &amp; RAND())</f>
        <v>#VALUE!</v>
      </c>
      <c r="C6" s="27" t="str">
        <f>weekly_comments!$C$5</f>
        <v>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Tổng hợp, ngưỡng hỗ trợ cốt lõi là vùng 1396-1402 điểm, nơi hội tụ các mốc kỹ thuật. Do đó, khuyến nghị nhà đầu tư tiếp tục nắm giữ, xem xét chốt lời quanh 1460-1480, hoặc chờ tín hiệu tại hỗ trợ.</v>
      </c>
      <c r="H6" s="25"/>
    </row>
    <row r="14" spans="2:8" ht="90.9" customHeight="1" x14ac:dyDescent="0.4"/>
    <row r="15" spans="2:8" ht="29.15" customHeight="1" x14ac:dyDescent="0.4"/>
    <row r="16" spans="2:8" ht="133.30000000000001" customHeight="1" x14ac:dyDescent="0.4">
      <c r="F16" s="26" t="str">
        <f>weekly_comments!C6</f>
        <v>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v>
      </c>
      <c r="G16" s="27"/>
    </row>
    <row r="24" spans="9:10" x14ac:dyDescent="0.4">
      <c r="I24" s="31" t="s">
        <v>422</v>
      </c>
    </row>
    <row r="26" spans="9:10" x14ac:dyDescent="0.4">
      <c r="I26" s="32" t="s">
        <v>409</v>
      </c>
      <c r="J26" s="35">
        <f>'data 2'!P4</f>
        <v>827.52043200000003</v>
      </c>
    </row>
    <row r="27" spans="9:10" x14ac:dyDescent="0.4">
      <c r="I27" s="32" t="s">
        <v>410</v>
      </c>
      <c r="J27" s="35">
        <f>'data 2'!P5</f>
        <v>-524.50082500000008</v>
      </c>
    </row>
    <row r="28" spans="9:10" x14ac:dyDescent="0.4">
      <c r="I28" s="32" t="s">
        <v>411</v>
      </c>
      <c r="J28" s="35">
        <f>'data 2'!P6</f>
        <v>303.01960700000001</v>
      </c>
    </row>
    <row r="29" spans="9:10" x14ac:dyDescent="0.4">
      <c r="I29" s="77" t="s">
        <v>457</v>
      </c>
      <c r="J29" s="77"/>
    </row>
    <row r="30" spans="9:10" x14ac:dyDescent="0.4">
      <c r="I30" s="34"/>
      <c r="J30" s="34"/>
    </row>
    <row r="31" spans="9:10" x14ac:dyDescent="0.4">
      <c r="I31" s="32" t="s">
        <v>406</v>
      </c>
      <c r="J31" s="35">
        <f>'data 2'!Q4</f>
        <v>23413.691138047998</v>
      </c>
    </row>
    <row r="32" spans="9:10" x14ac:dyDescent="0.4">
      <c r="I32" s="32" t="s">
        <v>407</v>
      </c>
      <c r="J32" s="35">
        <f>'data 2'!Q5</f>
        <v>-16556.029468672001</v>
      </c>
    </row>
    <row r="33" spans="9:10" x14ac:dyDescent="0.4">
      <c r="I33" s="32" t="s">
        <v>408</v>
      </c>
      <c r="J33" s="35">
        <f>'data 2'!Q6</f>
        <v>6857.6616693759997</v>
      </c>
    </row>
    <row r="34" spans="9:10" x14ac:dyDescent="0.4">
      <c r="I34" s="77" t="s">
        <v>420</v>
      </c>
      <c r="J34" s="77"/>
    </row>
    <row r="35" spans="9:10" x14ac:dyDescent="0.4">
      <c r="I35" s="33"/>
      <c r="J35" s="33"/>
    </row>
    <row r="36" spans="9:10" x14ac:dyDescent="0.4">
      <c r="I36" s="31" t="s">
        <v>421</v>
      </c>
    </row>
    <row r="51" spans="9:10" x14ac:dyDescent="0.4">
      <c r="I51" s="31" t="s">
        <v>422</v>
      </c>
    </row>
    <row r="53" spans="9:10" x14ac:dyDescent="0.4">
      <c r="I53" s="32" t="s">
        <v>409</v>
      </c>
      <c r="J53" s="35">
        <f>'data 2'!P11</f>
        <v>115.986616</v>
      </c>
    </row>
    <row r="54" spans="9:10" x14ac:dyDescent="0.4">
      <c r="I54" s="32" t="s">
        <v>410</v>
      </c>
      <c r="J54" s="35">
        <f>'data 2'!P12</f>
        <v>-72.171223999999995</v>
      </c>
    </row>
    <row r="55" spans="9:10" x14ac:dyDescent="0.4">
      <c r="I55" s="32" t="s">
        <v>411</v>
      </c>
      <c r="J55" s="35">
        <f>'data 2'!P13</f>
        <v>43.815392000000003</v>
      </c>
    </row>
    <row r="56" spans="9:10" x14ac:dyDescent="0.4">
      <c r="I56" s="77" t="s">
        <v>457</v>
      </c>
      <c r="J56" s="77"/>
    </row>
    <row r="57" spans="9:10" x14ac:dyDescent="0.4">
      <c r="I57" s="34"/>
      <c r="J57" s="34"/>
    </row>
    <row r="58" spans="9:10" x14ac:dyDescent="0.4">
      <c r="I58" s="32" t="s">
        <v>406</v>
      </c>
      <c r="J58" s="35">
        <f>'data 2'!Q11</f>
        <v>3805.6409169920003</v>
      </c>
    </row>
    <row r="59" spans="9:10" x14ac:dyDescent="0.4">
      <c r="I59" s="32" t="s">
        <v>407</v>
      </c>
      <c r="J59" s="35">
        <f>'data 2'!Q12</f>
        <v>-2292.0589803520002</v>
      </c>
    </row>
    <row r="60" spans="9:10" x14ac:dyDescent="0.4">
      <c r="I60" s="32" t="s">
        <v>408</v>
      </c>
      <c r="J60" s="35">
        <f>'data 2'!Q13</f>
        <v>1513.5819366399999</v>
      </c>
    </row>
    <row r="61" spans="9:10" x14ac:dyDescent="0.4">
      <c r="I61" s="77" t="s">
        <v>420</v>
      </c>
      <c r="J61" s="77"/>
    </row>
    <row r="62" spans="9:10" x14ac:dyDescent="0.4">
      <c r="I62" s="33"/>
      <c r="J62" s="33"/>
    </row>
    <row r="63" spans="9:10" x14ac:dyDescent="0.4">
      <c r="I63" s="31" t="s">
        <v>421</v>
      </c>
    </row>
    <row r="78" spans="9:11" x14ac:dyDescent="0.4">
      <c r="I78" s="31" t="s">
        <v>422</v>
      </c>
      <c r="K78" s="37" t="s">
        <v>462</v>
      </c>
    </row>
    <row r="80" spans="9:11" x14ac:dyDescent="0.4">
      <c r="I80" s="32" t="s">
        <v>458</v>
      </c>
      <c r="J80" s="35">
        <f>'data 2'!$AB$4</f>
        <v>276474.99346016045</v>
      </c>
    </row>
    <row r="81" spans="1:13" x14ac:dyDescent="0.4">
      <c r="I81" s="32" t="s">
        <v>459</v>
      </c>
      <c r="J81" s="35">
        <f>-'data 2'!$AC$4</f>
        <v>-22540.227692483793</v>
      </c>
    </row>
    <row r="82" spans="1:13" x14ac:dyDescent="0.4">
      <c r="I82" s="32" t="s">
        <v>460</v>
      </c>
      <c r="J82" s="35">
        <f>'data 2'!$AD$4</f>
        <v>253934.76576767661</v>
      </c>
    </row>
    <row r="83" spans="1:13" x14ac:dyDescent="0.4">
      <c r="I83" s="32" t="s">
        <v>461</v>
      </c>
      <c r="J83" s="36">
        <f>'data 2'!$AE$4</f>
        <v>3.5520441892528606E-2</v>
      </c>
    </row>
    <row r="84" spans="1:13" x14ac:dyDescent="0.4">
      <c r="I84" s="77" t="s">
        <v>420</v>
      </c>
      <c r="J84" s="77"/>
    </row>
    <row r="85" spans="1:13" x14ac:dyDescent="0.4">
      <c r="J85" s="35"/>
    </row>
    <row r="86" spans="1:13" x14ac:dyDescent="0.4">
      <c r="I86" s="78" t="s">
        <v>463</v>
      </c>
      <c r="J86" s="78"/>
    </row>
    <row r="87" spans="1:13" x14ac:dyDescent="0.4">
      <c r="I87" s="32"/>
      <c r="J87" s="35"/>
    </row>
    <row r="96" spans="1:13" x14ac:dyDescent="0.4">
      <c r="A96" s="38"/>
      <c r="B96" s="38"/>
      <c r="C96" s="38"/>
      <c r="D96" s="38"/>
      <c r="E96" s="38"/>
      <c r="F96" s="38"/>
      <c r="G96" s="38"/>
      <c r="H96" s="38"/>
      <c r="I96" s="38"/>
      <c r="J96" s="38"/>
      <c r="K96" s="38"/>
      <c r="L96" s="38"/>
      <c r="M96" s="38"/>
    </row>
    <row r="122" spans="13:13" x14ac:dyDescent="0.4">
      <c r="M122" s="38"/>
    </row>
    <row r="148" spans="13:13" x14ac:dyDescent="0.4">
      <c r="M148" s="38"/>
    </row>
  </sheetData>
  <mergeCells count="6">
    <mergeCell ref="I84:J84"/>
    <mergeCell ref="I86:J86"/>
    <mergeCell ref="I56:J56"/>
    <mergeCell ref="I61:J61"/>
    <mergeCell ref="I29:J29"/>
    <mergeCell ref="I34:J3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3:AD103"/>
  <sheetViews>
    <sheetView workbookViewId="0">
      <selection activeCell="U55" sqref="U55"/>
    </sheetView>
  </sheetViews>
  <sheetFormatPr defaultRowHeight="14.6" x14ac:dyDescent="0.4"/>
  <cols>
    <col min="2" max="2" width="5.84375" customWidth="1"/>
    <col min="3" max="3" width="14.3828125" customWidth="1"/>
    <col min="4" max="4" width="2.84375" customWidth="1"/>
    <col min="5" max="7" width="7.53515625" customWidth="1"/>
    <col min="8" max="8" width="2.84375" customWidth="1"/>
    <col min="9" max="14" width="7.53515625" customWidth="1"/>
    <col min="15" max="15" width="2" customWidth="1"/>
    <col min="16" max="16" width="2.15234375" customWidth="1"/>
    <col min="17" max="29" width="7.15234375" customWidth="1"/>
    <col min="30" max="30" width="2.15234375" customWidth="1"/>
  </cols>
  <sheetData>
    <row r="3" spans="1:30" x14ac:dyDescent="0.4">
      <c r="C3" s="32"/>
      <c r="D3" s="32"/>
      <c r="E3" s="32"/>
      <c r="F3" s="32"/>
      <c r="G3" s="32"/>
      <c r="H3" s="32"/>
      <c r="I3" s="32"/>
      <c r="J3" s="32"/>
      <c r="K3" s="32"/>
      <c r="L3" s="32"/>
      <c r="M3" s="32"/>
      <c r="N3" s="32"/>
    </row>
    <row r="4" spans="1:30" x14ac:dyDescent="0.4">
      <c r="B4" s="32"/>
      <c r="C4" s="32"/>
      <c r="D4" s="32"/>
      <c r="E4" s="32"/>
      <c r="F4" s="32"/>
      <c r="G4" s="32"/>
      <c r="H4" s="32"/>
      <c r="I4" s="32"/>
      <c r="J4" s="32"/>
      <c r="K4" s="32"/>
      <c r="L4" s="32"/>
      <c r="M4" s="32"/>
      <c r="N4" s="32"/>
    </row>
    <row r="5" spans="1:30" x14ac:dyDescent="0.4">
      <c r="B5" s="32"/>
      <c r="C5" s="32"/>
      <c r="D5" s="32"/>
      <c r="E5" s="32"/>
      <c r="F5" s="32"/>
      <c r="G5" s="32"/>
      <c r="H5" s="32"/>
      <c r="I5" s="32"/>
      <c r="J5" s="32"/>
      <c r="K5" s="32"/>
      <c r="L5" s="32"/>
      <c r="M5" s="32"/>
      <c r="N5" s="32"/>
    </row>
    <row r="6" spans="1:30" x14ac:dyDescent="0.4">
      <c r="B6" s="79" t="s">
        <v>510</v>
      </c>
      <c r="C6" s="79"/>
      <c r="D6" s="32"/>
      <c r="E6" s="79" t="s">
        <v>511</v>
      </c>
      <c r="F6" s="79"/>
      <c r="G6" s="79"/>
      <c r="H6" s="32"/>
      <c r="I6" s="79" t="s">
        <v>515</v>
      </c>
      <c r="J6" s="79"/>
      <c r="K6" s="79"/>
      <c r="L6" s="79"/>
      <c r="M6" s="79"/>
      <c r="N6" s="79"/>
    </row>
    <row r="7" spans="1:30" ht="24.45" thickBot="1" x14ac:dyDescent="0.45">
      <c r="A7" s="38"/>
      <c r="B7" s="39" t="s">
        <v>502</v>
      </c>
      <c r="C7" s="39" t="s">
        <v>503</v>
      </c>
      <c r="D7" s="18"/>
      <c r="E7" s="39" t="s">
        <v>514</v>
      </c>
      <c r="F7" s="39" t="s">
        <v>512</v>
      </c>
      <c r="G7" s="39" t="s">
        <v>513</v>
      </c>
      <c r="H7" s="18"/>
      <c r="I7" s="39" t="s">
        <v>504</v>
      </c>
      <c r="J7" s="39" t="s">
        <v>505</v>
      </c>
      <c r="K7" s="39" t="s">
        <v>506</v>
      </c>
      <c r="L7" s="39" t="s">
        <v>507</v>
      </c>
      <c r="M7" s="39" t="s">
        <v>508</v>
      </c>
      <c r="N7" s="39" t="s">
        <v>509</v>
      </c>
      <c r="O7" s="38"/>
      <c r="P7" s="38"/>
      <c r="Q7" s="38"/>
      <c r="R7" s="38"/>
      <c r="S7" s="38"/>
      <c r="T7" s="38"/>
      <c r="U7" s="38"/>
      <c r="V7" s="38"/>
      <c r="W7" s="38"/>
      <c r="X7" s="38"/>
      <c r="Y7" s="38"/>
      <c r="Z7" s="38"/>
      <c r="AA7" s="38"/>
      <c r="AB7" s="38"/>
      <c r="AC7" s="38"/>
      <c r="AD7" s="38"/>
    </row>
    <row r="8" spans="1:30" ht="15.45" thickTop="1" thickBot="1" x14ac:dyDescent="0.45">
      <c r="B8" s="40" t="str" cm="1">
        <f t="array" ref="B8:N24">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VHM</v>
      </c>
      <c r="C8" s="40" t="str">
        <v>Bất động sản</v>
      </c>
      <c r="D8" s="40" t="str">
        <v/>
      </c>
      <c r="E8" s="41">
        <v>87.900002000000001</v>
      </c>
      <c r="F8" s="42">
        <v>0.143043</v>
      </c>
      <c r="G8" s="42">
        <v>1.266507</v>
      </c>
      <c r="H8" s="40" t="str">
        <v/>
      </c>
      <c r="I8" s="42">
        <v>0.15052399999999999</v>
      </c>
      <c r="J8" s="42">
        <v>0.114068</v>
      </c>
      <c r="K8" s="42">
        <v>0.32579200000000003</v>
      </c>
      <c r="L8" s="42">
        <v>1.1920200000000001</v>
      </c>
      <c r="M8" s="42">
        <v>0.81050500000000003</v>
      </c>
      <c r="N8" s="42">
        <v>1.585294</v>
      </c>
    </row>
    <row r="9" spans="1:30" ht="15" thickBot="1" x14ac:dyDescent="0.45">
      <c r="B9" s="40" t="str">
        <v>VRE</v>
      </c>
      <c r="C9" s="40" t="str">
        <v>Bất động sản</v>
      </c>
      <c r="D9" t="str">
        <v/>
      </c>
      <c r="E9" s="41">
        <v>28.6</v>
      </c>
      <c r="F9" s="42">
        <v>0.121569</v>
      </c>
      <c r="G9" s="42">
        <v>1.443284</v>
      </c>
      <c r="H9" t="str">
        <v/>
      </c>
      <c r="I9" s="42">
        <v>0.160243</v>
      </c>
      <c r="J9" s="42">
        <v>4.5704000000000002E-2</v>
      </c>
      <c r="K9" s="42">
        <v>0.201681</v>
      </c>
      <c r="L9" s="42">
        <v>0.66279100000000002</v>
      </c>
      <c r="M9" s="42">
        <v>-5.2170000000000003E-3</v>
      </c>
      <c r="N9" s="42">
        <v>0.71257499999999996</v>
      </c>
    </row>
    <row r="10" spans="1:30" ht="15" thickBot="1" x14ac:dyDescent="0.45">
      <c r="B10" s="40" t="str">
        <v>VJC</v>
      </c>
      <c r="C10" s="40" t="str">
        <v>Du lịch và DV</v>
      </c>
      <c r="D10" t="str">
        <v/>
      </c>
      <c r="E10" s="41">
        <v>100</v>
      </c>
      <c r="F10" s="42">
        <v>0.111111</v>
      </c>
      <c r="G10" s="42">
        <v>1.488056</v>
      </c>
      <c r="H10" t="str">
        <v/>
      </c>
      <c r="I10" s="42">
        <v>0.13378699999999999</v>
      </c>
      <c r="J10" s="42">
        <v>8.1081E-2</v>
      </c>
      <c r="K10" s="42">
        <v>0.15606900000000001</v>
      </c>
      <c r="L10" s="42">
        <v>-9.990000000000001E-4</v>
      </c>
      <c r="M10" s="42">
        <v>-0.16388</v>
      </c>
      <c r="N10" s="42">
        <v>3.0928000000000001E-2</v>
      </c>
    </row>
    <row r="11" spans="1:30" ht="15" thickBot="1" x14ac:dyDescent="0.45">
      <c r="B11" s="40" t="str">
        <v>VCI</v>
      </c>
      <c r="C11" s="40" t="str">
        <v>Chứng khoán</v>
      </c>
      <c r="D11" t="str">
        <v/>
      </c>
      <c r="E11" s="41">
        <v>41.049999</v>
      </c>
      <c r="F11" s="42">
        <v>0.10646899999999999</v>
      </c>
      <c r="G11" s="42">
        <v>1.5417689999999999</v>
      </c>
      <c r="H11" t="str">
        <v/>
      </c>
      <c r="I11" s="42">
        <v>0.14825199999999999</v>
      </c>
      <c r="J11" s="42">
        <v>8.5979E-2</v>
      </c>
      <c r="K11" s="42">
        <v>0.169516</v>
      </c>
      <c r="L11" s="42">
        <v>0.24354600000000001</v>
      </c>
      <c r="M11" s="42">
        <v>-1.7552000000000002E-2</v>
      </c>
      <c r="N11" s="42">
        <v>0.32919399999999999</v>
      </c>
    </row>
    <row r="12" spans="1:30" ht="15" thickBot="1" x14ac:dyDescent="0.45">
      <c r="B12" s="40" t="str">
        <v>HPG</v>
      </c>
      <c r="C12" s="40" t="str">
        <v>Thép</v>
      </c>
      <c r="D12" t="str">
        <v/>
      </c>
      <c r="E12" s="41">
        <v>26</v>
      </c>
      <c r="F12" s="42">
        <v>0.10169499999999999</v>
      </c>
      <c r="G12" s="42">
        <v>1.7289909999999999</v>
      </c>
      <c r="H12" t="str">
        <v/>
      </c>
      <c r="I12" s="42">
        <v>0.14285700000000001</v>
      </c>
      <c r="J12" s="42">
        <v>0.12311</v>
      </c>
      <c r="K12" s="42">
        <v>0.230769</v>
      </c>
      <c r="L12" s="42">
        <v>0.16853899999999999</v>
      </c>
      <c r="M12" s="42">
        <v>4.1736000000000002E-2</v>
      </c>
      <c r="N12" s="42">
        <v>0.268762</v>
      </c>
    </row>
    <row r="13" spans="1:30" ht="15" thickBot="1" x14ac:dyDescent="0.45">
      <c r="B13" s="40" t="str">
        <v>VIX</v>
      </c>
      <c r="C13" s="40" t="str">
        <v>Chứng khoán</v>
      </c>
      <c r="D13" t="str">
        <v/>
      </c>
      <c r="E13" s="41">
        <v>15.85</v>
      </c>
      <c r="F13" s="42">
        <v>6.7339999999999997E-2</v>
      </c>
      <c r="G13" s="42">
        <v>0.74529699999999999</v>
      </c>
      <c r="H13" t="str">
        <v/>
      </c>
      <c r="I13" s="42">
        <v>0.228682</v>
      </c>
      <c r="J13" s="42">
        <v>0.15173</v>
      </c>
      <c r="K13" s="42">
        <v>0.30452699999999999</v>
      </c>
      <c r="L13" s="42">
        <v>0.69131100000000001</v>
      </c>
      <c r="M13" s="42">
        <v>-2.9985999999999999E-2</v>
      </c>
      <c r="N13" s="42">
        <v>0.76297700000000002</v>
      </c>
    </row>
    <row r="14" spans="1:30" ht="15" thickBot="1" x14ac:dyDescent="0.45">
      <c r="B14" s="40" t="str">
        <v>TCH</v>
      </c>
      <c r="C14" s="40" t="str">
        <v>Bất động sản</v>
      </c>
      <c r="D14" t="str">
        <v/>
      </c>
      <c r="E14" s="41">
        <v>23.85</v>
      </c>
      <c r="F14" s="42">
        <v>6.7113999999999993E-2</v>
      </c>
      <c r="G14" s="42">
        <v>1.0380750000000001</v>
      </c>
      <c r="H14" t="str">
        <v/>
      </c>
      <c r="I14" s="42">
        <v>0.18362300000000001</v>
      </c>
      <c r="J14" s="42">
        <v>0.149398</v>
      </c>
      <c r="K14" s="42">
        <v>0.26861699999999999</v>
      </c>
      <c r="L14" s="42">
        <v>0.57425700000000002</v>
      </c>
      <c r="M14" s="42">
        <v>0.101617</v>
      </c>
      <c r="N14" s="42">
        <v>0.89285700000000001</v>
      </c>
    </row>
    <row r="15" spans="1:30" ht="15" thickBot="1" x14ac:dyDescent="0.45">
      <c r="B15" s="40" t="str">
        <v>CTS</v>
      </c>
      <c r="C15" s="40" t="str">
        <v>Chứng khoán</v>
      </c>
      <c r="D15" t="str">
        <v/>
      </c>
      <c r="E15" s="41">
        <v>29.6</v>
      </c>
      <c r="F15" s="42">
        <v>6.0932E-2</v>
      </c>
      <c r="G15" s="42">
        <v>1.057652</v>
      </c>
      <c r="H15" t="str">
        <v/>
      </c>
      <c r="I15" s="42">
        <v>9.6296000000000007E-2</v>
      </c>
      <c r="J15" s="42">
        <v>7.6364000000000001E-2</v>
      </c>
      <c r="K15" s="42">
        <v>0.179283</v>
      </c>
      <c r="L15" s="42">
        <v>0.18898899999999999</v>
      </c>
      <c r="M15" s="42">
        <v>-8.8741E-2</v>
      </c>
      <c r="N15" s="42">
        <v>0.53920000000000001</v>
      </c>
    </row>
    <row r="16" spans="1:30" ht="15" thickBot="1" x14ac:dyDescent="0.45">
      <c r="B16" s="40" t="str">
        <v>HCM</v>
      </c>
      <c r="C16" s="40" t="str">
        <v>Chứng khoán</v>
      </c>
      <c r="D16" t="str">
        <v/>
      </c>
      <c r="E16" s="41">
        <v>24.950001</v>
      </c>
      <c r="F16" s="42">
        <v>5.0526000000000001E-2</v>
      </c>
      <c r="G16" s="42">
        <v>1.057715</v>
      </c>
      <c r="H16" t="str">
        <v/>
      </c>
      <c r="I16" s="42">
        <v>0.160465</v>
      </c>
      <c r="J16" s="42">
        <v>0.14924399999999999</v>
      </c>
      <c r="K16" s="42">
        <v>0.25037700000000002</v>
      </c>
      <c r="L16" s="42">
        <v>9.5046000000000005E-2</v>
      </c>
      <c r="M16" s="42">
        <v>1.5845000000000001E-2</v>
      </c>
      <c r="N16" s="42">
        <v>0.42034899999999997</v>
      </c>
    </row>
    <row r="17" spans="2:14" ht="15" thickBot="1" x14ac:dyDescent="0.45">
      <c r="B17" s="40" t="str">
        <v>BVS</v>
      </c>
      <c r="C17" s="40" t="str">
        <v>Chứng khoán</v>
      </c>
      <c r="D17" t="str">
        <v/>
      </c>
      <c r="E17" s="41">
        <v>34.799999</v>
      </c>
      <c r="F17" s="42">
        <v>4.1916000000000002E-2</v>
      </c>
      <c r="G17" s="42">
        <v>1.3361400000000001</v>
      </c>
      <c r="H17" t="str">
        <v/>
      </c>
      <c r="I17" s="42">
        <v>9.0909000000000004E-2</v>
      </c>
      <c r="J17" s="42">
        <v>-8.5470000000000008E-3</v>
      </c>
      <c r="K17" s="42">
        <v>0.16</v>
      </c>
      <c r="L17" s="42">
        <v>-6.1995000000000001E-2</v>
      </c>
      <c r="M17" s="42">
        <v>-0.283385</v>
      </c>
      <c r="N17" s="42">
        <v>0.44196999999999997</v>
      </c>
    </row>
    <row r="18" spans="2:14" ht="15" thickBot="1" x14ac:dyDescent="0.45">
      <c r="B18" s="40" t="str">
        <v>EIB</v>
      </c>
      <c r="C18" s="40" t="str">
        <v>Ngân hàng</v>
      </c>
      <c r="D18" t="str">
        <v/>
      </c>
      <c r="E18" s="41">
        <v>24.5</v>
      </c>
      <c r="F18" s="42">
        <v>3.5941000000000001E-2</v>
      </c>
      <c r="G18" s="42">
        <v>1.3586130000000001</v>
      </c>
      <c r="H18" t="str">
        <v/>
      </c>
      <c r="I18" s="42">
        <v>7.6923000000000005E-2</v>
      </c>
      <c r="J18" s="42">
        <v>-1.8036E-2</v>
      </c>
      <c r="K18" s="42">
        <v>0.13425899999999999</v>
      </c>
      <c r="L18" s="42">
        <v>0.272727</v>
      </c>
      <c r="M18" s="42">
        <v>0.108597</v>
      </c>
      <c r="N18" s="42">
        <v>0.63975000000000004</v>
      </c>
    </row>
    <row r="19" spans="2:14" ht="15" thickBot="1" x14ac:dyDescent="0.45">
      <c r="B19" s="40" t="str">
        <v>VIB</v>
      </c>
      <c r="C19" s="40" t="str">
        <v>Ngân hàng</v>
      </c>
      <c r="D19" t="str">
        <v/>
      </c>
      <c r="E19" s="41">
        <v>19.350000000000001</v>
      </c>
      <c r="F19" s="42">
        <v>3.4758999999999998E-2</v>
      </c>
      <c r="G19" s="42">
        <v>1.3946149999999999</v>
      </c>
      <c r="H19" t="str">
        <v/>
      </c>
      <c r="I19" s="42">
        <v>5.4496000000000003E-2</v>
      </c>
      <c r="J19" s="42">
        <v>5.1630000000000002E-2</v>
      </c>
      <c r="K19" s="42">
        <v>9.0140999999999999E-2</v>
      </c>
      <c r="L19" s="42">
        <v>2.1189E-2</v>
      </c>
      <c r="M19" s="42">
        <v>-3.0561000000000001E-2</v>
      </c>
      <c r="N19" s="42">
        <v>0.26896199999999998</v>
      </c>
    </row>
    <row r="20" spans="2:14" ht="15" thickBot="1" x14ac:dyDescent="0.45">
      <c r="B20" s="40" t="str">
        <v>HUT</v>
      </c>
      <c r="C20" s="40" t="str">
        <v>Xây dựng</v>
      </c>
      <c r="D20" t="str">
        <v/>
      </c>
      <c r="E20" s="41">
        <v>13.6</v>
      </c>
      <c r="F20" s="42">
        <v>3.0303E-2</v>
      </c>
      <c r="G20" s="42">
        <v>1.4155960000000001</v>
      </c>
      <c r="H20" t="str">
        <v/>
      </c>
      <c r="I20" s="42">
        <v>5.4264E-2</v>
      </c>
      <c r="J20" s="42">
        <v>-5.7321999999999998E-2</v>
      </c>
      <c r="K20" s="42">
        <v>0.18032799999999999</v>
      </c>
      <c r="L20" s="42">
        <v>-9.9622000000000002E-2</v>
      </c>
      <c r="M20" s="42">
        <v>-0.34972700000000001</v>
      </c>
      <c r="N20" s="42">
        <v>-3.7952E-2</v>
      </c>
    </row>
    <row r="21" spans="2:14" ht="15" thickBot="1" x14ac:dyDescent="0.45">
      <c r="B21" s="40" t="str">
        <v>BCM</v>
      </c>
      <c r="C21" s="40" t="str">
        <v>BĐS KCN</v>
      </c>
      <c r="D21" t="str">
        <v/>
      </c>
      <c r="E21" s="41">
        <v>68</v>
      </c>
      <c r="F21" s="42">
        <v>3.0303E-2</v>
      </c>
      <c r="G21" s="42">
        <v>0.70308000000000004</v>
      </c>
      <c r="H21" t="str">
        <v/>
      </c>
      <c r="I21" s="42">
        <v>5.2631999999999998E-2</v>
      </c>
      <c r="J21" s="42">
        <v>5.919E-2</v>
      </c>
      <c r="K21" s="42">
        <v>0.18260899999999999</v>
      </c>
      <c r="L21" s="42">
        <v>-2.8570999999999999E-2</v>
      </c>
      <c r="M21" s="42">
        <v>-7.3356000000000005E-2</v>
      </c>
      <c r="N21" s="42">
        <v>0.36974200000000002</v>
      </c>
    </row>
    <row r="22" spans="2:14" ht="15" thickBot="1" x14ac:dyDescent="0.45">
      <c r="B22" s="40" t="str">
        <v>GMD</v>
      </c>
      <c r="C22" s="40" t="str">
        <v>Vận tải</v>
      </c>
      <c r="D22" t="str">
        <v/>
      </c>
      <c r="E22" s="41">
        <v>60.200001</v>
      </c>
      <c r="F22" s="42">
        <v>2.9856000000000001E-2</v>
      </c>
      <c r="G22" s="42">
        <v>0.75923499999999999</v>
      </c>
      <c r="H22" t="str">
        <v/>
      </c>
      <c r="I22" s="42">
        <v>6.3305E-2</v>
      </c>
      <c r="J22" s="42">
        <v>4.0189000000000002E-2</v>
      </c>
      <c r="K22" s="42">
        <v>0.13717199999999999</v>
      </c>
      <c r="L22" s="42">
        <v>-4.4496000000000001E-2</v>
      </c>
      <c r="M22" s="42">
        <v>-0.145785</v>
      </c>
      <c r="N22" s="42">
        <v>0.114414</v>
      </c>
    </row>
    <row r="23" spans="2:14" ht="15" thickBot="1" x14ac:dyDescent="0.45">
      <c r="B23" s="40" t="str">
        <v>BSI</v>
      </c>
      <c r="C23" s="40" t="str">
        <v>Chứng khoán</v>
      </c>
      <c r="D23" t="str">
        <v/>
      </c>
      <c r="E23" s="41">
        <v>44.25</v>
      </c>
      <c r="F23" s="42">
        <v>2.9069999999999999E-2</v>
      </c>
      <c r="G23" s="42">
        <v>1.306651</v>
      </c>
      <c r="H23" t="str">
        <v/>
      </c>
      <c r="I23" s="42">
        <v>7.1429000000000006E-2</v>
      </c>
      <c r="J23" s="42">
        <v>-1.9637000000000002E-2</v>
      </c>
      <c r="K23" s="42">
        <v>0.11461</v>
      </c>
      <c r="L23" s="42">
        <v>2.575E-3</v>
      </c>
      <c r="M23" s="42">
        <v>-0.20442099999999999</v>
      </c>
      <c r="N23" s="42">
        <v>0.22298999999999999</v>
      </c>
    </row>
    <row r="24" spans="2:14" ht="15" thickBot="1" x14ac:dyDescent="0.45">
      <c r="B24" s="40" t="str">
        <v>FTS</v>
      </c>
      <c r="C24" s="40" t="str">
        <v>Chứng khoán</v>
      </c>
      <c r="D24" t="str">
        <v/>
      </c>
      <c r="E24" s="41">
        <v>40.900002000000001</v>
      </c>
      <c r="F24" s="42">
        <v>2.5062999999999998E-2</v>
      </c>
      <c r="G24" s="42">
        <v>1.105817</v>
      </c>
      <c r="H24" t="str">
        <v/>
      </c>
      <c r="I24" s="42">
        <v>8.2011000000000001E-2</v>
      </c>
      <c r="J24" s="42">
        <v>3.8071000000000001E-2</v>
      </c>
      <c r="K24" s="42">
        <v>0.168571</v>
      </c>
      <c r="L24" s="42">
        <v>7.7299999999999994E-2</v>
      </c>
      <c r="M24" s="42">
        <v>-6.5235000000000001E-2</v>
      </c>
      <c r="N24" s="42">
        <v>0.51029000000000002</v>
      </c>
    </row>
    <row r="25" spans="2:14" x14ac:dyDescent="0.4">
      <c r="B25" s="32"/>
      <c r="C25" s="32"/>
      <c r="D25" s="32"/>
      <c r="E25" s="32"/>
      <c r="F25" s="32"/>
      <c r="G25" s="32"/>
      <c r="H25" s="32"/>
      <c r="I25" s="32"/>
      <c r="J25" s="32"/>
      <c r="K25" s="32"/>
      <c r="L25" s="32"/>
      <c r="M25" s="32"/>
      <c r="N25" s="32"/>
    </row>
    <row r="29" spans="2:14" x14ac:dyDescent="0.4">
      <c r="C29" s="32"/>
      <c r="D29" s="32"/>
      <c r="E29" s="32"/>
      <c r="F29" s="32"/>
      <c r="G29" s="32"/>
      <c r="H29" s="32"/>
      <c r="I29" s="32"/>
      <c r="J29" s="32"/>
      <c r="K29" s="32"/>
      <c r="L29" s="32"/>
      <c r="M29" s="32"/>
      <c r="N29" s="32"/>
    </row>
    <row r="30" spans="2:14" x14ac:dyDescent="0.4">
      <c r="B30" s="32"/>
      <c r="C30" s="32"/>
      <c r="D30" s="32"/>
      <c r="E30" s="32"/>
      <c r="F30" s="32"/>
      <c r="G30" s="32"/>
      <c r="H30" s="32"/>
      <c r="I30" s="32"/>
      <c r="J30" s="32"/>
      <c r="K30" s="32"/>
      <c r="L30" s="32"/>
      <c r="M30" s="32"/>
      <c r="N30" s="32"/>
    </row>
    <row r="31" spans="2:14" x14ac:dyDescent="0.4">
      <c r="B31" s="32"/>
      <c r="C31" s="32"/>
      <c r="D31" s="32"/>
      <c r="E31" s="32"/>
      <c r="F31" s="32"/>
      <c r="G31" s="32"/>
      <c r="H31" s="32"/>
      <c r="I31" s="32"/>
      <c r="J31" s="32"/>
      <c r="K31" s="32"/>
      <c r="L31" s="32"/>
      <c r="M31" s="32"/>
      <c r="N31" s="32"/>
    </row>
    <row r="32" spans="2:14" x14ac:dyDescent="0.4">
      <c r="B32" s="79" t="s">
        <v>510</v>
      </c>
      <c r="C32" s="79"/>
      <c r="D32" s="32"/>
      <c r="E32" s="79" t="s">
        <v>511</v>
      </c>
      <c r="F32" s="79"/>
      <c r="G32" s="79"/>
      <c r="H32" s="32"/>
      <c r="I32" s="79" t="s">
        <v>515</v>
      </c>
      <c r="J32" s="79"/>
      <c r="K32" s="79"/>
      <c r="L32" s="79"/>
      <c r="M32" s="79"/>
      <c r="N32" s="79"/>
    </row>
    <row r="33" spans="2:15" ht="24.45" thickBot="1" x14ac:dyDescent="0.45">
      <c r="B33" s="39" t="s">
        <v>502</v>
      </c>
      <c r="C33" s="39" t="s">
        <v>503</v>
      </c>
      <c r="D33" s="18"/>
      <c r="E33" s="39" t="s">
        <v>514</v>
      </c>
      <c r="F33" s="39" t="s">
        <v>512</v>
      </c>
      <c r="G33" s="39" t="s">
        <v>513</v>
      </c>
      <c r="H33" s="18"/>
      <c r="I33" s="39" t="s">
        <v>504</v>
      </c>
      <c r="J33" s="39" t="s">
        <v>505</v>
      </c>
      <c r="K33" s="39" t="s">
        <v>506</v>
      </c>
      <c r="L33" s="39" t="s">
        <v>507</v>
      </c>
      <c r="M33" s="39" t="s">
        <v>508</v>
      </c>
      <c r="N33" s="39" t="s">
        <v>509</v>
      </c>
      <c r="O33" s="38"/>
    </row>
    <row r="34" spans="2:15" ht="15.45" thickTop="1" thickBot="1" x14ac:dyDescent="0.45">
      <c r="B34" s="40" t="str" cm="1">
        <f t="array" ref="B34:N50">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VGC</v>
      </c>
      <c r="C34" s="40" t="str">
        <v>BĐS KCN</v>
      </c>
      <c r="D34" s="40" t="str">
        <v/>
      </c>
      <c r="E34" s="41">
        <v>45.549999</v>
      </c>
      <c r="F34" s="42">
        <v>2.3595000000000001E-2</v>
      </c>
      <c r="G34" s="42">
        <v>0.96269300000000002</v>
      </c>
      <c r="H34" s="40" t="str">
        <v/>
      </c>
      <c r="I34" s="42">
        <v>7.7429999999999999E-3</v>
      </c>
      <c r="J34" s="42">
        <v>-4.1052999999999999E-2</v>
      </c>
      <c r="K34" s="42">
        <v>6.9249000000000005E-2</v>
      </c>
      <c r="L34" s="42">
        <v>1.2222E-2</v>
      </c>
      <c r="M34" s="42">
        <v>-0.22952400000000001</v>
      </c>
      <c r="N34" s="42">
        <v>0.198518</v>
      </c>
    </row>
    <row r="35" spans="2:15" ht="15" thickBot="1" x14ac:dyDescent="0.45">
      <c r="B35" s="40" t="str">
        <v>MWG</v>
      </c>
      <c r="C35" s="40" t="str">
        <v>Bán lẻ</v>
      </c>
      <c r="D35" t="str">
        <v/>
      </c>
      <c r="E35" s="41">
        <v>67.900002000000001</v>
      </c>
      <c r="F35" s="42">
        <v>2.1052999999999999E-2</v>
      </c>
      <c r="G35" s="42">
        <v>0.92023699999999997</v>
      </c>
      <c r="H35" t="str">
        <v/>
      </c>
      <c r="I35" s="42">
        <v>3.6641E-2</v>
      </c>
      <c r="J35" s="42">
        <v>2.4133000000000002E-2</v>
      </c>
      <c r="K35" s="42">
        <v>0.13355600000000001</v>
      </c>
      <c r="L35" s="42">
        <v>0.114943</v>
      </c>
      <c r="M35" s="42">
        <v>-4.0960000000000003E-2</v>
      </c>
      <c r="N35" s="42">
        <v>0.63731400000000005</v>
      </c>
    </row>
    <row r="36" spans="2:15" ht="15" thickBot="1" x14ac:dyDescent="0.45">
      <c r="B36" s="40" t="str">
        <v>KBC</v>
      </c>
      <c r="C36" s="40" t="str">
        <v>BĐS KCN</v>
      </c>
      <c r="D36" t="str">
        <v/>
      </c>
      <c r="E36" s="41">
        <v>27.5</v>
      </c>
      <c r="F36" s="42">
        <v>2.0407999999999999E-2</v>
      </c>
      <c r="G36" s="42">
        <v>0.97892100000000004</v>
      </c>
      <c r="H36" t="str">
        <v/>
      </c>
      <c r="I36" s="42">
        <v>3.5782000000000001E-2</v>
      </c>
      <c r="J36" s="42">
        <v>2.8036999999999999E-2</v>
      </c>
      <c r="K36" s="42">
        <v>0.13871600000000001</v>
      </c>
      <c r="L36" s="42">
        <v>9.1739999999999999E-3</v>
      </c>
      <c r="M36" s="42">
        <v>-0.242424</v>
      </c>
      <c r="N36" s="42">
        <v>0.13636400000000001</v>
      </c>
    </row>
    <row r="37" spans="2:15" ht="15" thickBot="1" x14ac:dyDescent="0.45">
      <c r="B37" s="40" t="str">
        <v>ACB</v>
      </c>
      <c r="C37" s="40" t="str">
        <v>Ngân hàng</v>
      </c>
      <c r="D37" t="str">
        <v/>
      </c>
      <c r="E37" s="41">
        <v>22.700001</v>
      </c>
      <c r="F37" s="42">
        <v>2.0225E-2</v>
      </c>
      <c r="G37" s="42">
        <v>0.98275500000000005</v>
      </c>
      <c r="H37" t="str">
        <v/>
      </c>
      <c r="I37" s="42">
        <v>6.5727999999999995E-2</v>
      </c>
      <c r="J37" s="42">
        <v>4.3678000000000002E-2</v>
      </c>
      <c r="K37" s="42">
        <v>8.6124000000000006E-2</v>
      </c>
      <c r="L37" s="42">
        <v>6.1262999999999998E-2</v>
      </c>
      <c r="M37" s="42">
        <v>2.5219999999999999E-2</v>
      </c>
      <c r="N37" s="42">
        <v>0.350468</v>
      </c>
    </row>
    <row r="38" spans="2:15" ht="15" thickBot="1" x14ac:dyDescent="0.45">
      <c r="B38" s="40" t="str">
        <v>VTP</v>
      </c>
      <c r="C38" s="40" t="str">
        <v>Công nghiệp</v>
      </c>
      <c r="D38" t="str">
        <v/>
      </c>
      <c r="E38" s="41">
        <v>122.699997</v>
      </c>
      <c r="F38" s="42">
        <v>1.7413000000000001E-2</v>
      </c>
      <c r="G38" s="42">
        <v>1.0505469999999999</v>
      </c>
      <c r="H38" t="str">
        <v/>
      </c>
      <c r="I38" s="42">
        <v>3.9829999999999997E-2</v>
      </c>
      <c r="J38" s="42">
        <v>-2.6963000000000001E-2</v>
      </c>
      <c r="K38" s="42">
        <v>0.16193199999999999</v>
      </c>
      <c r="L38" s="42">
        <v>-0.116631</v>
      </c>
      <c r="M38" s="42">
        <v>-0.20324700000000001</v>
      </c>
      <c r="N38" s="42">
        <v>1.2530559999999999</v>
      </c>
    </row>
    <row r="39" spans="2:15" ht="15" thickBot="1" x14ac:dyDescent="0.45">
      <c r="B39" s="40" t="str">
        <v>PLX</v>
      </c>
      <c r="C39" s="40" t="str">
        <v>Dầu khí</v>
      </c>
      <c r="D39" t="str">
        <v/>
      </c>
      <c r="E39" s="41">
        <v>37.700001</v>
      </c>
      <c r="F39" s="42">
        <v>1.6173E-2</v>
      </c>
      <c r="G39" s="42">
        <v>1.3081119999999999</v>
      </c>
      <c r="H39" t="str">
        <v/>
      </c>
      <c r="I39" s="42">
        <v>1.2081E-2</v>
      </c>
      <c r="J39" s="42">
        <v>-9.9164000000000002E-2</v>
      </c>
      <c r="K39" s="42">
        <v>0.122873</v>
      </c>
      <c r="L39" s="42">
        <v>2.6710999999999999E-2</v>
      </c>
      <c r="M39" s="42">
        <v>-0.24635000000000001</v>
      </c>
      <c r="N39" s="42">
        <v>0.17696799999999999</v>
      </c>
    </row>
    <row r="40" spans="2:15" ht="15" thickBot="1" x14ac:dyDescent="0.45">
      <c r="B40" s="40" t="str">
        <v>DGC</v>
      </c>
      <c r="C40" s="40" t="str">
        <v>Hoá chất</v>
      </c>
      <c r="D40" t="str">
        <v/>
      </c>
      <c r="E40" s="41">
        <v>103.699997</v>
      </c>
      <c r="F40" s="42">
        <v>1.4677000000000001E-2</v>
      </c>
      <c r="G40" s="42">
        <v>1.2266030000000001</v>
      </c>
      <c r="H40" t="str">
        <v/>
      </c>
      <c r="I40" s="42">
        <v>1.4677000000000001E-2</v>
      </c>
      <c r="J40" s="42">
        <v>1.1707E-2</v>
      </c>
      <c r="K40" s="42">
        <v>0.17840900000000001</v>
      </c>
      <c r="L40" s="42">
        <v>-0.110635</v>
      </c>
      <c r="M40" s="42">
        <v>-0.205014</v>
      </c>
      <c r="N40" s="42">
        <v>0.21330499999999999</v>
      </c>
    </row>
    <row r="41" spans="2:15" ht="15" thickBot="1" x14ac:dyDescent="0.45">
      <c r="B41" s="40" t="str">
        <v>MBB</v>
      </c>
      <c r="C41" s="40" t="str">
        <v>Ngân hàng</v>
      </c>
      <c r="D41" t="str">
        <v/>
      </c>
      <c r="E41" s="41">
        <v>26.700001</v>
      </c>
      <c r="F41" s="42">
        <v>1.1364000000000001E-2</v>
      </c>
      <c r="G41" s="42">
        <v>1.047318</v>
      </c>
      <c r="H41" t="str">
        <v/>
      </c>
      <c r="I41" s="42">
        <v>3.0887999999999999E-2</v>
      </c>
      <c r="J41" s="42">
        <v>1.1364000000000001E-2</v>
      </c>
      <c r="K41" s="42">
        <v>0.10788399999999999</v>
      </c>
      <c r="L41" s="42">
        <v>0.22087499999999999</v>
      </c>
      <c r="M41" s="42">
        <v>0.17194699999999999</v>
      </c>
      <c r="N41" s="42">
        <v>0.68264499999999995</v>
      </c>
    </row>
    <row r="42" spans="2:15" ht="15" thickBot="1" x14ac:dyDescent="0.45">
      <c r="B42" s="40" t="str">
        <v>GVR</v>
      </c>
      <c r="C42" s="40" t="str">
        <v>Hoá chất</v>
      </c>
      <c r="D42" t="str">
        <v/>
      </c>
      <c r="E42" s="41">
        <v>30</v>
      </c>
      <c r="F42" s="42">
        <v>8.4030000000000007E-3</v>
      </c>
      <c r="G42" s="42">
        <v>0.69071000000000005</v>
      </c>
      <c r="H42" t="str">
        <v/>
      </c>
      <c r="I42" s="42">
        <v>-2.1207E-2</v>
      </c>
      <c r="J42" s="42">
        <v>-4.3062000000000003E-2</v>
      </c>
      <c r="K42" s="42">
        <v>0.111111</v>
      </c>
      <c r="L42" s="42">
        <v>-1.6393000000000001E-2</v>
      </c>
      <c r="M42" s="42">
        <v>-0.22361400000000001</v>
      </c>
      <c r="N42" s="42">
        <v>0.49158000000000002</v>
      </c>
    </row>
    <row r="43" spans="2:15" ht="15" thickBot="1" x14ac:dyDescent="0.45">
      <c r="B43" s="40" t="str">
        <v>CTG</v>
      </c>
      <c r="C43" s="40" t="str">
        <v>Ngân hàng</v>
      </c>
      <c r="D43" t="str">
        <v/>
      </c>
      <c r="E43" s="41">
        <v>44.599997999999999</v>
      </c>
      <c r="F43" s="42">
        <v>4.5040000000000002E-3</v>
      </c>
      <c r="G43" s="42">
        <v>1.0739620000000001</v>
      </c>
      <c r="H43" t="str">
        <v/>
      </c>
      <c r="I43" s="42">
        <v>6.9543999999999995E-2</v>
      </c>
      <c r="J43" s="42">
        <v>5.8125999999999997E-2</v>
      </c>
      <c r="K43" s="42">
        <v>0.18775</v>
      </c>
      <c r="L43" s="42">
        <v>0.17368400000000001</v>
      </c>
      <c r="M43" s="42">
        <v>0.14652899999999999</v>
      </c>
      <c r="N43" s="42">
        <v>0.64879900000000001</v>
      </c>
    </row>
    <row r="44" spans="2:15" ht="15" thickBot="1" x14ac:dyDescent="0.45">
      <c r="B44" s="40" t="str">
        <v>DCM</v>
      </c>
      <c r="C44" s="40" t="str">
        <v>Hoá chất</v>
      </c>
      <c r="D44" t="str">
        <v/>
      </c>
      <c r="E44" s="41">
        <v>33.799999</v>
      </c>
      <c r="F44" s="42">
        <v>1.4809999999999999E-3</v>
      </c>
      <c r="G44" s="42">
        <v>1.2814380000000001</v>
      </c>
      <c r="H44" t="str">
        <v/>
      </c>
      <c r="I44" s="42">
        <v>1.4809999999999999E-3</v>
      </c>
      <c r="J44" s="42">
        <v>-4.8263E-2</v>
      </c>
      <c r="K44" s="42">
        <v>8.77E-2</v>
      </c>
      <c r="L44" s="42">
        <v>5.2050000000000004E-3</v>
      </c>
      <c r="M44" s="42">
        <v>-0.14389199999999999</v>
      </c>
      <c r="N44" s="42">
        <v>0.26320500000000002</v>
      </c>
    </row>
    <row r="45" spans="2:15" ht="15" thickBot="1" x14ac:dyDescent="0.45">
      <c r="B45" s="40" t="str">
        <v>SIP</v>
      </c>
      <c r="C45" s="40" t="str">
        <v>BĐS KCN</v>
      </c>
      <c r="D45" t="str">
        <v/>
      </c>
      <c r="E45" s="41">
        <v>70.699996999999996</v>
      </c>
      <c r="F45" s="42">
        <v>1.4159999999999999E-3</v>
      </c>
      <c r="G45" s="42">
        <v>0.65558700000000003</v>
      </c>
      <c r="H45" t="str">
        <v/>
      </c>
      <c r="I45" s="42">
        <v>2.9111999999999999E-2</v>
      </c>
      <c r="J45" s="42">
        <v>5.6899999999999997E-3</v>
      </c>
      <c r="K45" s="42">
        <v>0.15146599999999999</v>
      </c>
      <c r="L45" s="42">
        <v>-0.135384</v>
      </c>
      <c r="M45" s="42">
        <v>-0.17816799999999999</v>
      </c>
      <c r="N45" s="42">
        <v>0.34129100000000001</v>
      </c>
    </row>
    <row r="46" spans="2:15" ht="15" thickBot="1" x14ac:dyDescent="0.45">
      <c r="B46" s="40" t="str">
        <v>CSV</v>
      </c>
      <c r="C46" s="40" t="str">
        <v>Hoá chất</v>
      </c>
      <c r="D46" t="str">
        <v/>
      </c>
      <c r="E46" s="41">
        <v>35.75</v>
      </c>
      <c r="F46" s="42">
        <v>-2.7889999999999998E-3</v>
      </c>
      <c r="G46" s="42">
        <v>1.0950709999999999</v>
      </c>
      <c r="H46" t="str">
        <v/>
      </c>
      <c r="I46" s="42">
        <v>-3.2475999999999998E-2</v>
      </c>
      <c r="J46" s="42">
        <v>-4.0267999999999998E-2</v>
      </c>
      <c r="K46" s="42">
        <v>8.5671999999999998E-2</v>
      </c>
      <c r="L46" s="42">
        <v>-0.20108699999999999</v>
      </c>
      <c r="M46" s="42">
        <v>-0.23676</v>
      </c>
      <c r="N46" s="42">
        <v>1.3250960000000001</v>
      </c>
    </row>
    <row r="47" spans="2:15" ht="15" thickBot="1" x14ac:dyDescent="0.45">
      <c r="B47" s="40" t="str">
        <v>DPM</v>
      </c>
      <c r="C47" s="40" t="str">
        <v>Hoá chất</v>
      </c>
      <c r="D47" t="str">
        <v/>
      </c>
      <c r="E47" s="41">
        <v>38.650002000000001</v>
      </c>
      <c r="F47" s="42">
        <v>-3.8660000000000001E-3</v>
      </c>
      <c r="G47" s="42">
        <v>1.0033110000000001</v>
      </c>
      <c r="H47" t="str">
        <v/>
      </c>
      <c r="I47" s="42">
        <v>-1.292E-3</v>
      </c>
      <c r="J47" s="42">
        <v>-1.9036000000000001E-2</v>
      </c>
      <c r="K47" s="42">
        <v>0.172989</v>
      </c>
      <c r="L47" s="42">
        <v>0.10113999999999999</v>
      </c>
      <c r="M47" s="42">
        <v>2.0910000000000002E-2</v>
      </c>
      <c r="N47" s="42">
        <v>0.31353799999999998</v>
      </c>
    </row>
    <row r="48" spans="2:15" ht="15" thickBot="1" x14ac:dyDescent="0.45">
      <c r="B48" s="40" t="str">
        <v>HHV</v>
      </c>
      <c r="C48" s="40" t="str">
        <v>Xây dựng</v>
      </c>
      <c r="D48" t="str">
        <v/>
      </c>
      <c r="E48" s="41">
        <v>12.65</v>
      </c>
      <c r="F48" s="42">
        <v>-3.9370000000000004E-3</v>
      </c>
      <c r="G48" s="42">
        <v>1.191683</v>
      </c>
      <c r="H48" t="str">
        <v/>
      </c>
      <c r="I48" s="42">
        <v>7.9679999999999994E-3</v>
      </c>
      <c r="J48" s="42">
        <v>-3.8023000000000001E-2</v>
      </c>
      <c r="K48" s="42">
        <v>5.8576999999999997E-2</v>
      </c>
      <c r="L48" s="42">
        <v>8.5836999999999997E-2</v>
      </c>
      <c r="M48" s="42">
        <v>-0.19009100000000001</v>
      </c>
      <c r="N48" s="42">
        <v>0.28949999999999998</v>
      </c>
    </row>
    <row r="49" spans="2:15" ht="15" thickBot="1" x14ac:dyDescent="0.45">
      <c r="B49" s="40" t="str">
        <v>VCG</v>
      </c>
      <c r="C49" s="40" t="str">
        <v>Xây dựng</v>
      </c>
      <c r="D49" t="str">
        <v/>
      </c>
      <c r="E49" s="41">
        <v>22.799999</v>
      </c>
      <c r="F49" s="42">
        <v>-4.3670000000000002E-3</v>
      </c>
      <c r="G49" s="42">
        <v>0.99344900000000003</v>
      </c>
      <c r="H49" t="str">
        <v/>
      </c>
      <c r="I49" s="42">
        <v>-1.9355000000000001E-2</v>
      </c>
      <c r="J49" s="42">
        <v>2.0133999999999999E-2</v>
      </c>
      <c r="K49" s="42">
        <v>0.17829500000000001</v>
      </c>
      <c r="L49" s="42">
        <v>0.401833</v>
      </c>
      <c r="M49" s="42">
        <v>6.8223000000000006E-2</v>
      </c>
      <c r="N49" s="42">
        <v>0.55569199999999996</v>
      </c>
    </row>
    <row r="50" spans="2:15" ht="15" thickBot="1" x14ac:dyDescent="0.45">
      <c r="B50" s="40" t="str">
        <v>HHS</v>
      </c>
      <c r="C50" s="40" t="str">
        <v>Bất động sản</v>
      </c>
      <c r="D50" t="str">
        <v/>
      </c>
      <c r="E50" s="41">
        <v>16.299999</v>
      </c>
      <c r="F50" s="42">
        <v>-6.0980000000000001E-3</v>
      </c>
      <c r="G50" s="42">
        <v>0.94857000000000002</v>
      </c>
      <c r="H50" t="str">
        <v/>
      </c>
      <c r="I50" s="42">
        <v>7.2368000000000002E-2</v>
      </c>
      <c r="J50" s="42">
        <v>1.2422000000000001E-2</v>
      </c>
      <c r="K50" s="42">
        <v>0.16014200000000001</v>
      </c>
      <c r="L50" s="42">
        <v>1.1938089999999999</v>
      </c>
      <c r="M50" s="42">
        <v>0.39338699999999999</v>
      </c>
      <c r="N50" s="42">
        <v>1.4403950000000001</v>
      </c>
    </row>
    <row r="51" spans="2:15" x14ac:dyDescent="0.4">
      <c r="B51" s="32"/>
      <c r="C51" s="32"/>
      <c r="D51" s="32"/>
      <c r="E51" s="32"/>
      <c r="F51" s="32"/>
      <c r="G51" s="32"/>
      <c r="H51" s="32"/>
      <c r="I51" s="32"/>
      <c r="J51" s="32"/>
      <c r="K51" s="32"/>
      <c r="L51" s="32"/>
      <c r="M51" s="32"/>
      <c r="N51" s="32"/>
    </row>
    <row r="55" spans="2:15" x14ac:dyDescent="0.4">
      <c r="C55" s="32"/>
      <c r="D55" s="32"/>
      <c r="E55" s="32"/>
      <c r="F55" s="32"/>
      <c r="G55" s="32"/>
      <c r="H55" s="32"/>
      <c r="I55" s="32"/>
      <c r="J55" s="32"/>
      <c r="K55" s="32"/>
      <c r="L55" s="32"/>
      <c r="M55" s="32"/>
      <c r="N55" s="32"/>
    </row>
    <row r="56" spans="2:15" x14ac:dyDescent="0.4">
      <c r="B56" s="32"/>
      <c r="C56" s="32"/>
      <c r="D56" s="32"/>
      <c r="E56" s="32"/>
      <c r="F56" s="32"/>
      <c r="G56" s="32"/>
      <c r="H56" s="32"/>
      <c r="I56" s="32"/>
      <c r="J56" s="32"/>
      <c r="K56" s="32"/>
      <c r="L56" s="32"/>
      <c r="M56" s="32"/>
      <c r="N56" s="32"/>
    </row>
    <row r="57" spans="2:15" x14ac:dyDescent="0.4">
      <c r="B57" s="32"/>
      <c r="C57" s="32"/>
      <c r="D57" s="32"/>
      <c r="E57" s="32"/>
      <c r="F57" s="32"/>
      <c r="G57" s="32"/>
      <c r="H57" s="32"/>
      <c r="I57" s="32"/>
      <c r="J57" s="32"/>
      <c r="K57" s="32"/>
      <c r="L57" s="32"/>
      <c r="M57" s="32"/>
      <c r="N57" s="32"/>
    </row>
    <row r="58" spans="2:15" x14ac:dyDescent="0.4">
      <c r="B58" s="79" t="s">
        <v>510</v>
      </c>
      <c r="C58" s="79"/>
      <c r="D58" s="32"/>
      <c r="E58" s="79" t="s">
        <v>511</v>
      </c>
      <c r="F58" s="79"/>
      <c r="G58" s="79"/>
      <c r="H58" s="32"/>
      <c r="I58" s="79" t="s">
        <v>515</v>
      </c>
      <c r="J58" s="79"/>
      <c r="K58" s="79"/>
      <c r="L58" s="79"/>
      <c r="M58" s="79"/>
      <c r="N58" s="79"/>
    </row>
    <row r="59" spans="2:15" ht="24.45" thickBot="1" x14ac:dyDescent="0.45">
      <c r="B59" s="39" t="s">
        <v>502</v>
      </c>
      <c r="C59" s="39" t="s">
        <v>503</v>
      </c>
      <c r="D59" s="18"/>
      <c r="E59" s="39" t="s">
        <v>514</v>
      </c>
      <c r="F59" s="39" t="s">
        <v>512</v>
      </c>
      <c r="G59" s="39" t="s">
        <v>513</v>
      </c>
      <c r="H59" s="18"/>
      <c r="I59" s="39" t="s">
        <v>504</v>
      </c>
      <c r="J59" s="39" t="s">
        <v>505</v>
      </c>
      <c r="K59" s="39" t="s">
        <v>506</v>
      </c>
      <c r="L59" s="39" t="s">
        <v>507</v>
      </c>
      <c r="M59" s="39" t="s">
        <v>508</v>
      </c>
      <c r="N59" s="39" t="s">
        <v>509</v>
      </c>
      <c r="O59" s="38"/>
    </row>
    <row r="60" spans="2:15" ht="15.45" thickTop="1" thickBot="1" x14ac:dyDescent="0.45">
      <c r="B60" s="40" t="str" cm="1">
        <f t="array" ref="B60:N72">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CTD</v>
      </c>
      <c r="C60" s="40" t="str">
        <v>Xây dựng</v>
      </c>
      <c r="D60" s="40" t="str">
        <v/>
      </c>
      <c r="E60" s="41">
        <v>83.400002000000001</v>
      </c>
      <c r="F60" s="42">
        <v>-7.143E-3</v>
      </c>
      <c r="G60" s="42">
        <v>1.115496</v>
      </c>
      <c r="H60" s="40" t="str">
        <v/>
      </c>
      <c r="I60" s="42">
        <v>-3.0232999999999999E-2</v>
      </c>
      <c r="J60" s="42">
        <v>-4.0275999999999999E-2</v>
      </c>
      <c r="K60" s="42">
        <v>6.1068999999999998E-2</v>
      </c>
      <c r="L60" s="42">
        <v>0.21220900000000001</v>
      </c>
      <c r="M60" s="42">
        <v>8.3919999999999995E-2</v>
      </c>
      <c r="N60" s="42">
        <v>0.477385</v>
      </c>
    </row>
    <row r="61" spans="2:15" ht="15" thickBot="1" x14ac:dyDescent="0.45">
      <c r="B61" s="40" t="str">
        <v>TAL</v>
      </c>
      <c r="C61" s="40" t="str">
        <v>Bất động sản</v>
      </c>
      <c r="D61" t="str">
        <v/>
      </c>
      <c r="E61" s="41">
        <v>26.200001</v>
      </c>
      <c r="F61" s="42">
        <v>-7.5760000000000003E-3</v>
      </c>
      <c r="G61" s="42">
        <v>0.62110799999999999</v>
      </c>
      <c r="H61" t="str">
        <v/>
      </c>
      <c r="I61" s="42">
        <v>-1.7933000000000001E-2</v>
      </c>
      <c r="J61" s="42">
        <v>-4.5024000000000002E-2</v>
      </c>
      <c r="K61" s="42">
        <v>0.19372</v>
      </c>
      <c r="L61" s="42">
        <v>0.35756399999999999</v>
      </c>
      <c r="M61" s="42">
        <v>9.6555000000000002E-2</v>
      </c>
      <c r="N61" s="42">
        <v>0</v>
      </c>
    </row>
    <row r="62" spans="2:15" ht="15" thickBot="1" x14ac:dyDescent="0.45">
      <c r="B62" s="40" t="str">
        <v>TCB</v>
      </c>
      <c r="C62" s="40" t="str">
        <v>Ngân hàng</v>
      </c>
      <c r="D62" t="str">
        <v/>
      </c>
      <c r="E62" s="41">
        <v>34.950001</v>
      </c>
      <c r="F62" s="42">
        <v>-9.9150000000000002E-3</v>
      </c>
      <c r="G62" s="42">
        <v>1.1239300000000001</v>
      </c>
      <c r="H62" t="str">
        <v/>
      </c>
      <c r="I62" s="42">
        <v>2.1930000000000002E-2</v>
      </c>
      <c r="J62" s="42">
        <v>2.8700000000000002E-3</v>
      </c>
      <c r="K62" s="42">
        <v>0.17479</v>
      </c>
      <c r="L62" s="42">
        <v>0.41785</v>
      </c>
      <c r="M62" s="42">
        <v>0.386905</v>
      </c>
      <c r="N62" s="42">
        <v>1.266519</v>
      </c>
    </row>
    <row r="63" spans="2:15" ht="15" thickBot="1" x14ac:dyDescent="0.45">
      <c r="B63" s="40" t="str">
        <v>CEO</v>
      </c>
      <c r="C63" s="40" t="str">
        <v>Bất động sản</v>
      </c>
      <c r="D63" t="str">
        <v/>
      </c>
      <c r="E63" s="41">
        <v>18.700001</v>
      </c>
      <c r="F63" s="42">
        <v>-1.0581999999999999E-2</v>
      </c>
      <c r="G63" s="42">
        <v>1.1261479999999999</v>
      </c>
      <c r="H63" t="str">
        <v/>
      </c>
      <c r="I63" s="42">
        <v>0.14723900000000001</v>
      </c>
      <c r="J63" s="42">
        <v>-4.1026E-2</v>
      </c>
      <c r="K63" s="42">
        <v>0.14723900000000001</v>
      </c>
      <c r="L63" s="42">
        <v>0.44961299999999998</v>
      </c>
      <c r="M63" s="42">
        <v>-0.19656299999999999</v>
      </c>
      <c r="N63" s="42">
        <v>0.54545500000000002</v>
      </c>
    </row>
    <row r="64" spans="2:15" ht="15" thickBot="1" x14ac:dyDescent="0.45">
      <c r="B64" s="40" t="str">
        <v>TV1</v>
      </c>
      <c r="C64" s="40" t="str">
        <v>DV hạ tầng</v>
      </c>
      <c r="D64" t="str">
        <v/>
      </c>
      <c r="E64" s="41">
        <v>24.4</v>
      </c>
      <c r="F64" s="42">
        <v>-1.2146000000000001E-2</v>
      </c>
      <c r="G64" s="42">
        <v>0.99603799999999998</v>
      </c>
      <c r="H64" t="str">
        <v/>
      </c>
      <c r="I64" s="42">
        <v>-3.5573E-2</v>
      </c>
      <c r="J64" s="42">
        <v>-0.15862100000000001</v>
      </c>
      <c r="K64" s="42">
        <v>8.2640000000000005E-3</v>
      </c>
      <c r="L64" s="42">
        <v>0.104072</v>
      </c>
      <c r="M64" s="42">
        <v>-2.2336000000000002E-2</v>
      </c>
      <c r="N64" s="42">
        <v>0.408499</v>
      </c>
    </row>
    <row r="65" spans="2:14" ht="15" thickBot="1" x14ac:dyDescent="0.45">
      <c r="B65" s="40" t="str">
        <v>TV2</v>
      </c>
      <c r="C65" s="40" t="str">
        <v>Xây dựng</v>
      </c>
      <c r="D65" t="str">
        <v/>
      </c>
      <c r="E65" s="41">
        <v>38.349997999999999</v>
      </c>
      <c r="F65" s="42">
        <v>-1.4139000000000001E-2</v>
      </c>
      <c r="G65" s="42">
        <v>1.1136269999999999</v>
      </c>
      <c r="H65" t="str">
        <v/>
      </c>
      <c r="I65" s="42">
        <v>3.2301000000000003E-2</v>
      </c>
      <c r="J65" s="42">
        <v>-0.12242599999999999</v>
      </c>
      <c r="K65" s="42">
        <v>5.7931000000000003E-2</v>
      </c>
      <c r="L65" s="42">
        <v>0.148203</v>
      </c>
      <c r="M65" s="42">
        <v>-0.25584400000000002</v>
      </c>
      <c r="N65" s="42">
        <v>0.46626299999999998</v>
      </c>
    </row>
    <row r="66" spans="2:14" ht="15" thickBot="1" x14ac:dyDescent="0.45">
      <c r="B66" s="40" t="str">
        <v>HDC</v>
      </c>
      <c r="C66" s="40" t="str">
        <v>Bất động sản</v>
      </c>
      <c r="D66" t="str">
        <v/>
      </c>
      <c r="E66" s="41">
        <v>25.950001</v>
      </c>
      <c r="F66" s="42">
        <v>-1.5180000000000001E-2</v>
      </c>
      <c r="G66" s="42">
        <v>1.0883560000000001</v>
      </c>
      <c r="H66" t="str">
        <v/>
      </c>
      <c r="I66" s="42">
        <v>1.931E-3</v>
      </c>
      <c r="J66" s="42">
        <v>-3.7106E-2</v>
      </c>
      <c r="K66" s="42">
        <v>8.1250000000000003E-2</v>
      </c>
      <c r="L66" s="42">
        <v>3.3864999999999999E-2</v>
      </c>
      <c r="M66" s="42">
        <v>-0.11969</v>
      </c>
      <c r="N66" s="42">
        <v>0.19131699999999999</v>
      </c>
    </row>
    <row r="67" spans="2:14" ht="15" thickBot="1" x14ac:dyDescent="0.45">
      <c r="B67" s="40" t="str">
        <v>HDG</v>
      </c>
      <c r="C67" s="40" t="str">
        <v>Bất động sản</v>
      </c>
      <c r="D67" t="str">
        <v/>
      </c>
      <c r="E67" s="41">
        <v>25.200001</v>
      </c>
      <c r="F67" s="42">
        <v>-1.5625E-2</v>
      </c>
      <c r="G67" s="42">
        <v>1.2001200000000001</v>
      </c>
      <c r="H67" t="str">
        <v/>
      </c>
      <c r="I67" s="42">
        <v>-9.8230000000000001E-3</v>
      </c>
      <c r="J67" s="42">
        <v>-6.1452E-2</v>
      </c>
      <c r="K67" s="42">
        <v>6.4107999999999998E-2</v>
      </c>
      <c r="L67" s="42">
        <v>-3.2460999999999997E-2</v>
      </c>
      <c r="M67" s="42">
        <v>-0.16</v>
      </c>
      <c r="N67" s="42">
        <v>0.26126300000000002</v>
      </c>
    </row>
    <row r="68" spans="2:14" ht="15" thickBot="1" x14ac:dyDescent="0.45">
      <c r="B68" s="40" t="str">
        <v>SZC</v>
      </c>
      <c r="C68" s="40" t="str">
        <v>BĐS KCN</v>
      </c>
      <c r="D68" t="str">
        <v/>
      </c>
      <c r="E68" s="41">
        <v>36.599997999999999</v>
      </c>
      <c r="F68" s="42">
        <v>-1.6129000000000001E-2</v>
      </c>
      <c r="G68" s="42">
        <v>0.82258299999999995</v>
      </c>
      <c r="H68" t="str">
        <v/>
      </c>
      <c r="I68" s="42">
        <v>-3.5573E-2</v>
      </c>
      <c r="J68" s="42">
        <v>-5.4264E-2</v>
      </c>
      <c r="K68" s="42">
        <v>0.152756</v>
      </c>
      <c r="L68" s="42">
        <v>-0.138824</v>
      </c>
      <c r="M68" s="42">
        <v>-0.200873</v>
      </c>
      <c r="N68" s="42">
        <v>9.6368999999999996E-2</v>
      </c>
    </row>
    <row r="69" spans="2:14" ht="15" thickBot="1" x14ac:dyDescent="0.45">
      <c r="B69" s="40" t="str">
        <v>DDV</v>
      </c>
      <c r="C69" s="40" t="str">
        <v>Hoá chất</v>
      </c>
      <c r="D69" t="str">
        <v/>
      </c>
      <c r="E69" s="41">
        <v>27.9</v>
      </c>
      <c r="F69" s="42">
        <v>-2.1052999999999999E-2</v>
      </c>
      <c r="G69" s="42">
        <v>1.1377079999999999</v>
      </c>
      <c r="H69" t="str">
        <v/>
      </c>
      <c r="I69" s="42">
        <v>0</v>
      </c>
      <c r="J69" s="42">
        <v>-3.9341000000000001E-2</v>
      </c>
      <c r="K69" s="42">
        <v>0.19584199999999999</v>
      </c>
      <c r="L69" s="42">
        <v>0.455544</v>
      </c>
      <c r="M69" s="42">
        <v>0.205849</v>
      </c>
      <c r="N69" s="42">
        <v>2.2279939999999998</v>
      </c>
    </row>
    <row r="70" spans="2:14" ht="15" thickBot="1" x14ac:dyDescent="0.45">
      <c r="B70" s="40" t="str">
        <v>HVN</v>
      </c>
      <c r="C70" s="40" t="str">
        <v>Du lịch và DV</v>
      </c>
      <c r="D70" t="str">
        <v/>
      </c>
      <c r="E70" s="41">
        <v>37.200001</v>
      </c>
      <c r="F70" s="42">
        <v>-2.1052999999999999E-2</v>
      </c>
      <c r="G70" s="42">
        <v>1.256953</v>
      </c>
      <c r="H70" t="str">
        <v/>
      </c>
      <c r="I70" s="42">
        <v>-2.4902000000000001E-2</v>
      </c>
      <c r="J70" s="42">
        <v>-7.9208000000000001E-2</v>
      </c>
      <c r="K70" s="42">
        <v>3.0471000000000002E-2</v>
      </c>
      <c r="L70" s="42">
        <v>0.28719699999999998</v>
      </c>
      <c r="M70" s="42">
        <v>5.4050000000000001E-3</v>
      </c>
      <c r="N70" s="42">
        <v>2.2631579999999998</v>
      </c>
    </row>
    <row r="71" spans="2:14" ht="15" thickBot="1" x14ac:dyDescent="0.45">
      <c r="B71" s="40" t="str">
        <v>ACV</v>
      </c>
      <c r="C71" s="40" t="str">
        <v>Du lịch và DV</v>
      </c>
      <c r="D71" t="str">
        <v/>
      </c>
      <c r="E71" s="41">
        <v>93.800003000000004</v>
      </c>
      <c r="F71" s="42">
        <v>-2.2917E-2</v>
      </c>
      <c r="G71" s="42">
        <v>1.326479</v>
      </c>
      <c r="H71" t="str">
        <v/>
      </c>
      <c r="I71" s="42">
        <v>-4.4805999999999999E-2</v>
      </c>
      <c r="J71" s="42">
        <v>-4.8681000000000002E-2</v>
      </c>
      <c r="K71" s="42">
        <v>5.2749999999999998E-2</v>
      </c>
      <c r="L71" s="42">
        <v>-0.25258999999999998</v>
      </c>
      <c r="M71" s="42">
        <v>-0.32029000000000002</v>
      </c>
      <c r="N71" s="42">
        <v>0.47716500000000001</v>
      </c>
    </row>
    <row r="72" spans="2:14" ht="15" thickBot="1" x14ac:dyDescent="0.45">
      <c r="B72" s="40" t="str">
        <v>BFC</v>
      </c>
      <c r="C72" s="40" t="str">
        <v>Hoá chất</v>
      </c>
      <c r="D72" t="str">
        <v/>
      </c>
      <c r="E72" s="41">
        <v>45</v>
      </c>
      <c r="F72" s="42">
        <v>-3.7433000000000001E-2</v>
      </c>
      <c r="G72" s="42">
        <v>1.1383110000000001</v>
      </c>
      <c r="H72" t="str">
        <v/>
      </c>
      <c r="I72" s="42">
        <v>-3.6402999999999998E-2</v>
      </c>
      <c r="J72" s="42">
        <v>-8.1632999999999997E-2</v>
      </c>
      <c r="K72" s="42">
        <v>6.7358000000000001E-2</v>
      </c>
      <c r="L72" s="42">
        <v>0.17832100000000001</v>
      </c>
      <c r="M72" s="42">
        <v>-3.7248000000000003E-2</v>
      </c>
      <c r="N72" s="42">
        <v>1.0793900000000001</v>
      </c>
    </row>
    <row r="77" spans="2:14" x14ac:dyDescent="0.4">
      <c r="B77" s="32"/>
      <c r="C77" s="32"/>
      <c r="D77" s="32"/>
      <c r="E77" s="32"/>
      <c r="F77" s="32"/>
      <c r="G77" s="32"/>
      <c r="H77" s="32"/>
      <c r="I77" s="32"/>
      <c r="J77" s="32"/>
      <c r="K77" s="32"/>
      <c r="L77" s="32"/>
      <c r="M77" s="32"/>
      <c r="N77" s="32"/>
    </row>
    <row r="81" spans="16:30" x14ac:dyDescent="0.4">
      <c r="R81" s="32"/>
      <c r="S81" s="32"/>
      <c r="T81" s="32"/>
      <c r="U81" s="32"/>
      <c r="V81" s="32"/>
      <c r="W81" s="32"/>
      <c r="X81" s="32"/>
      <c r="Y81" s="32"/>
      <c r="Z81" s="32"/>
      <c r="AA81" s="32"/>
      <c r="AB81" s="32"/>
      <c r="AC81" s="32"/>
    </row>
    <row r="82" spans="16:30" x14ac:dyDescent="0.4">
      <c r="Q82" s="32"/>
      <c r="R82" s="32"/>
      <c r="S82" s="32"/>
      <c r="T82" s="32"/>
      <c r="U82" s="32"/>
      <c r="V82" s="32"/>
      <c r="W82" s="32"/>
      <c r="X82" s="32"/>
      <c r="Y82" s="32"/>
      <c r="Z82" s="32"/>
      <c r="AA82" s="32"/>
      <c r="AB82" s="32"/>
      <c r="AC82" s="32"/>
    </row>
    <row r="83" spans="16:30" x14ac:dyDescent="0.4">
      <c r="Q83" s="32"/>
      <c r="R83" s="32"/>
      <c r="S83" s="32"/>
      <c r="T83" s="32"/>
      <c r="U83" s="32"/>
      <c r="V83" s="32"/>
      <c r="W83" s="32"/>
      <c r="X83" s="32"/>
      <c r="Y83" s="32"/>
      <c r="Z83" s="32"/>
      <c r="AA83" s="32"/>
      <c r="AB83" s="32"/>
      <c r="AC83" s="32"/>
    </row>
    <row r="84" spans="16:30" x14ac:dyDescent="0.4">
      <c r="Q84" s="68"/>
      <c r="R84" s="68"/>
      <c r="T84" s="68"/>
      <c r="U84" s="68"/>
      <c r="V84" s="68"/>
      <c r="X84" s="68"/>
      <c r="Y84" s="68"/>
      <c r="Z84" s="68"/>
      <c r="AA84" s="68"/>
      <c r="AB84" s="68"/>
      <c r="AC84" s="68"/>
    </row>
    <row r="85" spans="16:30" x14ac:dyDescent="0.4">
      <c r="P85" s="38"/>
      <c r="AD85" s="38"/>
    </row>
    <row r="103" spans="17:29" x14ac:dyDescent="0.4">
      <c r="Q103" s="32"/>
      <c r="R103" s="32"/>
      <c r="S103" s="32"/>
      <c r="T103" s="32"/>
      <c r="U103" s="32"/>
      <c r="V103" s="32"/>
      <c r="W103" s="32"/>
      <c r="X103" s="32"/>
      <c r="Y103" s="32"/>
      <c r="Z103" s="32"/>
      <c r="AA103" s="32"/>
      <c r="AB103" s="32"/>
      <c r="AC103" s="32"/>
    </row>
  </sheetData>
  <mergeCells count="12">
    <mergeCell ref="B6:C6"/>
    <mergeCell ref="E6:G6"/>
    <mergeCell ref="Q84:R84"/>
    <mergeCell ref="T84:V84"/>
    <mergeCell ref="X84:AC84"/>
    <mergeCell ref="I6:N6"/>
    <mergeCell ref="B32:C32"/>
    <mergeCell ref="E32:G32"/>
    <mergeCell ref="I32:N32"/>
    <mergeCell ref="B58:C58"/>
    <mergeCell ref="E58:G58"/>
    <mergeCell ref="I58:N5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B44"/>
  <sheetViews>
    <sheetView view="pageBreakPreview" zoomScale="70" zoomScaleNormal="100" zoomScaleSheetLayoutView="70" workbookViewId="0">
      <selection activeCell="O38" sqref="O38"/>
    </sheetView>
  </sheetViews>
  <sheetFormatPr defaultRowHeight="14.6" x14ac:dyDescent="0.4"/>
  <cols>
    <col min="1" max="1" width="11.3828125" style="2" customWidth="1"/>
    <col min="2" max="7" width="11.3828125" customWidth="1"/>
    <col min="8" max="8" width="11.3828125" style="2" customWidth="1"/>
    <col min="9" max="14" width="11.3828125" customWidth="1"/>
    <col min="15" max="15" width="11.3828125" style="2" customWidth="1"/>
    <col min="16" max="20" width="11.3828125" customWidth="1"/>
    <col min="21" max="21" width="8.53515625" bestFit="1" customWidth="1"/>
    <col min="22" max="22" width="7.69140625" bestFit="1" customWidth="1"/>
    <col min="23" max="23" width="10.07421875" bestFit="1" customWidth="1"/>
    <col min="24" max="24" width="106.69140625" bestFit="1" customWidth="1"/>
    <col min="25" max="25" width="234.3828125" bestFit="1" customWidth="1"/>
    <col min="26" max="26" width="15.4609375" bestFit="1" customWidth="1"/>
    <col min="27" max="27" width="8.53515625" style="12" bestFit="1" customWidth="1"/>
    <col min="28" max="28" width="32.921875" bestFit="1" customWidth="1"/>
    <col min="29" max="29" width="61" bestFit="1" customWidth="1"/>
  </cols>
  <sheetData>
    <row r="1" spans="1:28" ht="19.75" thickBot="1" x14ac:dyDescent="0.55000000000000004">
      <c r="A1" s="80" t="s">
        <v>33</v>
      </c>
      <c r="B1" s="80"/>
      <c r="C1" s="80"/>
      <c r="D1" s="80"/>
      <c r="E1" s="80"/>
      <c r="F1" s="80"/>
      <c r="H1" s="80" t="s">
        <v>46</v>
      </c>
      <c r="I1" s="80"/>
      <c r="J1" s="80"/>
      <c r="K1" s="80"/>
      <c r="L1" s="80"/>
      <c r="M1" s="80"/>
      <c r="O1" s="80" t="s">
        <v>49</v>
      </c>
      <c r="P1" s="80"/>
      <c r="Q1" s="80"/>
      <c r="R1" s="80"/>
      <c r="S1" s="80"/>
      <c r="T1" s="80"/>
      <c r="V1" s="81" t="s">
        <v>9</v>
      </c>
      <c r="W1" s="81"/>
      <c r="X1" s="81"/>
      <c r="Y1" s="81"/>
      <c r="Z1" s="81"/>
      <c r="AA1" s="81"/>
      <c r="AB1" s="81"/>
    </row>
    <row r="2" spans="1:28" ht="15" thickTop="1" x14ac:dyDescent="0.4">
      <c r="A2" s="3" t="str" cm="1">
        <f t="array" ref="A2:F7">_xlfn.CHOOSECOLS(_xlfn.VSTACK(weekly_history_data[#Headers],
  _xlfn._xlws.SORT(_xlfn._xlws.FILTER(weekly_history_data[], weekly_history_data[ticker]=A1), 1, -1)
 ), 1, 4, 5, 6, 7, 3)</f>
        <v>date</v>
      </c>
      <c r="B2" s="4" t="str">
        <v>cum_change</v>
      </c>
      <c r="C2" s="4" t="str">
        <v>1d_change</v>
      </c>
      <c r="D2" s="4" t="str">
        <v>1w_change</v>
      </c>
      <c r="E2" s="4" t="str">
        <v>1m_change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1w_change</v>
      </c>
      <c r="L2" s="4" t="str">
        <v>1m_change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1w_change</v>
      </c>
      <c r="S2" s="4" t="str">
        <v>1m_change</v>
      </c>
      <c r="T2" s="4" t="str">
        <v>close</v>
      </c>
      <c r="V2" s="10" t="s">
        <v>147</v>
      </c>
      <c r="W2" s="10" t="str" cm="1">
        <f t="array" ref="W2:AB22">_xlfn.CHOOSECOLS(_xlfn.VSTACK(weekly_news[#Headers],
  _xlfn._xlws.SORT(_xlfn._xlws.FILTER(weekly_news[], weekly_news[news_type]=V1), 1, -1)
 ), 2, 3, 4, 7, 9, 10)</f>
        <v>source</v>
      </c>
      <c r="X2" s="10" t="str">
        <v>title</v>
      </c>
      <c r="Y2" s="10" t="str">
        <v>content</v>
      </c>
      <c r="Z2" s="11" t="str">
        <v>published_time</v>
      </c>
      <c r="AA2" s="10" t="str">
        <v>impact</v>
      </c>
      <c r="AB2" s="10" t="str">
        <v>sectors</v>
      </c>
    </row>
    <row r="3" spans="1:28" x14ac:dyDescent="0.4">
      <c r="A3" s="3">
        <v>45859</v>
      </c>
      <c r="B3" s="4">
        <v>1.0067314639105152E-2</v>
      </c>
      <c r="C3" s="4">
        <v>-8.1681316984459906E-3</v>
      </c>
      <c r="D3" s="4">
        <v>1.6704908093128301E-2</v>
      </c>
      <c r="E3" s="4">
        <v>8.6539818408835512E-2</v>
      </c>
      <c r="F3" s="4">
        <v>1485.050048828125</v>
      </c>
      <c r="H3" s="3">
        <v>45859</v>
      </c>
      <c r="I3" s="4">
        <v>2.5677677408257771E-2</v>
      </c>
      <c r="J3" s="4">
        <v>-7.9913264405920836E-3</v>
      </c>
      <c r="K3" s="4">
        <v>2.2718725974613552E-2</v>
      </c>
      <c r="L3" s="4">
        <v>7.9020152467319971E-2</v>
      </c>
      <c r="M3" s="4">
        <v>245.78999328613281</v>
      </c>
      <c r="O3" s="3">
        <v>45859</v>
      </c>
      <c r="P3" s="4">
        <v>1.4679045749363295E-2</v>
      </c>
      <c r="Q3" s="4">
        <v>-8.2417582417582125E-3</v>
      </c>
      <c r="R3" s="4">
        <v>1.9134253450439065E-2</v>
      </c>
      <c r="S3" s="4">
        <v>0.12111801242236031</v>
      </c>
      <c r="T3" s="4">
        <v>1624.5</v>
      </c>
      <c r="V3" s="16" t="s">
        <v>15</v>
      </c>
      <c r="W3" s="16" t="str">
        <v>VietStock</v>
      </c>
      <c r="X3" s="16" t="str">
        <v>Bộ Tài chính dự kiến 2 kịch bản tăng trưởng 6 tháng cuối năm và đề ra các giải pháp để đạt mục tiêu</v>
      </c>
      <c r="Y3" s="16" t="str">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Z3" s="15">
        <v>45854.480555555558</v>
      </c>
      <c r="AA3" s="16" t="str">
        <v>Tích cực</v>
      </c>
      <c r="AB3" s="16" t="str">
        <v>Công nghiệp</v>
      </c>
    </row>
    <row r="4" spans="1:28" x14ac:dyDescent="0.4">
      <c r="A4" s="3">
        <v>45856</v>
      </c>
      <c r="B4" s="4">
        <v>1.8235446337551142E-2</v>
      </c>
      <c r="C4" s="4">
        <v>4.8791749609746748E-3</v>
      </c>
      <c r="D4" s="4">
        <v>1.8266879224180022E-2</v>
      </c>
      <c r="E4" s="4">
        <v>0</v>
      </c>
      <c r="F4" s="4">
        <v>1497.280029296875</v>
      </c>
      <c r="H4" s="3">
        <v>45856</v>
      </c>
      <c r="I4" s="4">
        <v>3.3669003848849854E-2</v>
      </c>
      <c r="J4" s="4">
        <v>6.8268030377942601E-3</v>
      </c>
      <c r="K4" s="4">
        <v>3.4055355124258835E-2</v>
      </c>
      <c r="L4" s="4">
        <v>0</v>
      </c>
      <c r="M4" s="4">
        <v>247.77000427246094</v>
      </c>
      <c r="O4" s="3">
        <v>45856</v>
      </c>
      <c r="P4" s="4">
        <v>2.2920803991121508E-2</v>
      </c>
      <c r="Q4" s="4">
        <v>0</v>
      </c>
      <c r="R4" s="4">
        <v>2.2982794123364902E-2</v>
      </c>
      <c r="S4" s="4">
        <v>0</v>
      </c>
      <c r="T4" s="4">
        <v>1638</v>
      </c>
      <c r="V4" s="16"/>
      <c r="W4" s="16" t="str">
        <v>VietStock</v>
      </c>
      <c r="X4" s="16" t="str">
        <v>Thủ tướng: Phấn đấu tăng trưởng kinh tế năm 2025 từ 8.3-8.5%</v>
      </c>
      <c r="Y4" s="16" t="str">
        <v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v>
      </c>
      <c r="Z4" s="15">
        <v>45854.459722222222</v>
      </c>
      <c r="AA4" s="16" t="str">
        <v>Tích cực</v>
      </c>
      <c r="AB4" s="16" t="str">
        <v>Công nghiệp</v>
      </c>
    </row>
    <row r="5" spans="1:28" x14ac:dyDescent="0.4">
      <c r="A5" s="3">
        <v>45855</v>
      </c>
      <c r="B5" s="4">
        <v>1.3356271376576467E-2</v>
      </c>
      <c r="C5" s="4">
        <v>9.8545137150918283E-3</v>
      </c>
      <c r="D5" s="4">
        <v>2.212298305890914E-2</v>
      </c>
      <c r="E5" s="4">
        <v>0</v>
      </c>
      <c r="F5" s="4">
        <v>1490.010009765625</v>
      </c>
      <c r="H5" s="3">
        <v>45855</v>
      </c>
      <c r="I5" s="4">
        <v>2.6842200811055594E-2</v>
      </c>
      <c r="J5" s="4">
        <v>1.5432185435050094E-2</v>
      </c>
      <c r="K5" s="4">
        <v>3.04844807743474E-2</v>
      </c>
      <c r="L5" s="4">
        <v>0</v>
      </c>
      <c r="M5" s="4">
        <v>246.08999633789063</v>
      </c>
      <c r="O5" s="3">
        <v>45855</v>
      </c>
      <c r="P5" s="4">
        <v>2.2920803991121508E-2</v>
      </c>
      <c r="Q5" s="4">
        <v>1.2360939431396822E-2</v>
      </c>
      <c r="R5" s="4">
        <v>2.6380083302144586E-2</v>
      </c>
      <c r="S5" s="4">
        <v>0</v>
      </c>
      <c r="T5" s="4">
        <v>1638</v>
      </c>
      <c r="V5" s="16"/>
      <c r="W5" s="16" t="str">
        <v>VietStock</v>
      </c>
      <c r="X5" s="16" t="str">
        <v>Dòng tiền ‘kích’ tăng trưởng GDP: động lực kép từ tài khóa và tiền tệ</v>
      </c>
      <c r="Y5" s="16" t="str">
        <v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v>
      </c>
      <c r="Z5" s="15">
        <v>45854.356249999997</v>
      </c>
      <c r="AA5" s="16" t="str">
        <v>Tích cực</v>
      </c>
      <c r="AB5" s="16" t="str">
        <v>Công nghiệp</v>
      </c>
    </row>
    <row r="6" spans="1:28" x14ac:dyDescent="0.4">
      <c r="A6" s="3">
        <v>45854</v>
      </c>
      <c r="B6" s="4">
        <v>3.5017576614846391E-3</v>
      </c>
      <c r="C6" s="4">
        <v>1.0146130860475999E-2</v>
      </c>
      <c r="D6" s="4">
        <v>2.0634428870552446E-2</v>
      </c>
      <c r="E6" s="4">
        <v>0</v>
      </c>
      <c r="F6" s="4">
        <v>1475.469970703125</v>
      </c>
      <c r="H6" s="3">
        <v>45854</v>
      </c>
      <c r="I6" s="4">
        <v>1.14100153760055E-2</v>
      </c>
      <c r="J6" s="4">
        <v>8.4051273543490623E-3</v>
      </c>
      <c r="K6" s="4">
        <v>1.6398270517004487E-2</v>
      </c>
      <c r="L6" s="4">
        <v>0</v>
      </c>
      <c r="M6" s="4">
        <v>242.35000610351563</v>
      </c>
      <c r="O6" s="3">
        <v>45854</v>
      </c>
      <c r="P6" s="4">
        <v>1.0559864559724685E-2</v>
      </c>
      <c r="Q6" s="4">
        <v>1.5056461731492998E-2</v>
      </c>
      <c r="R6" s="4">
        <v>3.1953552398636065E-2</v>
      </c>
      <c r="S6" s="4">
        <v>0</v>
      </c>
      <c r="T6" s="4">
        <v>1618</v>
      </c>
      <c r="V6" s="16"/>
      <c r="W6" s="16" t="str">
        <v>VietStock</v>
      </c>
      <c r="X6" s="16" t="str">
        <v>Để thoát bẫy thu nhập trung bình cần một cuộc 'đại phẫu'</v>
      </c>
      <c r="Y6" s="16" t="str">
        <v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v>
      </c>
      <c r="Z6" s="15">
        <v>45853.708333333336</v>
      </c>
      <c r="AA6" s="16" t="str">
        <v>Trung lập</v>
      </c>
      <c r="AB6" s="16" t="str">
        <v>Công nghiệp, Công nghệ</v>
      </c>
    </row>
    <row r="7" spans="1:28" x14ac:dyDescent="0.4">
      <c r="A7" s="3">
        <v>45853</v>
      </c>
      <c r="B7" s="4">
        <v>-6.6443731989913601E-3</v>
      </c>
      <c r="C7" s="4">
        <v>-6.6443731989913601E-3</v>
      </c>
      <c r="D7" s="4">
        <v>2.0491629562658709E-2</v>
      </c>
      <c r="E7" s="4">
        <v>0</v>
      </c>
      <c r="F7" s="4">
        <v>1460.6500244140625</v>
      </c>
      <c r="H7" s="3">
        <v>45853</v>
      </c>
      <c r="I7" s="4">
        <v>3.0048880216564378E-3</v>
      </c>
      <c r="J7" s="4">
        <v>3.0048880216564378E-3</v>
      </c>
      <c r="K7" s="4">
        <v>7.1239865626999688E-3</v>
      </c>
      <c r="L7" s="4">
        <v>0</v>
      </c>
      <c r="M7" s="4">
        <v>240.33000183105469</v>
      </c>
      <c r="O7" s="3">
        <v>45853</v>
      </c>
      <c r="P7" s="4">
        <v>-4.4965971717683129E-3</v>
      </c>
      <c r="Q7" s="4">
        <v>-4.4965971717683129E-3</v>
      </c>
      <c r="R7" s="4">
        <v>3.9791258969341214E-2</v>
      </c>
      <c r="S7" s="4">
        <v>0</v>
      </c>
      <c r="T7" s="4">
        <v>1594</v>
      </c>
      <c r="V7" s="16" t="s">
        <v>15</v>
      </c>
      <c r="W7" s="16" t="str">
        <v>CafeF</v>
      </c>
      <c r="X7" s="16" t="str">
        <v>Họp với Thủ tướng, lãnh đạo Bộ Công thương nói gì về kế hoạch xuất khẩu và đàm phán thương mại với Hoa Kỳ trong thời gian tới?</v>
      </c>
      <c r="Y7" s="16"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Z7" s="15">
        <v>45854.546527777777</v>
      </c>
      <c r="AA7" s="16" t="str">
        <v>Trung lập</v>
      </c>
      <c r="AB7" s="16" t="str">
        <v>Công nghiệp</v>
      </c>
    </row>
    <row r="8" spans="1:28" ht="19.75" thickBot="1" x14ac:dyDescent="0.55000000000000004">
      <c r="A8" s="80" t="s">
        <v>34</v>
      </c>
      <c r="B8" s="80"/>
      <c r="C8" s="80"/>
      <c r="D8" s="80"/>
      <c r="E8" s="80"/>
      <c r="F8" s="80"/>
      <c r="H8" s="80" t="s">
        <v>48</v>
      </c>
      <c r="I8" s="80"/>
      <c r="J8" s="80"/>
      <c r="K8" s="80"/>
      <c r="L8" s="80"/>
      <c r="M8" s="80"/>
      <c r="O8" s="80" t="s">
        <v>51</v>
      </c>
      <c r="P8" s="80"/>
      <c r="Q8" s="80"/>
      <c r="R8" s="80"/>
      <c r="S8" s="80"/>
      <c r="T8" s="80"/>
      <c r="V8" s="16" t="s">
        <v>15</v>
      </c>
      <c r="W8" s="16" t="str">
        <v>CafeF</v>
      </c>
      <c r="X8" s="16" t="str">
        <v>Diễn biến tích cực từ 'siêu dự án' đường vành đai gần 86.000 tỷ đồng, đi qua Hà Nội, Bắc Ninh và Hưng Yên</v>
      </c>
      <c r="Y8" s="16"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Z8" s="15">
        <v>45854.536111111112</v>
      </c>
      <c r="AA8" s="16" t="str">
        <v>Tích cực</v>
      </c>
      <c r="AB8" s="16" t="str">
        <v>Xây dựng, DV hạ tầng</v>
      </c>
    </row>
    <row r="9" spans="1:28" ht="15" thickTop="1" x14ac:dyDescent="0.4">
      <c r="A9" s="3" t="str" cm="1">
        <f t="array" ref="A9:F14">_xlfn.CHOOSECOLS(_xlfn.VSTACK(weekly_history_data[#Headers],
  _xlfn._xlws.SORT(_xlfn._xlws.FILTER(weekly_history_data[], weekly_history_data[ticker]=A8), 1, -1)
 ), 1, 4, 5, 6, 7, 3)</f>
        <v>date</v>
      </c>
      <c r="B9" s="4" t="str">
        <v>cum_change</v>
      </c>
      <c r="C9" s="4" t="str">
        <v>1d_change</v>
      </c>
      <c r="D9" s="4" t="str">
        <v>1w_change</v>
      </c>
      <c r="E9" s="4" t="str">
        <v>1m_change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1w_change</v>
      </c>
      <c r="L9" s="4" t="str">
        <v>1m_change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1w_change</v>
      </c>
      <c r="S9" s="4" t="str">
        <v>1m_change</v>
      </c>
      <c r="T9" s="4" t="str">
        <v>close</v>
      </c>
      <c r="V9" s="16"/>
      <c r="W9" s="16" t="str">
        <v>CafeF</v>
      </c>
      <c r="X9" s="16" t="str">
        <v>Việt Nam có 1 chỉ số bằng 1/10 Singapore, thay đổi có thể tạo nên kết quả đột phá</v>
      </c>
      <c r="Y9" s="16" t="str">
        <v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v>
      </c>
      <c r="Z9" s="15">
        <v>45854.427083333336</v>
      </c>
      <c r="AA9" s="16" t="str">
        <v>Trung lập</v>
      </c>
      <c r="AB9" s="16" t="str">
        <v>Công nghiệp, Công nghệ</v>
      </c>
    </row>
    <row r="10" spans="1:28" x14ac:dyDescent="0.4">
      <c r="A10" s="3">
        <v>45859</v>
      </c>
      <c r="B10" s="4">
        <v>1.4152993462762775E-2</v>
      </c>
      <c r="C10" s="4">
        <v>-9.641631997122424E-3</v>
      </c>
      <c r="D10" s="4">
        <v>2.1470218784371609E-2</v>
      </c>
      <c r="E10" s="4">
        <v>0.1129751191203594</v>
      </c>
      <c r="F10" s="4">
        <v>1628.06005859375</v>
      </c>
      <c r="H10" s="3">
        <v>45859</v>
      </c>
      <c r="I10" s="4">
        <v>1.5472339372621713E-2</v>
      </c>
      <c r="J10" s="4">
        <v>-4.4873136365195521E-3</v>
      </c>
      <c r="K10" s="4">
        <v>1.2624991812682396E-2</v>
      </c>
      <c r="L10" s="4">
        <v>4.9099479659783896E-2</v>
      </c>
      <c r="M10" s="4">
        <v>104.26999664306641</v>
      </c>
      <c r="O10" s="3">
        <v>45859</v>
      </c>
      <c r="P10" s="4">
        <v>2.1100663099380634E-2</v>
      </c>
      <c r="Q10" s="4">
        <v>-7.0508890251379519E-3</v>
      </c>
      <c r="R10" s="4">
        <v>2.2347089804712894E-2</v>
      </c>
      <c r="S10" s="4">
        <v>0.11898013222020198</v>
      </c>
      <c r="T10" s="4">
        <v>1619.5</v>
      </c>
      <c r="V10" s="16"/>
      <c r="W10" s="16" t="str">
        <v>CafeF</v>
      </c>
      <c r="X10" s="16" t="str">
        <v>Tỉnh duy nhất không sáp nhập, không đổi tên sau gần 1.000 năm sắp có 24 bến cảng</v>
      </c>
      <c r="Y10" s="16" t="str">
        <v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v>
      </c>
      <c r="Z10" s="15">
        <v>45852.332638888889</v>
      </c>
      <c r="AA10" s="16" t="str">
        <v>Tích cực</v>
      </c>
      <c r="AB10" s="16" t="str">
        <v>Vận tải, DV hạ tầng</v>
      </c>
    </row>
    <row r="11" spans="1:28" x14ac:dyDescent="0.4">
      <c r="A11" s="3">
        <v>45856</v>
      </c>
      <c r="B11" s="4">
        <v>2.3794625459885199E-2</v>
      </c>
      <c r="C11" s="4">
        <v>5.6341122425616064E-3</v>
      </c>
      <c r="D11" s="4">
        <v>2.3821979239547764E-2</v>
      </c>
      <c r="E11" s="4">
        <v>0</v>
      </c>
      <c r="F11" s="4">
        <v>1643.9100341796875</v>
      </c>
      <c r="H11" s="3">
        <v>45856</v>
      </c>
      <c r="I11" s="4">
        <v>1.9959653009141265E-2</v>
      </c>
      <c r="J11" s="4">
        <v>2.7764569076151879E-3</v>
      </c>
      <c r="K11" s="4">
        <v>2.0062305731118224E-2</v>
      </c>
      <c r="L11" s="4">
        <v>0</v>
      </c>
      <c r="M11" s="4">
        <v>104.73999786376953</v>
      </c>
      <c r="O11" s="3">
        <v>45856</v>
      </c>
      <c r="P11" s="4">
        <v>2.8151552124518586E-2</v>
      </c>
      <c r="Q11" s="4">
        <v>3.7540620926121981E-3</v>
      </c>
      <c r="R11" s="4">
        <v>2.8373266078184134E-2</v>
      </c>
      <c r="S11" s="4">
        <v>0</v>
      </c>
      <c r="T11" s="4">
        <v>1631</v>
      </c>
      <c r="V11" s="16"/>
      <c r="W11" s="16" t="str">
        <v>CafeF</v>
      </c>
      <c r="X11" s="16" t="str">
        <v>Cập nhật số liệu CTCK ngày 16/7: TCBS lãi kỷ lục, lộ diện khoản lỗ đầu tiên của ngành chứng khoán quý 2/2025</v>
      </c>
      <c r="Y11" s="16" t="str">
        <v xml:space="preserve">TCBS dẫn đầu với LNTT quý 2 đạt 1.733 tỷ, tăng 8% so với năm trước. Guotai Junan báo lãi trước thuế 11 tỷ, tăng mạnh 82% so với năm trước. Chứng khoán CV lỗ gần 7 tỷ, quý thứ 12 liên tiếp thua lỗ.
</v>
      </c>
      <c r="Z11" s="15">
        <v>45854.007638888892</v>
      </c>
      <c r="AA11" s="16" t="str">
        <v>Trung lập</v>
      </c>
      <c r="AB11" s="16" t="str">
        <v>Chứng khoán</v>
      </c>
    </row>
    <row r="12" spans="1:28" x14ac:dyDescent="0.4">
      <c r="A12" s="3">
        <v>45855</v>
      </c>
      <c r="B12" s="4">
        <v>1.8160513217323593E-2</v>
      </c>
      <c r="C12" s="4">
        <v>1.9737184772653071E-2</v>
      </c>
      <c r="D12" s="4">
        <v>2.5526779102367669E-2</v>
      </c>
      <c r="E12" s="4">
        <v>0</v>
      </c>
      <c r="F12" s="4">
        <v>1634.699951171875</v>
      </c>
      <c r="H12" s="3">
        <v>45855</v>
      </c>
      <c r="I12" s="4">
        <v>1.7183196101526077E-2</v>
      </c>
      <c r="J12" s="4">
        <v>1.3290600435115207E-2</v>
      </c>
      <c r="K12" s="4">
        <v>1.3192362582824968E-2</v>
      </c>
      <c r="L12" s="4">
        <v>0</v>
      </c>
      <c r="M12" s="4">
        <v>104.44999694824219</v>
      </c>
      <c r="O12" s="3">
        <v>45855</v>
      </c>
      <c r="P12" s="4">
        <v>2.4397490031906388E-2</v>
      </c>
      <c r="Q12" s="4">
        <v>1.4611317148961911E-2</v>
      </c>
      <c r="R12" s="4">
        <v>2.4075171373122206E-2</v>
      </c>
      <c r="S12" s="4">
        <v>0</v>
      </c>
      <c r="T12" s="4">
        <v>1624.9000244140625</v>
      </c>
      <c r="V12" s="16"/>
      <c r="W12" s="16" t="str">
        <v>CafeF</v>
      </c>
      <c r="X12" s="16" t="str">
        <v>Chuyên gia VPBankS: Giai đoạn thị trường Uptrend, việc khó khăn nhất là "gồng" lãi</v>
      </c>
      <c r="Y12" s="16" t="str">
        <v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v>
      </c>
      <c r="Z12" s="15">
        <v>45854.002083333333</v>
      </c>
      <c r="AA12" s="16" t="str">
        <v>Tích cực</v>
      </c>
      <c r="AB12" s="16" t="str">
        <v>Chứng khoán</v>
      </c>
    </row>
    <row r="13" spans="1:28" x14ac:dyDescent="0.4">
      <c r="A13" s="3">
        <v>45854</v>
      </c>
      <c r="B13" s="4">
        <v>-1.5766715553294786E-3</v>
      </c>
      <c r="C13" s="4">
        <v>5.7848297013258776E-3</v>
      </c>
      <c r="D13" s="4">
        <v>2.148679923270258E-2</v>
      </c>
      <c r="E13" s="4">
        <v>0</v>
      </c>
      <c r="F13" s="4">
        <v>1603.06005859375</v>
      </c>
      <c r="H13" s="3">
        <v>45854</v>
      </c>
      <c r="I13" s="4">
        <v>3.8925956664108696E-3</v>
      </c>
      <c r="J13" s="4">
        <v>1.0682782271294045E-3</v>
      </c>
      <c r="K13" s="4">
        <v>3.5046787974435389E-3</v>
      </c>
      <c r="L13" s="4">
        <v>0</v>
      </c>
      <c r="M13" s="4">
        <v>103.08000183105469</v>
      </c>
      <c r="O13" s="3">
        <v>45854</v>
      </c>
      <c r="P13" s="4">
        <v>9.7861728829444772E-3</v>
      </c>
      <c r="Q13" s="4">
        <v>1.0984170621949785E-2</v>
      </c>
      <c r="R13" s="4">
        <v>2.9373923214810027E-2</v>
      </c>
      <c r="S13" s="4">
        <v>0</v>
      </c>
      <c r="T13" s="4">
        <v>1601.5</v>
      </c>
      <c r="V13" s="16"/>
      <c r="W13" s="16" t="str">
        <v>CafeF</v>
      </c>
      <c r="X13" s="16" t="str">
        <v>VN-Index đang "băng băng" tiến tới đỉnh cũ bất ngờ “quay xe”, điều gì đang diễn ra?</v>
      </c>
      <c r="Y13" s="16" t="str">
        <v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v>
      </c>
      <c r="Z13" s="15">
        <v>45854.001388888886</v>
      </c>
      <c r="AA13" s="16" t="str">
        <v>Tích cực</v>
      </c>
      <c r="AB13" s="16" t="str">
        <v>Chứng khoán</v>
      </c>
    </row>
    <row r="14" spans="1:28" x14ac:dyDescent="0.4">
      <c r="A14" s="3">
        <v>45853</v>
      </c>
      <c r="B14" s="4">
        <v>-7.3615012566553562E-3</v>
      </c>
      <c r="C14" s="4">
        <v>-7.3615012566553562E-3</v>
      </c>
      <c r="D14" s="4">
        <v>3.276804813743639E-2</v>
      </c>
      <c r="E14" s="4">
        <v>0</v>
      </c>
      <c r="F14" s="4">
        <v>1593.8399658203125</v>
      </c>
      <c r="H14" s="3">
        <v>45853</v>
      </c>
      <c r="I14" s="4">
        <v>2.8243174392814652E-3</v>
      </c>
      <c r="J14" s="4">
        <v>2.8243174392814652E-3</v>
      </c>
      <c r="K14" s="4">
        <v>1.5563045025672739E-3</v>
      </c>
      <c r="L14" s="4">
        <v>0</v>
      </c>
      <c r="M14" s="4">
        <v>102.97000122070313</v>
      </c>
      <c r="O14" s="3">
        <v>45853</v>
      </c>
      <c r="P14" s="4">
        <v>-1.1979977390053076E-3</v>
      </c>
      <c r="Q14" s="4">
        <v>-1.1979977390053076E-3</v>
      </c>
      <c r="R14" s="4">
        <v>3.9094769160995302E-2</v>
      </c>
      <c r="S14" s="4">
        <v>0</v>
      </c>
      <c r="T14" s="4">
        <v>1584.0999755859375</v>
      </c>
      <c r="V14" s="16"/>
      <c r="W14" s="16" t="str">
        <v>CafeF</v>
      </c>
      <c r="X14" s="16" t="str">
        <v>CTCK chỉ ra 15 cổ phiếu có thể hút tiền mạnh khi nâng hạng, tâm điểm nhóm Vingroup</v>
      </c>
      <c r="Y14" s="16" t="str">
        <v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v>
      </c>
      <c r="Z14" s="15">
        <v>45852.005555555559</v>
      </c>
      <c r="AA14" s="16" t="str">
        <v>Tích cực</v>
      </c>
      <c r="AB14" s="16" t="str">
        <v>Chứng khoán, Bất động sản</v>
      </c>
    </row>
    <row r="15" spans="1:28" ht="19.75" thickBot="1" x14ac:dyDescent="0.55000000000000004">
      <c r="A15" s="80" t="s">
        <v>29</v>
      </c>
      <c r="B15" s="80"/>
      <c r="C15" s="80"/>
      <c r="D15" s="80"/>
      <c r="E15" s="80"/>
      <c r="F15" s="80"/>
      <c r="H15" s="80" t="s">
        <v>32</v>
      </c>
      <c r="I15" s="80"/>
      <c r="J15" s="80"/>
      <c r="K15" s="80"/>
      <c r="L15" s="80"/>
      <c r="M15" s="80"/>
      <c r="O15" s="80" t="s">
        <v>28</v>
      </c>
      <c r="P15" s="80"/>
      <c r="Q15" s="80"/>
      <c r="R15" s="80"/>
      <c r="S15" s="80"/>
      <c r="T15" s="44"/>
      <c r="V15" s="16" t="s">
        <v>15</v>
      </c>
      <c r="W15" s="16" t="str">
        <v>Vietnambiz</v>
      </c>
      <c r="X15" s="16" t="str">
        <v>Cập nhật KQKD ngành chứng khoán quý II/2025: TCBS lãi kỷ lục, nhiều công ty hụt hơi, có đơn vị lỗ quý thứ 12 liên tiếp</v>
      </c>
      <c r="Y15" s="16"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Z15" s="15">
        <v>45854.604861111111</v>
      </c>
      <c r="AA15" s="16" t="str">
        <v>Trung lập</v>
      </c>
      <c r="AB15" s="16" t="str">
        <v>Chứng khoán</v>
      </c>
    </row>
    <row r="16" spans="1:28" ht="15" thickTop="1" x14ac:dyDescent="0.4">
      <c r="A16" s="3" t="str" cm="1">
        <f t="array" ref="A16:F21">_xlfn.CHOOSECOLS(_xlfn.VSTACK(weekly_history_data[#Headers],
  _xlfn._xlws.SORT(_xlfn._xlws.FILTER(weekly_history_data[], weekly_history_data[ticker]=A15), 1, -1)
 ), 1, 4, 5, 6, 7, 3)</f>
        <v>date</v>
      </c>
      <c r="B16" s="4" t="str">
        <v>cum_change</v>
      </c>
      <c r="C16" s="4" t="str">
        <v>1d_change</v>
      </c>
      <c r="D16" s="4" t="str">
        <v>1w_change</v>
      </c>
      <c r="E16" s="4" t="str">
        <v>1m_change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1w_change</v>
      </c>
      <c r="L16" s="4" t="str">
        <v>1m_change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1w_change</v>
      </c>
      <c r="S16" s="4" t="str">
        <v>1m_change</v>
      </c>
      <c r="T16" s="4" t="str">
        <v>close</v>
      </c>
      <c r="V16" s="16" t="s">
        <v>15</v>
      </c>
      <c r="W16" s="16" t="str">
        <v>Vietnambiz</v>
      </c>
      <c r="X16" s="16" t="str">
        <v>Một CTCK dự báo VN-Index vượt 1.750 điểm</v>
      </c>
      <c r="Y16" s="16"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Z16" s="15">
        <v>45854.473611111112</v>
      </c>
      <c r="AA16" s="16" t="str">
        <v>Tích cực</v>
      </c>
      <c r="AB16" s="16" t="str">
        <v>Chứng khoán</v>
      </c>
    </row>
    <row r="17" spans="1:28" x14ac:dyDescent="0.4">
      <c r="A17" s="3">
        <v>45856</v>
      </c>
      <c r="B17" s="4">
        <v>-5.7822898213377716E-4</v>
      </c>
      <c r="C17" s="4">
        <v>-3.19879761458286E-3</v>
      </c>
      <c r="D17" s="4">
        <v>-2.6418794429990955E-3</v>
      </c>
      <c r="E17" s="4">
        <v>5.0593033967962553E-2</v>
      </c>
      <c r="F17" s="4">
        <v>44342.19140625</v>
      </c>
      <c r="H17" s="3">
        <v>45859</v>
      </c>
      <c r="I17" s="4">
        <v>1.7232730798832918E-4</v>
      </c>
      <c r="J17" s="4">
        <v>7.9844212559798677E-4</v>
      </c>
      <c r="K17" s="4">
        <v>6.8245641042392613E-3</v>
      </c>
      <c r="L17" s="4">
        <v>2.7434616358888109E-2</v>
      </c>
      <c r="M17">
        <v>8999.2998046875</v>
      </c>
      <c r="O17" s="3">
        <v>45859</v>
      </c>
      <c r="P17" s="4">
        <v>1.1394125666043586E-2</v>
      </c>
      <c r="Q17" s="4">
        <v>7.1604803705347386E-3</v>
      </c>
      <c r="R17" s="4">
        <v>1.5632596745886573E-2</v>
      </c>
      <c r="S17" s="4">
        <v>4.0702429111365346E-2</v>
      </c>
      <c r="T17" s="4">
        <v>3559.791259765625</v>
      </c>
      <c r="V17" s="16"/>
      <c r="W17" s="16" t="str">
        <v>Vietnambiz</v>
      </c>
      <c r="X17" s="16" t="str">
        <v>VSDC đẩy nhanh triển khai T+0, hoàn thiện nền tảng hậu KRX</v>
      </c>
      <c r="Y17" s="16" t="str">
        <v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v>
      </c>
      <c r="Z17" s="15">
        <v>45854.472916666666</v>
      </c>
      <c r="AA17" s="16" t="str">
        <v>Tích cực</v>
      </c>
      <c r="AB17" s="16" t="str">
        <v>Chứng khoán</v>
      </c>
    </row>
    <row r="18" spans="1:28" x14ac:dyDescent="0.4">
      <c r="A18" s="3">
        <v>45855</v>
      </c>
      <c r="B18" s="4">
        <v>2.6205686324490829E-3</v>
      </c>
      <c r="C18" s="4">
        <v>5.1905585060372239E-3</v>
      </c>
      <c r="D18" s="4">
        <v>2.546150854992435E-3</v>
      </c>
      <c r="E18" s="4">
        <v>0</v>
      </c>
      <c r="F18" s="4">
        <v>44484.48828125</v>
      </c>
      <c r="H18" s="3">
        <v>45856</v>
      </c>
      <c r="I18" s="4">
        <v>-6.2611481760965759E-4</v>
      </c>
      <c r="J18" s="4">
        <v>2.1755688052884636E-3</v>
      </c>
      <c r="K18" s="4">
        <v>-6.6452833899166563E-4</v>
      </c>
      <c r="L18" s="4">
        <v>0</v>
      </c>
      <c r="M18">
        <v>8992.1201171875</v>
      </c>
      <c r="O18" s="3">
        <v>45856</v>
      </c>
      <c r="P18" s="4">
        <v>4.2336452955088477E-3</v>
      </c>
      <c r="Q18" s="4">
        <v>5.0209251495063612E-3</v>
      </c>
      <c r="R18" s="4">
        <v>4.2142724655647168E-3</v>
      </c>
      <c r="S18" s="4">
        <v>0</v>
      </c>
      <c r="T18" s="4">
        <v>3534.482666015625</v>
      </c>
      <c r="V18" s="16"/>
      <c r="W18" s="16" t="str">
        <v>Vietnambiz</v>
      </c>
      <c r="X18" s="16" t="str">
        <v>TPB ghi nhận sức mua tích cực nhờ định giá hấp dẫn</v>
      </c>
      <c r="Y18" s="16" t="str">
        <v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v>
      </c>
      <c r="Z18" s="15">
        <v>45854.410416666666</v>
      </c>
      <c r="AA18" s="16" t="str">
        <v>Tích cực</v>
      </c>
      <c r="AB18" s="16" t="str">
        <v>Ngân hàng</v>
      </c>
    </row>
    <row r="19" spans="1:28" x14ac:dyDescent="0.4">
      <c r="A19" s="3">
        <v>45854</v>
      </c>
      <c r="B19" s="4">
        <v>-2.569989873588141E-3</v>
      </c>
      <c r="C19" s="4">
        <v>5.2584028233635394E-3</v>
      </c>
      <c r="D19" s="4">
        <v>-8.865704264461538E-3</v>
      </c>
      <c r="E19" s="4">
        <v>0</v>
      </c>
      <c r="F19" s="4">
        <v>44254.78125</v>
      </c>
      <c r="H19" s="3">
        <v>45855</v>
      </c>
      <c r="I19" s="4">
        <v>-2.8016836228981212E-3</v>
      </c>
      <c r="J19" s="4">
        <v>5.1531380383287306E-3</v>
      </c>
      <c r="K19" s="4">
        <v>3.5230566011110742E-3</v>
      </c>
      <c r="L19" s="4">
        <v>0</v>
      </c>
      <c r="M19">
        <v>8972.599609375</v>
      </c>
      <c r="O19" s="3">
        <v>45855</v>
      </c>
      <c r="P19" s="4">
        <v>-7.8727985399751343E-4</v>
      </c>
      <c r="Q19" s="4">
        <v>3.7239388213237135E-3</v>
      </c>
      <c r="R19" s="4">
        <v>1.893907120652516E-3</v>
      </c>
      <c r="S19" s="4">
        <v>0</v>
      </c>
      <c r="T19" s="4">
        <v>3516.824951171875</v>
      </c>
      <c r="V19" s="16"/>
      <c r="W19" s="16" t="str">
        <v>Vietnambiz</v>
      </c>
      <c r="X19" s="16" t="str">
        <v>‘Thị trường bất động sản đang trải qua giai đoạn tái định giá’</v>
      </c>
      <c r="Y19" s="16" t="str">
        <v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v>
      </c>
      <c r="Z19" s="15">
        <v>45854.484027777777</v>
      </c>
      <c r="AA19" s="16" t="str">
        <v>Trung lập</v>
      </c>
      <c r="AB19" s="16" t="str">
        <v>Bất động sản</v>
      </c>
    </row>
    <row r="20" spans="1:28" x14ac:dyDescent="0.4">
      <c r="A20" s="3">
        <v>45853</v>
      </c>
      <c r="B20" s="4">
        <v>-7.8283926969516804E-3</v>
      </c>
      <c r="C20" s="4">
        <v>-9.8147284185888806E-3</v>
      </c>
      <c r="D20" s="4">
        <v>-9.7847131155642808E-3</v>
      </c>
      <c r="E20" s="4">
        <v>0</v>
      </c>
      <c r="F20" s="4">
        <v>44023.2890625</v>
      </c>
      <c r="H20" s="3">
        <v>45854</v>
      </c>
      <c r="I20" s="4">
        <v>-7.9548216612268519E-3</v>
      </c>
      <c r="J20" s="4">
        <v>-1.308995622004594E-3</v>
      </c>
      <c r="K20" s="4">
        <v>-5.470390595615271E-3</v>
      </c>
      <c r="L20" s="4">
        <v>0</v>
      </c>
      <c r="M20">
        <v>8926.599609375</v>
      </c>
      <c r="O20" s="3">
        <v>45854</v>
      </c>
      <c r="P20" s="4">
        <v>-4.5112186753212269E-3</v>
      </c>
      <c r="Q20" s="4">
        <v>-3.4862315793926513E-4</v>
      </c>
      <c r="R20" s="4">
        <v>-1.6824274535766071E-3</v>
      </c>
      <c r="S20" s="4">
        <v>0</v>
      </c>
      <c r="T20" s="4">
        <v>3503.777099609375</v>
      </c>
      <c r="V20" s="16"/>
      <c r="W20" s="16" t="str">
        <v>Vietnambiz</v>
      </c>
      <c r="X20" s="16" t="str">
        <v>Bất động sản Bình Dương hưởng lợi gì nếu áp dụng mô hình TOD?</v>
      </c>
      <c r="Y20" s="16" t="str">
        <v xml:space="preserve">TOD thúc đẩy Bình Dương phát triển bền vững nhờ giao thông công cộng. Artisan Park hưởng lợi từ vị trí cách ga metro WTC 300m. Dự án này tái định hình bất động sản với quy hoạch bài bản, tiện ích đa dạng.
</v>
      </c>
      <c r="Z20" s="15">
        <v>45854.375</v>
      </c>
      <c r="AA20" s="16" t="str">
        <v>Tích cực</v>
      </c>
      <c r="AB20" s="16" t="str">
        <v>Bất động sản</v>
      </c>
    </row>
    <row r="21" spans="1:28" x14ac:dyDescent="0.4">
      <c r="A21" s="3">
        <v>45852</v>
      </c>
      <c r="B21" s="4">
        <v>1.9863357216372002E-3</v>
      </c>
      <c r="C21" s="4">
        <v>1.9863357216372002E-3</v>
      </c>
      <c r="D21" s="4">
        <v>4.9476254532305752E-3</v>
      </c>
      <c r="E21" s="4">
        <v>0</v>
      </c>
      <c r="F21" s="4">
        <v>44459.6484375</v>
      </c>
      <c r="H21" s="66">
        <v>45853</v>
      </c>
      <c r="I21" s="67">
        <v>-6.6458260392222579E-3</v>
      </c>
      <c r="J21" s="67">
        <v>-6.6458260392222579E-3</v>
      </c>
      <c r="K21" s="67">
        <v>8.0410290614074675E-3</v>
      </c>
      <c r="L21" s="67">
        <v>0</v>
      </c>
      <c r="M21">
        <v>8938.2998046875</v>
      </c>
      <c r="O21" s="3">
        <v>45853</v>
      </c>
      <c r="P21" s="4">
        <v>-4.1625955173819618E-3</v>
      </c>
      <c r="Q21" s="4">
        <v>-4.1625955173819618E-3</v>
      </c>
      <c r="R21" s="4">
        <v>3.4207854002503701E-3</v>
      </c>
      <c r="S21" s="4">
        <v>0</v>
      </c>
      <c r="T21" s="4">
        <v>3504.9990234375</v>
      </c>
      <c r="V21" s="16"/>
      <c r="W21" s="16" t="str">
        <v>Vietnambiz</v>
      </c>
      <c r="X21" s="16" t="str">
        <v>Thị trường bất động sản tại Bắc Ninh (Bắc Giang cũ) hạ nhiệt</v>
      </c>
      <c r="Y21" s="16" t="str">
        <v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v>
      </c>
      <c r="Z21" s="15">
        <v>45852.580555555556</v>
      </c>
      <c r="AA21" s="16" t="str">
        <v>Tiêu cực</v>
      </c>
      <c r="AB21" s="16" t="str">
        <v>Bất động sản</v>
      </c>
    </row>
    <row r="22" spans="1:28" x14ac:dyDescent="0.4">
      <c r="V22" s="16"/>
      <c r="W22" s="16" t="str">
        <v>Vietnambiz</v>
      </c>
      <c r="X22" s="16" t="str">
        <v>Chủ đầu tư vào mùa triển khai dự án, đẩy mạnh M&amp;A quỹ đất</v>
      </c>
      <c r="Y22" s="16" t="str">
        <v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v>
      </c>
      <c r="Z22" s="15">
        <v>45852.444444444445</v>
      </c>
      <c r="AA22" s="16" t="str">
        <v>Tích cực</v>
      </c>
      <c r="AB22" s="16" t="str">
        <v>Bất động sản</v>
      </c>
    </row>
    <row r="23" spans="1:28" ht="19.75" thickBot="1" x14ac:dyDescent="0.55000000000000004">
      <c r="A23" s="80" t="s">
        <v>57</v>
      </c>
      <c r="B23" s="80"/>
      <c r="C23" s="80"/>
      <c r="D23" s="80"/>
      <c r="E23" s="80"/>
      <c r="F23" s="80"/>
      <c r="H23" s="80" t="s">
        <v>59</v>
      </c>
      <c r="I23" s="80"/>
      <c r="J23" s="80"/>
      <c r="K23" s="80"/>
      <c r="L23" s="80"/>
      <c r="M23" s="80"/>
      <c r="O23" s="80" t="s">
        <v>30</v>
      </c>
      <c r="P23" s="80"/>
      <c r="Q23" s="80"/>
      <c r="R23" s="80"/>
      <c r="S23" s="80"/>
      <c r="T23" s="80"/>
      <c r="V23" s="81" t="s">
        <v>16</v>
      </c>
      <c r="W23" s="81"/>
      <c r="X23" s="81"/>
      <c r="Y23" s="81"/>
      <c r="Z23" s="81"/>
      <c r="AA23" s="81"/>
      <c r="AB23" s="81"/>
    </row>
    <row r="24" spans="1:28" ht="15" thickTop="1" x14ac:dyDescent="0.4">
      <c r="A24" s="3" t="str" cm="1">
        <f t="array" ref="A24:F29">_xlfn.CHOOSECOLS(_xlfn.VSTACK(weekly_history_data[#Headers],
  _xlfn._xlws.SORT(_xlfn._xlws.FILTER(weekly_history_data[], weekly_history_data[ticker]=A23), 1, -1)
 ), 1, 4, 5, 6, 7, 3)</f>
        <v>date</v>
      </c>
      <c r="B24" s="4" t="str">
        <v>cum_change</v>
      </c>
      <c r="C24" s="4" t="str">
        <v>1d_change</v>
      </c>
      <c r="D24" s="4" t="str">
        <v>1w_change</v>
      </c>
      <c r="E24" s="4" t="str">
        <v>1m_change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1w_change</v>
      </c>
      <c r="L24" s="4" t="str">
        <v>1m_change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1w_change</v>
      </c>
      <c r="S24" s="4" t="str">
        <v>1m_change</v>
      </c>
      <c r="T24" s="4" t="str">
        <v>close</v>
      </c>
      <c r="V24" s="10" t="s">
        <v>147</v>
      </c>
      <c r="W24" s="10" t="str" cm="1">
        <f t="array" ref="W24:AB44">_xlfn.CHOOSECOLS(_xlfn.VSTACK(weekly_news[#Headers],
  _xlfn._xlws.SORT(_xlfn._xlws.FILTER(weekly_news[], weekly_news[news_type]=V23), 1, -1)
 ), 2, 3, 4, 7, 9, 10)</f>
        <v>source</v>
      </c>
      <c r="X24" s="4" t="str">
        <v>title</v>
      </c>
      <c r="Y24" s="4" t="str">
        <v>content</v>
      </c>
      <c r="Z24" s="11" t="str">
        <v>published_time</v>
      </c>
      <c r="AA24" s="4" t="str">
        <v>impact</v>
      </c>
      <c r="AB24" s="4" t="str">
        <v>sectors</v>
      </c>
    </row>
    <row r="25" spans="1:28" x14ac:dyDescent="0.4">
      <c r="A25" s="3">
        <v>45856</v>
      </c>
      <c r="B25" s="4">
        <v>5.9280542122787105E-3</v>
      </c>
      <c r="C25" s="4">
        <v>-9.0486208684459335E-5</v>
      </c>
      <c r="D25" s="4">
        <v>4.5034234664544925E-3</v>
      </c>
      <c r="E25" s="4">
        <v>5.5120479759020791E-2</v>
      </c>
      <c r="F25" s="4">
        <v>6296.7900390625</v>
      </c>
      <c r="H25" s="3">
        <v>45859</v>
      </c>
      <c r="I25" s="4">
        <v>-5.4997633630262666E-3</v>
      </c>
      <c r="J25" s="4">
        <v>-3.5098435152627339E-3</v>
      </c>
      <c r="K25" s="4">
        <v>-2.5680918238741857E-3</v>
      </c>
      <c r="L25" s="4">
        <v>8.1837882253408267E-3</v>
      </c>
      <c r="M25">
        <v>5340.419921875</v>
      </c>
      <c r="O25" s="3">
        <v>45856</v>
      </c>
      <c r="P25" s="4">
        <v>6.3229940369615711E-3</v>
      </c>
      <c r="Q25" s="4">
        <v>-2.0571323400920827E-3</v>
      </c>
      <c r="R25" s="4">
        <v>9.1102821386934707E-3</v>
      </c>
      <c r="S25" s="4">
        <v>3.8197218007735678E-2</v>
      </c>
      <c r="T25" s="4">
        <v>39819.109375</v>
      </c>
      <c r="V25" s="16" t="s">
        <v>15</v>
      </c>
      <c r="W25" s="16" t="str">
        <v>VietStock</v>
      </c>
      <c r="X25" s="16" t="str">
        <v>Vì sao các ngân hàng trung ương tăng mua vàng từ các mỏ địa phương?</v>
      </c>
      <c r="Y25" s="16" t="str">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Z25" s="15">
        <v>45854.518738425926</v>
      </c>
      <c r="AA25" s="16" t="str">
        <v>Trung lập</v>
      </c>
      <c r="AB25" s="16" t="str">
        <v>Ngân hàng, Khoáng sản</v>
      </c>
    </row>
    <row r="26" spans="1:28" x14ac:dyDescent="0.4">
      <c r="A26" s="3">
        <v>45855</v>
      </c>
      <c r="B26" s="4">
        <v>6.0185404209631699E-3</v>
      </c>
      <c r="C26" s="4">
        <v>5.3737674089093801E-3</v>
      </c>
      <c r="D26" s="4">
        <v>6.008205324693483E-3</v>
      </c>
      <c r="E26" s="4">
        <v>0</v>
      </c>
      <c r="F26" s="4">
        <v>6297.35986328125</v>
      </c>
      <c r="H26" s="3">
        <v>45856</v>
      </c>
      <c r="I26" s="4">
        <v>-1.9899198477635327E-3</v>
      </c>
      <c r="J26" s="4">
        <v>-3.3326059716485279E-3</v>
      </c>
      <c r="K26" s="4">
        <v>-2.1635526920721349E-3</v>
      </c>
      <c r="L26" s="4">
        <v>0</v>
      </c>
      <c r="M26">
        <v>5359.22998046875</v>
      </c>
      <c r="O26" s="3">
        <v>45855</v>
      </c>
      <c r="P26" s="4">
        <v>8.3801263770536538E-3</v>
      </c>
      <c r="Q26" s="4">
        <v>5.9952746894522679E-3</v>
      </c>
      <c r="R26" s="4">
        <v>8.3779227268985235E-3</v>
      </c>
      <c r="S26" s="4">
        <v>0</v>
      </c>
      <c r="T26" s="4">
        <v>39901.19140625</v>
      </c>
      <c r="V26" s="16" t="s">
        <v>15</v>
      </c>
      <c r="W26" s="16" t="str">
        <v>VietStock</v>
      </c>
      <c r="X26" s="16" t="str">
        <v>Đồng USD giảm mạnh nhất trong hơn nửa thế kỷ</v>
      </c>
      <c r="Y26" s="16"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Z26" s="15">
        <v>45854.373611111114</v>
      </c>
      <c r="AA26" s="16" t="str">
        <v>Tiêu cực</v>
      </c>
      <c r="AB26" s="16" t="str">
        <v>Ngân hàng, Khoáng sản</v>
      </c>
    </row>
    <row r="27" spans="1:28" x14ac:dyDescent="0.4">
      <c r="A27" s="3">
        <v>45854</v>
      </c>
      <c r="B27" s="4">
        <v>6.4477301205378978E-4</v>
      </c>
      <c r="C27" s="4">
        <v>3.1936574173276888E-3</v>
      </c>
      <c r="D27" s="4">
        <v>-2.6685570371024481E-3</v>
      </c>
      <c r="E27" s="4">
        <v>0</v>
      </c>
      <c r="F27" s="4">
        <v>6263.7001953125</v>
      </c>
      <c r="H27" s="3">
        <v>45855</v>
      </c>
      <c r="I27" s="4">
        <v>1.3426861238849952E-3</v>
      </c>
      <c r="J27" s="4">
        <v>1.4926205344351295E-2</v>
      </c>
      <c r="K27" s="4">
        <v>-1.1758338747362984E-3</v>
      </c>
      <c r="L27" s="4">
        <v>0</v>
      </c>
      <c r="M27">
        <v>5377.14990234375</v>
      </c>
      <c r="O27" s="3">
        <v>45854</v>
      </c>
      <c r="P27" s="4">
        <v>2.3848516876013859E-3</v>
      </c>
      <c r="Q27" s="4">
        <v>-3.6849353679269115E-4</v>
      </c>
      <c r="R27" s="4">
        <v>4.2977622078321787E-4</v>
      </c>
      <c r="S27" s="4">
        <v>0</v>
      </c>
      <c r="T27" s="4">
        <v>39663.3984375</v>
      </c>
      <c r="V27" s="16"/>
      <c r="W27" s="16" t="str">
        <v>VietStock</v>
      </c>
      <c r="X27" s="16" t="str">
        <v>Dầu giảm gần 1%</v>
      </c>
      <c r="Y27" s="16" t="str">
        <v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v>
      </c>
      <c r="Z27" s="15">
        <v>45854.328530092593</v>
      </c>
      <c r="AA27" s="16" t="str">
        <v>Trung lập</v>
      </c>
      <c r="AB27" s="16" t="str">
        <v>Dầu khí</v>
      </c>
    </row>
    <row r="28" spans="1:28" x14ac:dyDescent="0.4">
      <c r="A28" s="3">
        <v>45853</v>
      </c>
      <c r="B28" s="4">
        <v>-2.548884405273899E-3</v>
      </c>
      <c r="C28" s="4">
        <v>-3.956298214731202E-3</v>
      </c>
      <c r="D28" s="4">
        <v>-3.1133947384751615E-3</v>
      </c>
      <c r="E28" s="4">
        <v>0</v>
      </c>
      <c r="F28" s="4">
        <v>6243.759765625</v>
      </c>
      <c r="H28" s="3">
        <v>45854</v>
      </c>
      <c r="I28" s="4">
        <v>-1.35835192204663E-2</v>
      </c>
      <c r="J28" s="4">
        <v>-1.0477832880695037E-2</v>
      </c>
      <c r="K28" s="4">
        <v>-2.578029314634589E-2</v>
      </c>
      <c r="L28" s="4">
        <v>0</v>
      </c>
      <c r="M28">
        <v>5298.06982421875</v>
      </c>
      <c r="O28" s="3">
        <v>45853</v>
      </c>
      <c r="P28" s="4">
        <v>2.753345224394077E-3</v>
      </c>
      <c r="Q28" s="4">
        <v>5.534732251511354E-3</v>
      </c>
      <c r="R28" s="4">
        <v>-3.5976170091212012E-3</v>
      </c>
      <c r="S28" s="4">
        <v>0</v>
      </c>
      <c r="T28" s="4">
        <v>39678.01953125</v>
      </c>
      <c r="V28" s="16"/>
      <c r="W28" s="16" t="str">
        <v>VietStock</v>
      </c>
      <c r="X28" s="16" t="str">
        <v>Vàng thế giới lùi về mốc 3,330 USD</v>
      </c>
      <c r="Y28" s="16" t="str">
        <v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v>
      </c>
      <c r="Z28" s="15">
        <v>45854.326990740738</v>
      </c>
      <c r="AA28" s="16" t="str">
        <v>Trung lập</v>
      </c>
      <c r="AB28" s="16" t="str">
        <v>Khoáng sản</v>
      </c>
    </row>
    <row r="29" spans="1:28" x14ac:dyDescent="0.4">
      <c r="A29" s="3">
        <v>45852</v>
      </c>
      <c r="B29" s="4">
        <v>1.407413809457303E-3</v>
      </c>
      <c r="C29" s="4">
        <v>1.407413809457303E-3</v>
      </c>
      <c r="D29" s="4">
        <v>6.9134849663115006E-3</v>
      </c>
      <c r="E29" s="4">
        <v>0</v>
      </c>
      <c r="F29" s="4">
        <v>6268.56005859375</v>
      </c>
      <c r="H29" s="3">
        <v>45853</v>
      </c>
      <c r="I29" s="4">
        <v>-3.1056863397712631E-3</v>
      </c>
      <c r="J29" s="4">
        <v>-3.1056863397712631E-3</v>
      </c>
      <c r="K29" s="4">
        <v>-1.6798725975641249E-2</v>
      </c>
      <c r="L29" s="4">
        <v>0</v>
      </c>
      <c r="M29">
        <v>5354.169921875</v>
      </c>
      <c r="O29" s="3">
        <v>45852</v>
      </c>
      <c r="P29" s="4">
        <v>-2.7813870271172769E-3</v>
      </c>
      <c r="Q29" s="4">
        <v>-2.7813870271172769E-3</v>
      </c>
      <c r="R29" s="4">
        <v>-5.7746127465285735E-3</v>
      </c>
      <c r="S29" s="4">
        <v>0</v>
      </c>
      <c r="T29" s="4">
        <v>39459.62109375</v>
      </c>
      <c r="V29" s="16"/>
      <c r="W29" s="16" t="str">
        <v>VietStock</v>
      </c>
      <c r="X29" s="16" t="str">
        <v>Dow Jones giảm hơn 400 điểm do lo ngại về lạm phát</v>
      </c>
      <c r="Y29" s="16" t="str">
        <v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v>
      </c>
      <c r="Z29" s="15">
        <v>45854.325833333336</v>
      </c>
      <c r="AA29" s="16" t="str">
        <v>Tiêu cực</v>
      </c>
      <c r="AB29" s="16" t="str">
        <v>Chứng khoán, Công nghiệp, Công nghệ</v>
      </c>
    </row>
    <row r="30" spans="1:28" ht="19.75" thickBot="1" x14ac:dyDescent="0.55000000000000004">
      <c r="A30" s="80" t="s">
        <v>25</v>
      </c>
      <c r="B30" s="80"/>
      <c r="C30" s="80"/>
      <c r="D30" s="80"/>
      <c r="E30" s="80"/>
      <c r="F30" s="80"/>
      <c r="H30" s="80" t="s">
        <v>26</v>
      </c>
      <c r="I30" s="80"/>
      <c r="J30" s="80"/>
      <c r="K30" s="80"/>
      <c r="L30" s="80"/>
      <c r="M30" s="80"/>
      <c r="O30" s="80" t="s">
        <v>35</v>
      </c>
      <c r="P30" s="80"/>
      <c r="Q30" s="80"/>
      <c r="R30" s="80"/>
      <c r="S30" s="80"/>
      <c r="T30" s="80"/>
      <c r="V30" s="16"/>
      <c r="W30" s="16" t="str">
        <v>VietStock</v>
      </c>
      <c r="X30" s="16" t="str">
        <v>Phố Wall tăng nhẹ nhờ hy vọng mức thuế quan sẽ giảm trước thời hạn ngày 01/08</v>
      </c>
      <c r="Y30" s="16" t="str">
        <v xml:space="preserve">S&amp;P 500 tăng 0.14% lên 6,268.56 điểm do hy vọng giảm thuế quan. Ông Trump đe dọa áp thuế mới, EU và Mexico dự định đàm phán. Nhà đầu tư chờ báo cáo lợi nhuận quý 2 và căng thẳng giữa Trump và Fed.
</v>
      </c>
      <c r="Z30" s="15">
        <v>45853.323888888888</v>
      </c>
      <c r="AA30" s="16" t="str">
        <v>Trung lập</v>
      </c>
      <c r="AB30" s="16" t="str">
        <v>Chứng khoán, Công nghiệp</v>
      </c>
    </row>
    <row r="31" spans="1:28" ht="15" thickTop="1" x14ac:dyDescent="0.4">
      <c r="A31" s="3" t="str" cm="1">
        <f t="array" ref="A31:F36">_xlfn.CHOOSECOLS(_xlfn.VSTACK(weekly_history_data[#Headers],
  _xlfn._xlws.SORT(_xlfn._xlws.FILTER(weekly_history_data[], weekly_history_data[ticker]=A30), 1, -1)
 ), 1, 4, 5, 6, 7, 3)</f>
        <v>date</v>
      </c>
      <c r="B31" s="4" t="str">
        <v>cum_change</v>
      </c>
      <c r="C31" s="4" t="str">
        <v>1d_change</v>
      </c>
      <c r="D31" s="4" t="str">
        <v>1w_change</v>
      </c>
      <c r="E31" s="4" t="str">
        <v>1m_change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1w_change</v>
      </c>
      <c r="L31" s="4" t="str">
        <v>1m_change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1w_change</v>
      </c>
      <c r="S31" s="4" t="str">
        <v>1m_change</v>
      </c>
      <c r="T31" s="4" t="str">
        <v>close</v>
      </c>
      <c r="V31" s="16"/>
      <c r="W31" s="16" t="str">
        <v>VietStock</v>
      </c>
      <c r="X31" s="16" t="str">
        <v>CEO Nvidia bán hơn 36 triệu USD cổ phiếu, vượt mặt Warren Buffett về tài sản ròng</v>
      </c>
      <c r="Y31" s="16" t="str">
        <v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v>
      </c>
      <c r="Z31" s="15">
        <v>45850.426469907405</v>
      </c>
      <c r="AA31" s="16" t="str">
        <v>Trung lập</v>
      </c>
      <c r="AB31" s="16" t="str">
        <v>Công nghệ</v>
      </c>
    </row>
    <row r="32" spans="1:28" x14ac:dyDescent="0.4">
      <c r="A32" s="3">
        <v>45859</v>
      </c>
      <c r="B32" s="4">
        <v>4.9035372068585437E-3</v>
      </c>
      <c r="C32" s="4">
        <v>4.3568410852317108E-3</v>
      </c>
      <c r="D32" s="4">
        <v>6.7961001051308756E-3</v>
      </c>
      <c r="E32" s="4">
        <v>4.4150901084429872E-3</v>
      </c>
      <c r="F32" s="4">
        <v>3361.39697265625</v>
      </c>
      <c r="H32" s="3">
        <v>45859</v>
      </c>
      <c r="I32" s="4">
        <v>5.4799123807892647E-3</v>
      </c>
      <c r="J32" s="4">
        <v>1.7794815693268573E-2</v>
      </c>
      <c r="K32" s="4">
        <v>6.0566765559211255E-4</v>
      </c>
      <c r="L32" s="4">
        <v>9.6480240803910267E-2</v>
      </c>
      <c r="M32" s="4">
        <v>119362.09375</v>
      </c>
      <c r="O32" s="3">
        <v>45859</v>
      </c>
      <c r="P32" s="4">
        <v>1.0223444393361314E-3</v>
      </c>
      <c r="Q32" s="4">
        <v>-2.9335779278627516E-4</v>
      </c>
      <c r="R32" s="4">
        <v>-3.2735760386406465E-3</v>
      </c>
      <c r="S32" s="4">
        <v>3.2459073094035507E-3</v>
      </c>
      <c r="T32" s="4">
        <v>98.252601801850034</v>
      </c>
      <c r="V32" s="16"/>
      <c r="W32" s="16" t="str">
        <v>VietStock</v>
      </c>
      <c r="X32" s="16" t="str">
        <v>Dow Jones mất hơn 200 điểm</v>
      </c>
      <c r="Y32" s="16" t="str">
        <v xml:space="preserve">Dow Jones giảm 279.13 điểm (0.63%) xuống 44,371.51 do căng thẳng thương mại. Trump đe dọa áp thuế cao hơn sau khi S&amp;P 500 lập kỷ lục. Tuần này, Dow Jones giảm 1%, S&amp;P 500 và Nasdaq Composite giảm nhẹ.
</v>
      </c>
      <c r="Z32" s="15">
        <v>45850.316446759258</v>
      </c>
      <c r="AA32" s="16" t="str">
        <v>Tiêu cực</v>
      </c>
      <c r="AB32" s="16" t="str">
        <v>Chứng khoán, Công nghiệp</v>
      </c>
    </row>
    <row r="33" spans="1:28" x14ac:dyDescent="0.4">
      <c r="A33" s="3">
        <v>45858</v>
      </c>
      <c r="B33" s="4">
        <v>5.466961216268329E-4</v>
      </c>
      <c r="C33" s="4">
        <v>-1.5058382735230191E-3</v>
      </c>
      <c r="D33" s="4">
        <v>5.3900502373127601E-4</v>
      </c>
      <c r="E33" s="4">
        <v>0</v>
      </c>
      <c r="F33" s="4">
        <v>3346.8154296875</v>
      </c>
      <c r="H33" s="3">
        <v>45858</v>
      </c>
      <c r="I33" s="4">
        <v>-1.2314903312479308E-2</v>
      </c>
      <c r="J33" s="4">
        <v>-5.6365403561676741E-3</v>
      </c>
      <c r="K33" s="4">
        <v>-1.2323758437411958E-2</v>
      </c>
      <c r="L33" s="4">
        <v>0</v>
      </c>
      <c r="M33" s="4">
        <v>117275.203125</v>
      </c>
      <c r="O33" s="3">
        <v>45858</v>
      </c>
      <c r="P33" s="4">
        <v>1.3157022321224066E-3</v>
      </c>
      <c r="Q33" s="4">
        <v>-1.9086469368400083E-3</v>
      </c>
      <c r="R33" s="4">
        <v>1.302145668010235E-3</v>
      </c>
      <c r="S33" s="4">
        <v>0</v>
      </c>
      <c r="T33" s="4">
        <v>98.281433426231828</v>
      </c>
      <c r="V33" s="16" t="s">
        <v>15</v>
      </c>
      <c r="W33" s="16" t="str">
        <v>CafeF</v>
      </c>
      <c r="X33" s="16" t="str">
        <v>Chơi trò "xếp gỗ" tầm cỡ quốc gia: Chi tới 1,25 tỷ USD để xây dựng thành phố bằng gỗ</v>
      </c>
      <c r="Y33" s="16"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Z33" s="15">
        <v>45854.543749999997</v>
      </c>
      <c r="AA33" s="16" t="str">
        <v>Trung lập</v>
      </c>
      <c r="AB33" s="16" t="str">
        <v>Xây dựng, Bất động sản</v>
      </c>
    </row>
    <row r="34" spans="1:28" x14ac:dyDescent="0.4">
      <c r="A34" s="3">
        <v>45857</v>
      </c>
      <c r="B34" s="4">
        <v>2.052534395149852E-3</v>
      </c>
      <c r="C34" s="4">
        <v>9.4150645114909892E-4</v>
      </c>
      <c r="D34" s="4">
        <v>6.0762941721026476E-3</v>
      </c>
      <c r="E34" s="4">
        <v>0</v>
      </c>
      <c r="F34" s="4">
        <v>3351.86279296875</v>
      </c>
      <c r="H34" s="3">
        <v>45857</v>
      </c>
      <c r="I34" s="4">
        <v>-6.6783629563116342E-3</v>
      </c>
      <c r="J34" s="4">
        <v>-5.3600229283989886E-4</v>
      </c>
      <c r="K34" s="4">
        <v>1.3821782125675863E-3</v>
      </c>
      <c r="L34" s="4">
        <v>0</v>
      </c>
      <c r="M34" s="4">
        <v>117939.9765625</v>
      </c>
      <c r="O34" s="3">
        <v>45856</v>
      </c>
      <c r="P34" s="4">
        <v>3.2243491689624149E-3</v>
      </c>
      <c r="Q34" s="4">
        <v>1.2213150554838403E-3</v>
      </c>
      <c r="R34" s="4">
        <v>5.7484468203146122E-3</v>
      </c>
      <c r="S34" s="4">
        <v>0</v>
      </c>
      <c r="T34" s="4">
        <v>98.469376700443675</v>
      </c>
      <c r="V34" s="16" t="s">
        <v>15</v>
      </c>
      <c r="W34" s="16" t="str">
        <v>CafeF</v>
      </c>
      <c r="X34" s="16" t="str">
        <v>Lãnh đạo hàng đầu Phố Wall công khai bảo vệ Fed, cảnh báo hậu quả khôn lường khi thúc ép cắt giảm lãi suất</v>
      </c>
      <c r="Y34" s="16"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Z34" s="15">
        <v>45854.500694444447</v>
      </c>
      <c r="AA34" s="16" t="str">
        <v>Tiêu cực</v>
      </c>
      <c r="AB34" s="16" t="str">
        <v>Ngân hàng</v>
      </c>
    </row>
    <row r="35" spans="1:28" x14ac:dyDescent="0.4">
      <c r="A35" s="3">
        <v>45856</v>
      </c>
      <c r="B35" s="4">
        <v>1.1110279440007531E-3</v>
      </c>
      <c r="C35" s="4">
        <v>2.9961222910459551E-3</v>
      </c>
      <c r="D35" s="4">
        <v>1.1099832217948968E-3</v>
      </c>
      <c r="E35" s="4">
        <v>0</v>
      </c>
      <c r="F35" s="4">
        <v>3348.7099609375</v>
      </c>
      <c r="H35" s="3">
        <v>45856</v>
      </c>
      <c r="I35" s="4">
        <v>-6.1423606634717354E-3</v>
      </c>
      <c r="J35" s="4">
        <v>-1.0785638970207789E-2</v>
      </c>
      <c r="K35" s="4">
        <v>-1.5406601054106739E-2</v>
      </c>
      <c r="L35" s="4">
        <v>0</v>
      </c>
      <c r="M35" s="4">
        <v>118003.2265625</v>
      </c>
      <c r="O35" s="3">
        <v>45855</v>
      </c>
      <c r="P35" s="4">
        <v>2.0030341134785745E-3</v>
      </c>
      <c r="Q35" s="4">
        <v>-2.293011236926934E-3</v>
      </c>
      <c r="R35" s="4">
        <v>7.6853135372645376E-3</v>
      </c>
      <c r="S35" s="4">
        <v>0</v>
      </c>
      <c r="T35" s="4">
        <v>98.349261266962628</v>
      </c>
      <c r="V35" s="16"/>
      <c r="W35" s="16" t="str">
        <v>CafeF</v>
      </c>
      <c r="X35" s="16" t="str">
        <v>Bài học chua chát của Nhật Bản</v>
      </c>
      <c r="Y35" s="16" t="str">
        <v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v>
      </c>
      <c r="Z35" s="15">
        <v>45851.847222222219</v>
      </c>
      <c r="AA35" s="16" t="str">
        <v>Tiêu cực</v>
      </c>
      <c r="AB35" s="16" t="str">
        <v>Công nghiệp</v>
      </c>
    </row>
    <row r="36" spans="1:28" x14ac:dyDescent="0.4">
      <c r="A36" s="3">
        <v>45855</v>
      </c>
      <c r="B36" s="4">
        <v>-1.885094347045202E-3</v>
      </c>
      <c r="C36" s="4">
        <v>-1.885094347045202E-3</v>
      </c>
      <c r="D36" s="4">
        <v>-6.7100410561657942E-3</v>
      </c>
      <c r="E36" s="4">
        <v>0</v>
      </c>
      <c r="F36" s="4">
        <v>3338.706787109375</v>
      </c>
      <c r="H36" s="3">
        <v>45855</v>
      </c>
      <c r="I36" s="4">
        <v>4.6432783067360539E-3</v>
      </c>
      <c r="J36" s="4">
        <v>4.6432783067360539E-3</v>
      </c>
      <c r="K36" s="4">
        <v>1.4584639476329375E-3</v>
      </c>
      <c r="L36" s="4">
        <v>0</v>
      </c>
      <c r="M36" s="4">
        <v>119289.84375</v>
      </c>
      <c r="O36" s="3">
        <v>45854</v>
      </c>
      <c r="P36" s="4">
        <v>4.2960453504055085E-3</v>
      </c>
      <c r="Q36" s="4">
        <v>4.2960453504055085E-3</v>
      </c>
      <c r="R36" s="4">
        <v>1.1926466577893091E-2</v>
      </c>
      <c r="S36" s="4">
        <v>0</v>
      </c>
      <c r="T36" s="4">
        <v>98.575295527290095</v>
      </c>
      <c r="V36" s="16"/>
      <c r="W36" s="16" t="str">
        <v>CafeF</v>
      </c>
      <c r="X36" s="16" t="str">
        <v>Trung Quốc tung kỷ lục 42 tỷ USD để người dân đổi điều hòa, máy giặt, tủ lạnh, iPhone... mới</v>
      </c>
      <c r="Y36" s="16" t="str">
        <v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v>
      </c>
      <c r="Z36" s="15">
        <v>45852.875694444447</v>
      </c>
      <c r="AA36" s="16" t="str">
        <v>Tích cực</v>
      </c>
      <c r="AB36" s="16" t="str">
        <v>Bán lẻ, Hàng tiêu dùng</v>
      </c>
    </row>
    <row r="37" spans="1:28" ht="19.75" thickBot="1" x14ac:dyDescent="0.55000000000000004">
      <c r="A37" s="80" t="s">
        <v>31</v>
      </c>
      <c r="B37" s="80"/>
      <c r="C37" s="80"/>
      <c r="D37" s="80"/>
      <c r="E37" s="80"/>
      <c r="F37" s="80"/>
      <c r="H37" s="80" t="s">
        <v>27</v>
      </c>
      <c r="I37" s="80"/>
      <c r="J37" s="80"/>
      <c r="K37" s="80"/>
      <c r="L37" s="80"/>
      <c r="M37" s="80"/>
      <c r="O37" s="80" t="s">
        <v>36</v>
      </c>
      <c r="P37" s="80"/>
      <c r="Q37" s="80"/>
      <c r="R37" s="80"/>
      <c r="S37" s="80"/>
      <c r="T37" s="80"/>
      <c r="V37" s="16"/>
      <c r="W37" s="16" t="str">
        <v>CafeF</v>
      </c>
      <c r="X37" s="16" t="str">
        <v>Bất chấp loạt 'đá tảng', Campuchia đặt mục tiêu siêu tham vọng, đến Thái Lan, Malaysia mất hàng chục năm vẫn chưa làm được</v>
      </c>
      <c r="Y37" s="16" t="str">
        <v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v>
      </c>
      <c r="Z37" s="15">
        <v>45852.624305555553</v>
      </c>
      <c r="AA37" s="16" t="str">
        <v>Trung lập</v>
      </c>
      <c r="AB37" s="16" t="str">
        <v>Công nghiệp, Bất động sản</v>
      </c>
    </row>
    <row r="38" spans="1:28" ht="15" thickTop="1" x14ac:dyDescent="0.4">
      <c r="A38" s="3" t="str" cm="1">
        <f t="array" ref="A38:F43">_xlfn.CHOOSECOLS(_xlfn.VSTACK(weekly_history_data[#Headers],
  _xlfn._xlws.SORT(_xlfn._xlws.FILTER(weekly_history_data[], weekly_history_data[ticker]=A37), 1, -1)
 ), 1, 4, 5, 6, 7, 3)</f>
        <v>date</v>
      </c>
      <c r="B38" s="4" t="str">
        <v>cum_change</v>
      </c>
      <c r="C38" s="4" t="str">
        <v>1d_change</v>
      </c>
      <c r="D38" s="4" t="str">
        <v>1w_change</v>
      </c>
      <c r="E38" s="4" t="str">
        <v>1m_change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1w_change</v>
      </c>
      <c r="L38" s="4" t="str">
        <v>1m_change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1w_change</v>
      </c>
      <c r="S38" s="4" t="str">
        <v>1m_change</v>
      </c>
      <c r="T38" s="4" t="str">
        <v>close</v>
      </c>
      <c r="V38" s="16"/>
      <c r="W38" s="16" t="str">
        <v>CafeF</v>
      </c>
      <c r="X38" s="16" t="str">
        <v>Campuchia chuẩn bị vận hành công trình 1,5 tỷ USD do Trung Quốc xây dựng, kỳ vọng lớn nhất châu Á</v>
      </c>
      <c r="Y38" s="16" t="str">
        <v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v>
      </c>
      <c r="Z38" s="15">
        <v>45853.310416666667</v>
      </c>
      <c r="AA38" s="16" t="str">
        <v>Trung lập</v>
      </c>
      <c r="AB38" s="16" t="str">
        <v>Xây dựng, DV hạ tầng, Du lịch và DV</v>
      </c>
    </row>
    <row r="39" spans="1:28" x14ac:dyDescent="0.4">
      <c r="A39" s="3">
        <v>45828</v>
      </c>
      <c r="B39" s="4">
        <v>0.10094535179817421</v>
      </c>
      <c r="C39" s="4">
        <v>-1.863180606676007E-3</v>
      </c>
      <c r="D39" s="4">
        <v>2.767876884284215E-2</v>
      </c>
      <c r="E39" s="4">
        <v>0.2254901808010652</v>
      </c>
      <c r="F39" s="4">
        <v>75</v>
      </c>
      <c r="H39" s="3">
        <v>45859</v>
      </c>
      <c r="I39" s="4">
        <v>0.11848061231396501</v>
      </c>
      <c r="J39" s="4">
        <v>7.9283402588075091E-3</v>
      </c>
      <c r="K39" s="4">
        <v>8.9720326139293594E-2</v>
      </c>
      <c r="L39" s="4">
        <v>0.47344550373663985</v>
      </c>
      <c r="M39" s="4">
        <v>3788.72265625</v>
      </c>
      <c r="O39" s="3">
        <v>45856</v>
      </c>
      <c r="P39" s="4">
        <v>1.2255974148698279E-3</v>
      </c>
      <c r="Q39" s="4">
        <v>1.9131432944319293E-4</v>
      </c>
      <c r="R39" s="4">
        <v>1.5325670498085309E-3</v>
      </c>
      <c r="S39" s="4">
        <v>-1.9091256204658569E-3</v>
      </c>
      <c r="T39" s="4">
        <v>26140</v>
      </c>
      <c r="V39" s="16" t="s">
        <v>15</v>
      </c>
      <c r="W39" s="16" t="str">
        <v>Vietnambiz</v>
      </c>
      <c r="X39" s="16" t="str">
        <v>Dow Jones mất hơn 400 điểm khi thuế quan bắt đầu tác động đến lạm phát</v>
      </c>
      <c r="Y39" s="16"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Z39" s="15">
        <v>45854.270833333336</v>
      </c>
      <c r="AA39" s="16" t="str">
        <v>Tiêu cực</v>
      </c>
      <c r="AB39" s="16" t="str">
        <v>Chứng khoán, Công nghiệp, Công nghệ</v>
      </c>
    </row>
    <row r="40" spans="1:28" x14ac:dyDescent="0.4">
      <c r="A40" s="3">
        <v>45826</v>
      </c>
      <c r="B40" s="4">
        <v>0.10280853240485022</v>
      </c>
      <c r="C40" s="4">
        <v>4.00859254994268E-3</v>
      </c>
      <c r="D40" s="4">
        <v>0.10435035829784667</v>
      </c>
      <c r="E40" s="4">
        <v>0</v>
      </c>
      <c r="F40" s="4">
        <v>75.139999389648438</v>
      </c>
      <c r="H40" s="3">
        <v>45858</v>
      </c>
      <c r="I40" s="4">
        <v>0.1105522720551575</v>
      </c>
      <c r="J40" s="4">
        <v>4.5517250464663706E-2</v>
      </c>
      <c r="K40" s="4">
        <v>0.11490821084206648</v>
      </c>
      <c r="L40" s="4">
        <v>0</v>
      </c>
      <c r="M40" s="4">
        <v>3758.920654296875</v>
      </c>
      <c r="O40" s="3">
        <v>45855</v>
      </c>
      <c r="P40" s="4">
        <v>1.0342830854266349E-3</v>
      </c>
      <c r="Q40" s="4">
        <v>-1.9127773527161107E-4</v>
      </c>
      <c r="R40" s="4">
        <v>1.0341657729431297E-3</v>
      </c>
      <c r="S40" s="4">
        <v>0</v>
      </c>
      <c r="T40" s="4">
        <v>26135</v>
      </c>
      <c r="V40" s="16"/>
      <c r="W40" s="16" t="str">
        <v>Vietnambiz</v>
      </c>
      <c r="X40" s="16" t="str">
        <v>Huyền thoại Warren Buffett: Bí quyết quan trọng nhất để thành công không liên quan đến cổ phiếu</v>
      </c>
      <c r="Y40" s="16" t="str">
        <v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v>
      </c>
      <c r="Z40" s="15">
        <v>45853.631944444445</v>
      </c>
      <c r="AA40" s="16" t="str">
        <v>Trung lập</v>
      </c>
      <c r="AB40" s="16" t="str">
        <v>Chứng khoán</v>
      </c>
    </row>
    <row r="41" spans="1:28" x14ac:dyDescent="0.4">
      <c r="A41" s="3">
        <v>45825</v>
      </c>
      <c r="B41" s="4">
        <v>9.8799939854907537E-2</v>
      </c>
      <c r="C41" s="4">
        <v>4.2775530701112396E-2</v>
      </c>
      <c r="D41" s="4">
        <v>9.8165732387713867E-2</v>
      </c>
      <c r="E41" s="4">
        <v>0</v>
      </c>
      <c r="F41" s="4">
        <v>74.839996337890625</v>
      </c>
      <c r="H41" s="3">
        <v>45857</v>
      </c>
      <c r="I41" s="4">
        <v>6.5035021590493791E-2</v>
      </c>
      <c r="J41" s="4">
        <v>1.3033843623181607E-2</v>
      </c>
      <c r="K41" s="4">
        <v>0.14503185913866035</v>
      </c>
      <c r="L41" s="4">
        <v>0</v>
      </c>
      <c r="M41" s="4">
        <v>3595.273681640625</v>
      </c>
      <c r="O41" s="3">
        <v>45854</v>
      </c>
      <c r="P41" s="4">
        <v>1.225560820698246E-3</v>
      </c>
      <c r="Q41" s="4">
        <v>7.6569678407345521E-4</v>
      </c>
      <c r="R41" s="4">
        <v>1.0339677555240012E-3</v>
      </c>
      <c r="S41" s="4">
        <v>0</v>
      </c>
      <c r="T41" s="4">
        <v>26140</v>
      </c>
      <c r="V41" s="16"/>
      <c r="W41" s="16" t="str">
        <v>Vietnambiz</v>
      </c>
      <c r="X41" s="16" t="str">
        <v>CEO Nvidia bán ra 225.000 cổ phiếu, tài sản ròng mấp mé huyền thoại Warren Buffett</v>
      </c>
      <c r="Y41" s="16" t="str">
        <v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v>
      </c>
      <c r="Z41" s="15">
        <v>45850.959027777775</v>
      </c>
      <c r="AA41" s="16" t="str">
        <v>Trung lập</v>
      </c>
      <c r="AB41" s="16" t="str">
        <v>Công nghệ, Chứng khoán</v>
      </c>
    </row>
    <row r="42" spans="1:28" x14ac:dyDescent="0.4">
      <c r="A42" s="3">
        <v>45824</v>
      </c>
      <c r="B42" s="4">
        <v>5.6024409153795141E-2</v>
      </c>
      <c r="C42" s="4">
        <v>-1.6579976133314744E-2</v>
      </c>
      <c r="D42" s="4">
        <v>0.10449358164596489</v>
      </c>
      <c r="E42" s="4">
        <v>0</v>
      </c>
      <c r="F42" s="4">
        <v>71.769996643066406</v>
      </c>
      <c r="H42" s="3">
        <v>45856</v>
      </c>
      <c r="I42" s="4">
        <v>5.2001177967312184E-2</v>
      </c>
      <c r="J42" s="4">
        <v>2.0775499653849394E-2</v>
      </c>
      <c r="K42" s="4">
        <v>0.17776407645500147</v>
      </c>
      <c r="L42" s="4">
        <v>0</v>
      </c>
      <c r="M42" s="4">
        <v>3549.016357421875</v>
      </c>
      <c r="O42" s="3">
        <v>45853</v>
      </c>
      <c r="P42" s="4">
        <v>4.5986403662479081E-4</v>
      </c>
      <c r="Q42" s="4">
        <v>7.6628352490426543E-4</v>
      </c>
      <c r="R42" s="4">
        <v>-6.8865253653682679E-4</v>
      </c>
      <c r="S42" s="4">
        <v>0</v>
      </c>
      <c r="T42" s="4">
        <v>26120</v>
      </c>
      <c r="V42" s="16"/>
      <c r="W42" s="16" t="str">
        <v>Vietnambiz</v>
      </c>
      <c r="X42" s="16" t="str">
        <v>Dow Jones mất gần 300 điểm khi chiến tranh thương mại lại leo thang</v>
      </c>
      <c r="Y42" s="16" t="str">
        <v xml:space="preserve">Chứng khoán Mỹ giảm điểm khi Trump công bố thuế mới lên Canada. Dow Jones giảm 1%, S&amp;P 500 giảm 0,3% và Nasdaq giảm 0,1%. Trump đe dọa tăng thuế đối ứng lên 15-20% khiến nhà đầu tư lo ngại.
</v>
      </c>
      <c r="Z42" s="15">
        <v>45850.319444444445</v>
      </c>
      <c r="AA42" s="16" t="str">
        <v>Tiêu cực</v>
      </c>
      <c r="AB42" s="16" t="str">
        <v>Chứng khoán, Công nghiệp</v>
      </c>
    </row>
    <row r="43" spans="1:28" x14ac:dyDescent="0.4">
      <c r="A43" s="3">
        <v>45821</v>
      </c>
      <c r="B43" s="4">
        <v>7.2604385287109885E-2</v>
      </c>
      <c r="C43" s="4">
        <v>7.2604385287109885E-2</v>
      </c>
      <c r="D43" s="4">
        <v>0.1177822382229039</v>
      </c>
      <c r="E43" s="4">
        <v>0</v>
      </c>
      <c r="F43" s="4">
        <v>72.980003356933594</v>
      </c>
      <c r="H43" s="3">
        <v>45855</v>
      </c>
      <c r="I43" s="4">
        <v>3.122567831346279E-2</v>
      </c>
      <c r="J43" s="4">
        <v>3.122567831346279E-2</v>
      </c>
      <c r="K43" s="4">
        <v>0.16931206634962592</v>
      </c>
      <c r="L43" s="4">
        <v>0</v>
      </c>
      <c r="M43" s="4">
        <v>3476.784423828125</v>
      </c>
      <c r="O43" s="3">
        <v>45852</v>
      </c>
      <c r="P43" s="4">
        <v>-3.0641948827947463E-4</v>
      </c>
      <c r="Q43" s="4">
        <v>-3.0641948827947463E-4</v>
      </c>
      <c r="R43" s="4">
        <v>-3.8299502106475813E-4</v>
      </c>
      <c r="S43" s="4">
        <v>0</v>
      </c>
      <c r="T43" s="4">
        <v>26100</v>
      </c>
      <c r="V43" s="16"/>
      <c r="W43" s="16" t="str">
        <v>Vietnambiz</v>
      </c>
      <c r="X43" s="16" t="str">
        <v>Nợ của Hàn Quốc lần đầu tiên vượt mốc 1.200.000 tỷ won</v>
      </c>
      <c r="Y43" s="16" t="str">
        <v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v>
      </c>
      <c r="Z43" s="15">
        <v>45849.990277777775</v>
      </c>
      <c r="AA43" s="16" t="str">
        <v>Tiêu cực</v>
      </c>
      <c r="AB43" s="16" t="str">
        <v>Công nghiệp</v>
      </c>
    </row>
    <row r="44" spans="1:28" x14ac:dyDescent="0.4">
      <c r="V44" s="16"/>
      <c r="W44" s="16" t="str">
        <v>Vietnambiz</v>
      </c>
      <c r="X44" s="16" t="str">
        <v>CEO JPMorgan đi ngược thị trường chung, cảnh báo Fed sẽ tăng lãi suất trở lại</v>
      </c>
      <c r="Y44" s="16" t="str">
        <v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v>
      </c>
      <c r="Z44" s="15">
        <v>45849.591666666667</v>
      </c>
      <c r="AA44" s="16" t="str">
        <v>Tiêu cực</v>
      </c>
      <c r="AB44" s="16" t="str">
        <v>Ngân hàng, Công nghiệp</v>
      </c>
    </row>
  </sheetData>
  <mergeCells count="20">
    <mergeCell ref="A1:F1"/>
    <mergeCell ref="A8:F8"/>
    <mergeCell ref="H8:M8"/>
    <mergeCell ref="H15:M15"/>
    <mergeCell ref="V23:AB23"/>
    <mergeCell ref="V1:AB1"/>
    <mergeCell ref="O8:T8"/>
    <mergeCell ref="O1:T1"/>
    <mergeCell ref="H1:M1"/>
    <mergeCell ref="A15:F15"/>
    <mergeCell ref="A37:F37"/>
    <mergeCell ref="H30:M30"/>
    <mergeCell ref="H37:M37"/>
    <mergeCell ref="O37:T37"/>
    <mergeCell ref="O30:T30"/>
    <mergeCell ref="O15:S15"/>
    <mergeCell ref="A30:F30"/>
    <mergeCell ref="O23:T23"/>
    <mergeCell ref="H23:M23"/>
    <mergeCell ref="A23:F23"/>
  </mergeCells>
  <pageMargins left="0.7" right="0.7" top="0.75" bottom="0.75" header="0.3" footer="0.3"/>
  <pageSetup scale="13"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AG40"/>
  <sheetViews>
    <sheetView view="pageBreakPreview" topLeftCell="D1" zoomScale="60" zoomScaleNormal="100" workbookViewId="0">
      <selection activeCell="AI11" sqref="AI11"/>
    </sheetView>
  </sheetViews>
  <sheetFormatPr defaultRowHeight="14.6" x14ac:dyDescent="0.4"/>
  <cols>
    <col min="1" max="1" width="10.69140625" style="2" bestFit="1" customWidth="1"/>
    <col min="2" max="2" width="11.84375" bestFit="1" customWidth="1"/>
    <col min="3" max="3" width="12" bestFit="1" customWidth="1"/>
    <col min="4" max="4" width="12.69140625" bestFit="1" customWidth="1"/>
    <col min="5" max="5" width="12" bestFit="1" customWidth="1"/>
    <col min="6" max="6" width="11.69140625" bestFit="1" customWidth="1"/>
    <col min="7" max="7" width="12" bestFit="1" customWidth="1"/>
    <col min="8" max="8" width="8.3828125" customWidth="1"/>
    <col min="9" max="13" width="12" customWidth="1"/>
    <col min="14" max="14" width="8.3828125" customWidth="1"/>
    <col min="15" max="15" width="9" customWidth="1"/>
    <col min="16" max="17" width="10.69140625" customWidth="1"/>
    <col min="18" max="18" width="8.3828125" customWidth="1"/>
    <col min="19" max="19" width="9" customWidth="1"/>
    <col min="20" max="20" width="14.15234375" customWidth="1"/>
    <col min="21" max="21" width="9" customWidth="1"/>
    <col min="22" max="22" width="14.15234375" customWidth="1"/>
    <col min="23" max="23" width="8.3828125" customWidth="1"/>
    <col min="24" max="24" width="8.3046875" bestFit="1" customWidth="1"/>
    <col min="25" max="25" width="15.53515625" bestFit="1" customWidth="1"/>
    <col min="26" max="29" width="12" bestFit="1" customWidth="1"/>
    <col min="30" max="31" width="12.69140625" bestFit="1" customWidth="1"/>
    <col min="32" max="32" width="13.3046875" bestFit="1" customWidth="1"/>
    <col min="33" max="33" width="12.69140625" bestFit="1" customWidth="1"/>
  </cols>
  <sheetData>
    <row r="1" spans="1:33" ht="27.75" customHeight="1" x14ac:dyDescent="0.4">
      <c r="A1" s="83" t="s">
        <v>401</v>
      </c>
      <c r="B1" s="83"/>
      <c r="C1" s="83"/>
      <c r="D1" s="83"/>
      <c r="E1" s="83"/>
      <c r="F1" s="83"/>
      <c r="G1" s="83"/>
      <c r="I1" s="84" t="s">
        <v>419</v>
      </c>
      <c r="J1" s="84"/>
      <c r="K1" s="84"/>
      <c r="L1" s="84"/>
      <c r="M1" s="84"/>
      <c r="O1" s="84" t="s">
        <v>402</v>
      </c>
      <c r="P1" s="85"/>
      <c r="Q1" s="85"/>
      <c r="S1" s="84" t="s">
        <v>403</v>
      </c>
      <c r="T1" s="84"/>
      <c r="U1" s="84"/>
      <c r="V1" s="84"/>
      <c r="X1" s="84" t="s">
        <v>456</v>
      </c>
      <c r="Y1" s="84"/>
      <c r="Z1" s="84"/>
      <c r="AA1" s="84"/>
      <c r="AB1" s="84"/>
      <c r="AC1" s="84"/>
      <c r="AD1" s="84"/>
      <c r="AE1" s="84"/>
      <c r="AF1" s="84"/>
      <c r="AG1" s="84"/>
    </row>
    <row r="2" spans="1:33" ht="18.75" customHeight="1" thickBot="1" x14ac:dyDescent="0.55000000000000004">
      <c r="A2" s="82" t="s">
        <v>96</v>
      </c>
      <c r="B2" s="82"/>
      <c r="C2" s="82"/>
      <c r="D2" s="82"/>
      <c r="E2" s="82"/>
      <c r="F2" s="82"/>
      <c r="G2" s="82"/>
      <c r="I2" s="80" t="s">
        <v>96</v>
      </c>
      <c r="J2" s="80"/>
      <c r="K2" s="80"/>
      <c r="L2" s="80"/>
      <c r="M2" s="80"/>
      <c r="O2" s="80" t="s">
        <v>96</v>
      </c>
      <c r="P2" s="80"/>
      <c r="Q2" s="80"/>
      <c r="S2" s="80" t="s">
        <v>96</v>
      </c>
      <c r="T2" s="80"/>
      <c r="U2" s="80" t="s">
        <v>95</v>
      </c>
      <c r="V2" s="80"/>
      <c r="X2" s="80" t="s">
        <v>42</v>
      </c>
      <c r="Y2" s="80"/>
      <c r="Z2" s="80"/>
      <c r="AA2" s="80"/>
      <c r="AB2" s="80"/>
      <c r="AC2" s="80"/>
      <c r="AD2" s="80"/>
      <c r="AE2" s="80"/>
      <c r="AF2" s="80"/>
      <c r="AG2" s="80"/>
    </row>
    <row r="3" spans="1:33" ht="18.75" customHeight="1" thickTop="1" x14ac:dyDescent="0.4">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I3" s="2" t="str">
        <f t="shared" ref="I3:I8" si="0">A3</f>
        <v>date</v>
      </c>
      <c r="J3" t="str">
        <f>F3</f>
        <v>net_volume</v>
      </c>
      <c r="L3" t="str">
        <f>G3</f>
        <v>net_value</v>
      </c>
      <c r="P3" t="s">
        <v>134</v>
      </c>
      <c r="Q3" t="s">
        <v>417</v>
      </c>
      <c r="S3" t="str" cm="1">
        <f t="array" ref="S3:T13">_xlfn.CHOOSECOLS(_xlfn.VSTACK(weekly_nntd_stock[#Headers],
    _xlfn._xlws.SORT(_xlfn._xlws.FILTER(weekly_nntd_stock[], (weekly_nntd_stock[type]=S2) * (weekly_nntd_stock[top_check]&gt;0)),
  1, -1)), 2, 3)</f>
        <v>ticker</v>
      </c>
      <c r="T3" t="str">
        <v>weekly_value</v>
      </c>
      <c r="U3" t="str" cm="1">
        <f t="array" ref="U3:V13">_xlfn.CHOOSECOLS(_xlfn.VSTACK(weekly_nntd_stock[#Headers],
    _xlfn._xlws.SORT(_xlfn._xlws.FILTER(weekly_nntd_stock[], (weekly_nntd_stock[type]=U2) * (weekly_nntd_stock[top_check]&gt;0)),
  1, -1)), 2, 3)</f>
        <v>ticker</v>
      </c>
      <c r="V3" t="str">
        <v>weekly_value</v>
      </c>
      <c r="X3" t="str" cm="1">
        <f t="array" ref="X3:AG4">_xlfn.CHOOSECOLS(_xlfn.VSTACK(market_cap_change[#Headers],
  _xlfn._xlws.SORT(_xlfn._xlws.FILTER(market_cap_change[], market_cap_change[type]=X2), 1, -1)
 ), 1, 2, 3, 4, 5, 6, 7, 8, 9, 10)</f>
        <v>type</v>
      </c>
      <c r="Y3" t="str">
        <v>ticker</v>
      </c>
      <c r="Z3" t="str">
        <v>open_cap</v>
      </c>
      <c r="AA3" t="str">
        <v>close_cap</v>
      </c>
      <c r="AB3" t="str">
        <v>cap_gain</v>
      </c>
      <c r="AC3" t="str">
        <v>cap_loss</v>
      </c>
      <c r="AD3" t="str">
        <v>net_cap</v>
      </c>
      <c r="AE3" t="str">
        <v>change_cap</v>
      </c>
      <c r="AF3" t="str">
        <v>impact_group</v>
      </c>
      <c r="AG3" t="str">
        <v>impact_ratio</v>
      </c>
    </row>
    <row r="4" spans="1:33" ht="18.75" customHeight="1" x14ac:dyDescent="0.4">
      <c r="A4" s="2">
        <v>45849</v>
      </c>
      <c r="B4">
        <v>-98.919382999999996</v>
      </c>
      <c r="C4">
        <v>131.339102</v>
      </c>
      <c r="D4">
        <v>-3010.9451141119998</v>
      </c>
      <c r="E4">
        <v>4182.9157744639997</v>
      </c>
      <c r="F4">
        <v>32.419719000000001</v>
      </c>
      <c r="G4">
        <v>1171.9706603520001</v>
      </c>
      <c r="I4" s="2">
        <f t="shared" si="0"/>
        <v>45849</v>
      </c>
      <c r="J4">
        <f>F4</f>
        <v>32.419719000000001</v>
      </c>
      <c r="L4">
        <f>G4</f>
        <v>1171.9706603520001</v>
      </c>
      <c r="O4" t="s">
        <v>415</v>
      </c>
      <c r="P4">
        <f>SUM(C4:C8)</f>
        <v>827.52043200000003</v>
      </c>
      <c r="Q4">
        <f>SUM(E4:E8)</f>
        <v>23413.691138047998</v>
      </c>
      <c r="S4" t="str">
        <v>SSI</v>
      </c>
      <c r="T4">
        <v>2016.5548810240002</v>
      </c>
      <c r="U4" t="str">
        <v>VPB</v>
      </c>
      <c r="V4">
        <v>263.63992268800001</v>
      </c>
      <c r="X4" s="2" t="str">
        <v>market</v>
      </c>
      <c r="Y4" t="str">
        <v>Thị trường</v>
      </c>
      <c r="Z4">
        <v>7148975.4135375656</v>
      </c>
      <c r="AA4">
        <v>7402910.1793052424</v>
      </c>
      <c r="AB4">
        <v>276474.99346016045</v>
      </c>
      <c r="AC4">
        <v>22540.227692483793</v>
      </c>
      <c r="AD4">
        <v>253934.76576767661</v>
      </c>
      <c r="AE4">
        <v>3.5520441892528606E-2</v>
      </c>
      <c r="AF4" t="str">
        <v>neutral</v>
      </c>
      <c r="AG4">
        <v>1</v>
      </c>
    </row>
    <row r="5" spans="1:33" ht="18.75" customHeight="1" thickBot="1" x14ac:dyDescent="0.55000000000000004">
      <c r="A5" s="2">
        <v>45848</v>
      </c>
      <c r="B5">
        <v>-120.248604</v>
      </c>
      <c r="C5">
        <v>162.695953</v>
      </c>
      <c r="D5">
        <v>-3483.49919232</v>
      </c>
      <c r="E5">
        <v>4465.0739404800006</v>
      </c>
      <c r="F5">
        <v>42.447349000000003</v>
      </c>
      <c r="G5">
        <v>981.57474816000001</v>
      </c>
      <c r="I5" s="2">
        <f t="shared" si="0"/>
        <v>45848</v>
      </c>
      <c r="J5">
        <f>F5</f>
        <v>42.447349000000003</v>
      </c>
      <c r="L5">
        <f>G5</f>
        <v>981.57474816000001</v>
      </c>
      <c r="O5" t="s">
        <v>416</v>
      </c>
      <c r="P5">
        <f>SUM(B4:B8)</f>
        <v>-524.50082500000008</v>
      </c>
      <c r="Q5">
        <f>SUM(D4:D8)</f>
        <v>-16556.029468672001</v>
      </c>
      <c r="S5" t="str">
        <v>SHB</v>
      </c>
      <c r="T5">
        <v>1011.6202903040003</v>
      </c>
      <c r="U5" t="str">
        <v>SJS</v>
      </c>
      <c r="V5">
        <v>148.99587875200001</v>
      </c>
      <c r="X5" s="80" t="s">
        <v>433</v>
      </c>
      <c r="Y5" s="80"/>
      <c r="Z5" s="80"/>
      <c r="AA5" s="80"/>
      <c r="AB5" s="80"/>
      <c r="AC5" s="80"/>
      <c r="AD5" s="80"/>
      <c r="AE5" s="80"/>
      <c r="AF5" s="80"/>
      <c r="AG5" s="80"/>
    </row>
    <row r="6" spans="1:33" ht="18.75" customHeight="1" thickTop="1" x14ac:dyDescent="0.4">
      <c r="A6" s="2">
        <v>45847</v>
      </c>
      <c r="B6">
        <v>-109.308194</v>
      </c>
      <c r="C6">
        <v>197.51091700000001</v>
      </c>
      <c r="D6">
        <v>-3686.4036864</v>
      </c>
      <c r="E6">
        <v>5627.7369610239994</v>
      </c>
      <c r="F6">
        <v>88.202723000000006</v>
      </c>
      <c r="G6">
        <v>1941.3332746239996</v>
      </c>
      <c r="I6" s="2">
        <f t="shared" si="0"/>
        <v>45847</v>
      </c>
      <c r="J6">
        <f>F6</f>
        <v>88.202723000000006</v>
      </c>
      <c r="L6">
        <f>G6</f>
        <v>1941.3332746239996</v>
      </c>
      <c r="O6" t="s">
        <v>418</v>
      </c>
      <c r="P6">
        <f>SUM(F4:F8)</f>
        <v>303.01960700000001</v>
      </c>
      <c r="Q6">
        <f>SUM(G4:G8)</f>
        <v>6857.6616693759997</v>
      </c>
      <c r="S6" t="str">
        <v>HPG</v>
      </c>
      <c r="T6">
        <v>687.80239257599987</v>
      </c>
      <c r="U6" t="str">
        <v>FPT</v>
      </c>
      <c r="V6">
        <v>125.92604159999999</v>
      </c>
      <c r="X6" t="str" cm="1">
        <f t="array" ref="X6:AG28">_xlfn.CHOOSECOLS(_xlfn.VSTACK(market_cap_change[#Headers],
  _xlfn._xlws.SORT(_xlfn._xlws.FILTER(market_cap_change[], market_cap_change[type]=X5), 1, -1)
 ), 1, 2, 3, 4, 5, 6, 7, 8, 9, 10)</f>
        <v>type</v>
      </c>
      <c r="Y6" t="str">
        <v>ticker</v>
      </c>
      <c r="Z6" t="str">
        <v>open_cap</v>
      </c>
      <c r="AA6" t="str">
        <v>close_cap</v>
      </c>
      <c r="AB6" t="str">
        <v>cap_gain</v>
      </c>
      <c r="AC6" t="str">
        <v>cap_loss</v>
      </c>
      <c r="AD6" t="str">
        <v>net_cap</v>
      </c>
      <c r="AE6" t="str">
        <v>change_cap</v>
      </c>
      <c r="AF6" t="str">
        <v>impact_group</v>
      </c>
      <c r="AG6" t="str">
        <v>impact_ratio</v>
      </c>
    </row>
    <row r="7" spans="1:33" ht="18.75" customHeight="1" x14ac:dyDescent="0.4">
      <c r="A7" s="2">
        <v>45846</v>
      </c>
      <c r="B7">
        <v>-107.959823</v>
      </c>
      <c r="C7">
        <v>175.13375300000001</v>
      </c>
      <c r="D7">
        <v>-3494.149251072</v>
      </c>
      <c r="E7">
        <v>4995.527073792</v>
      </c>
      <c r="F7">
        <v>67.173929999999999</v>
      </c>
      <c r="G7">
        <v>1501.3778227199998</v>
      </c>
      <c r="I7" s="2">
        <f t="shared" si="0"/>
        <v>45846</v>
      </c>
      <c r="J7">
        <f>-F7</f>
        <v>-67.173929999999999</v>
      </c>
      <c r="L7">
        <f>-G7</f>
        <v>-1501.3778227199998</v>
      </c>
      <c r="S7" t="str">
        <v>FPT</v>
      </c>
      <c r="T7">
        <v>642.48181555199994</v>
      </c>
      <c r="U7" t="str">
        <v>GMD</v>
      </c>
      <c r="V7">
        <v>110.603713304</v>
      </c>
      <c r="X7" s="2" t="str">
        <v>industry</v>
      </c>
      <c r="Y7" t="str">
        <v>Bất động sản</v>
      </c>
      <c r="Z7">
        <v>1090384.3487442646</v>
      </c>
      <c r="AA7">
        <v>1202829.4228017505</v>
      </c>
      <c r="AB7">
        <v>276474.99346016045</v>
      </c>
      <c r="AC7">
        <v>22540.227692483793</v>
      </c>
      <c r="AD7">
        <v>112445.074057486</v>
      </c>
      <c r="AE7">
        <v>0.10312425539396515</v>
      </c>
      <c r="AF7" t="str">
        <v>positive</v>
      </c>
      <c r="AG7">
        <v>0.37605133820289338</v>
      </c>
    </row>
    <row r="8" spans="1:33" ht="18.75" customHeight="1" x14ac:dyDescent="0.4">
      <c r="A8" s="2">
        <v>45845</v>
      </c>
      <c r="B8">
        <v>-88.064820999999995</v>
      </c>
      <c r="C8">
        <v>160.84070700000001</v>
      </c>
      <c r="D8">
        <v>-2881.0322247680001</v>
      </c>
      <c r="E8">
        <v>4142.437388288</v>
      </c>
      <c r="F8">
        <v>72.775886</v>
      </c>
      <c r="G8">
        <v>1261.4051635200001</v>
      </c>
      <c r="I8" s="2">
        <f t="shared" si="0"/>
        <v>45845</v>
      </c>
      <c r="J8">
        <f>F8</f>
        <v>72.775886</v>
      </c>
      <c r="L8">
        <f>G8</f>
        <v>1261.4051635200001</v>
      </c>
      <c r="S8" t="str">
        <v>VPB</v>
      </c>
      <c r="T8">
        <v>509.34732390400001</v>
      </c>
      <c r="U8" t="str">
        <v>MWG</v>
      </c>
      <c r="V8">
        <v>110.51711027200002</v>
      </c>
      <c r="X8" s="2" t="str">
        <v>industry</v>
      </c>
      <c r="Y8" t="str">
        <v>Ngân hàng</v>
      </c>
      <c r="Z8">
        <v>2349324.6783575807</v>
      </c>
      <c r="AA8">
        <v>2421516.2489652219</v>
      </c>
      <c r="AB8">
        <v>276474.99346016045</v>
      </c>
      <c r="AC8">
        <v>22540.227692483793</v>
      </c>
      <c r="AD8">
        <v>72191.570607641508</v>
      </c>
      <c r="AE8">
        <v>3.0728647799379765E-2</v>
      </c>
      <c r="AF8" t="str">
        <v>positive</v>
      </c>
      <c r="AG8">
        <v>0.24143108945878192</v>
      </c>
    </row>
    <row r="9" spans="1:33" ht="18.75" customHeight="1" thickBot="1" x14ac:dyDescent="0.55000000000000004">
      <c r="A9" s="82" t="s">
        <v>95</v>
      </c>
      <c r="B9" s="82"/>
      <c r="C9" s="82"/>
      <c r="D9" s="82"/>
      <c r="E9" s="82"/>
      <c r="F9" s="82"/>
      <c r="G9" s="82"/>
      <c r="I9" s="80" t="s">
        <v>95</v>
      </c>
      <c r="J9" s="80"/>
      <c r="K9" s="80"/>
      <c r="L9" s="80"/>
      <c r="M9" s="80"/>
      <c r="O9" s="80" t="s">
        <v>95</v>
      </c>
      <c r="P9" s="80"/>
      <c r="Q9" s="80"/>
      <c r="S9" t="str">
        <v>HDB</v>
      </c>
      <c r="T9">
        <v>414.77258444800009</v>
      </c>
      <c r="U9" t="str">
        <v>HPG</v>
      </c>
      <c r="V9">
        <v>108.31111987200001</v>
      </c>
      <c r="X9" t="str">
        <v>industry</v>
      </c>
      <c r="Y9" t="str">
        <v>Thép</v>
      </c>
      <c r="Z9">
        <v>210331.40183533373</v>
      </c>
      <c r="AA9">
        <v>229759.33881597719</v>
      </c>
      <c r="AB9">
        <v>276474.99346016045</v>
      </c>
      <c r="AC9">
        <v>22540.227692483793</v>
      </c>
      <c r="AD9">
        <v>19427.936980643462</v>
      </c>
      <c r="AE9">
        <v>9.2368218968337329E-2</v>
      </c>
      <c r="AF9" t="str">
        <v>positive</v>
      </c>
      <c r="AG9">
        <v>6.4973070286364093E-2</v>
      </c>
    </row>
    <row r="10" spans="1:33" ht="18.75" customHeight="1" thickTop="1" x14ac:dyDescent="0.4">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I10" s="2" t="str">
        <f t="shared" ref="I10:I15" si="1">A10</f>
        <v>date</v>
      </c>
      <c r="J10" t="str">
        <f t="shared" ref="J10:J15" si="2">F10</f>
        <v>net_volume</v>
      </c>
      <c r="L10" t="str">
        <f t="shared" ref="L10:L15" si="3">G10</f>
        <v>net_value</v>
      </c>
      <c r="P10" t="s">
        <v>134</v>
      </c>
      <c r="Q10" t="s">
        <v>417</v>
      </c>
      <c r="S10" t="str">
        <v>TPB</v>
      </c>
      <c r="T10">
        <v>373.30258038400001</v>
      </c>
      <c r="U10" t="str">
        <v>TCB</v>
      </c>
      <c r="V10">
        <v>103.477143552</v>
      </c>
      <c r="X10" t="str">
        <v>industry</v>
      </c>
      <c r="Y10" t="str">
        <v>Chứng khoán</v>
      </c>
      <c r="Z10">
        <v>256858.31869107578</v>
      </c>
      <c r="AA10">
        <v>273653.24903153407</v>
      </c>
      <c r="AB10">
        <v>276474.99346016045</v>
      </c>
      <c r="AC10">
        <v>22540.227692483793</v>
      </c>
      <c r="AD10">
        <v>16794.93034045829</v>
      </c>
      <c r="AE10">
        <v>6.5385970078927436E-2</v>
      </c>
      <c r="AF10" t="str">
        <v>positive</v>
      </c>
      <c r="AG10">
        <v>5.6167476276683073E-2</v>
      </c>
    </row>
    <row r="11" spans="1:33" ht="18.75" customHeight="1" x14ac:dyDescent="0.4">
      <c r="A11" s="2">
        <v>45849</v>
      </c>
      <c r="B11">
        <v>-13.075599</v>
      </c>
      <c r="C11">
        <v>25.555824000000001</v>
      </c>
      <c r="D11">
        <v>-501.38162790400003</v>
      </c>
      <c r="E11">
        <v>988.80205619200001</v>
      </c>
      <c r="F11">
        <v>12.480225000000001</v>
      </c>
      <c r="G11">
        <v>487.42042828799998</v>
      </c>
      <c r="I11" s="2">
        <f t="shared" si="1"/>
        <v>45849</v>
      </c>
      <c r="J11">
        <f t="shared" si="2"/>
        <v>12.480225000000001</v>
      </c>
      <c r="L11">
        <f t="shared" si="3"/>
        <v>487.42042828799998</v>
      </c>
      <c r="O11" t="s">
        <v>415</v>
      </c>
      <c r="P11">
        <f>SUM(C11:C15)</f>
        <v>115.986616</v>
      </c>
      <c r="Q11">
        <f>SUM(E11:E15)</f>
        <v>3805.6409169920003</v>
      </c>
      <c r="S11" t="str">
        <v>VIX</v>
      </c>
      <c r="T11">
        <v>314.55198822400001</v>
      </c>
      <c r="U11" t="str">
        <v>MBB</v>
      </c>
      <c r="V11">
        <v>86.232901631999994</v>
      </c>
      <c r="X11" t="str">
        <v>industry</v>
      </c>
      <c r="Y11" t="str">
        <v>Công nghệ</v>
      </c>
      <c r="Z11">
        <v>479907.52683321905</v>
      </c>
      <c r="AA11">
        <v>485261.67097700632</v>
      </c>
      <c r="AB11">
        <v>276474.99346016045</v>
      </c>
      <c r="AC11">
        <v>22540.227692483793</v>
      </c>
      <c r="AD11">
        <v>5354.1441437873036</v>
      </c>
      <c r="AE11">
        <v>1.1156616315476089E-2</v>
      </c>
      <c r="AF11" t="str">
        <v>positive</v>
      </c>
      <c r="AG11">
        <v>1.7905925066784699E-2</v>
      </c>
    </row>
    <row r="12" spans="1:33" ht="18.75" customHeight="1" x14ac:dyDescent="0.4">
      <c r="A12" s="2">
        <v>45848</v>
      </c>
      <c r="B12">
        <v>-12.14071</v>
      </c>
      <c r="C12">
        <v>21.488968</v>
      </c>
      <c r="D12">
        <v>-422.33584025599998</v>
      </c>
      <c r="E12">
        <v>694.335373312</v>
      </c>
      <c r="F12">
        <v>9.3482579999999995</v>
      </c>
      <c r="G12">
        <v>271.99953305600002</v>
      </c>
      <c r="I12" s="2">
        <f t="shared" si="1"/>
        <v>45848</v>
      </c>
      <c r="J12">
        <f t="shared" si="2"/>
        <v>9.3482579999999995</v>
      </c>
      <c r="L12">
        <f t="shared" si="3"/>
        <v>271.99953305600002</v>
      </c>
      <c r="O12" t="s">
        <v>416</v>
      </c>
      <c r="P12">
        <f>SUM(B11:B15)</f>
        <v>-72.171223999999995</v>
      </c>
      <c r="Q12">
        <f>SUM(D11:D15)</f>
        <v>-2292.0589803520002</v>
      </c>
      <c r="S12" t="str">
        <v>VND</v>
      </c>
      <c r="T12">
        <v>232.17551539199997</v>
      </c>
      <c r="U12" t="str">
        <v>MSN</v>
      </c>
      <c r="V12">
        <v>84.059857407999999</v>
      </c>
      <c r="X12" t="str">
        <v>industry</v>
      </c>
      <c r="Y12" t="str">
        <v>Thực phẩm</v>
      </c>
      <c r="Z12">
        <v>554075.07613037329</v>
      </c>
      <c r="AA12">
        <v>559231.04511554679</v>
      </c>
      <c r="AB12">
        <v>276474.99346016045</v>
      </c>
      <c r="AC12">
        <v>22540.227692483793</v>
      </c>
      <c r="AD12">
        <v>5155.968985173482</v>
      </c>
      <c r="AE12">
        <v>9.3055421680081265E-3</v>
      </c>
      <c r="AF12" t="str">
        <v>positive</v>
      </c>
      <c r="AG12">
        <v>1.7243165633168259E-2</v>
      </c>
    </row>
    <row r="13" spans="1:33" ht="18.75" customHeight="1" x14ac:dyDescent="0.4">
      <c r="A13" s="2">
        <v>45847</v>
      </c>
      <c r="B13">
        <v>-20.949567999999999</v>
      </c>
      <c r="C13">
        <v>27.911186000000001</v>
      </c>
      <c r="D13">
        <v>-627.63460198400003</v>
      </c>
      <c r="E13">
        <v>900.84389683200004</v>
      </c>
      <c r="F13">
        <v>6.9616179999999996</v>
      </c>
      <c r="G13">
        <v>273.20929484800001</v>
      </c>
      <c r="I13" s="2">
        <f t="shared" si="1"/>
        <v>45847</v>
      </c>
      <c r="J13">
        <f t="shared" si="2"/>
        <v>6.9616179999999996</v>
      </c>
      <c r="L13">
        <f t="shared" si="3"/>
        <v>273.20929484800001</v>
      </c>
      <c r="O13" t="s">
        <v>418</v>
      </c>
      <c r="P13">
        <f>SUM(F11:F15)</f>
        <v>43.815392000000003</v>
      </c>
      <c r="Q13">
        <f>SUM(G11:G15)</f>
        <v>1513.5819366399999</v>
      </c>
      <c r="S13" t="str">
        <v>STB</v>
      </c>
      <c r="T13">
        <v>228.16325427200002</v>
      </c>
      <c r="U13" t="str">
        <v>EIB</v>
      </c>
      <c r="V13">
        <v>77.349126999999996</v>
      </c>
      <c r="X13" t="str">
        <v>industry</v>
      </c>
      <c r="Y13" t="str">
        <v>DV hạ tầng</v>
      </c>
      <c r="Z13">
        <v>283388.00428794051</v>
      </c>
      <c r="AA13">
        <v>287698.54383160063</v>
      </c>
      <c r="AB13">
        <v>276474.99346016045</v>
      </c>
      <c r="AC13">
        <v>22540.227692483793</v>
      </c>
      <c r="AD13">
        <v>4310.5395436601129</v>
      </c>
      <c r="AE13">
        <v>1.5210733970518872E-2</v>
      </c>
      <c r="AF13" t="str">
        <v>positive</v>
      </c>
      <c r="AG13">
        <v>1.4415786350420021E-2</v>
      </c>
    </row>
    <row r="14" spans="1:33" ht="18.75" customHeight="1" thickBot="1" x14ac:dyDescent="0.55000000000000004">
      <c r="A14" s="2">
        <v>45846</v>
      </c>
      <c r="B14">
        <v>-10.876123</v>
      </c>
      <c r="C14">
        <v>22.988337999999999</v>
      </c>
      <c r="D14">
        <v>-350.534631424</v>
      </c>
      <c r="E14">
        <v>706.99968102399998</v>
      </c>
      <c r="F14">
        <v>12.112215000000001</v>
      </c>
      <c r="G14">
        <v>356.46504959999999</v>
      </c>
      <c r="I14" s="2">
        <f t="shared" si="1"/>
        <v>45846</v>
      </c>
      <c r="J14">
        <f t="shared" si="2"/>
        <v>12.112215000000001</v>
      </c>
      <c r="L14">
        <f t="shared" si="3"/>
        <v>356.46504959999999</v>
      </c>
      <c r="S14" s="80" t="s">
        <v>96</v>
      </c>
      <c r="T14" s="80"/>
      <c r="U14" s="80" t="s">
        <v>95</v>
      </c>
      <c r="V14" s="80"/>
      <c r="X14" t="str">
        <v>industry</v>
      </c>
      <c r="Y14" t="str">
        <v>Vận tải</v>
      </c>
      <c r="Z14">
        <v>157018.95314712983</v>
      </c>
      <c r="AA14">
        <v>160699.52849914785</v>
      </c>
      <c r="AB14">
        <v>276474.99346016045</v>
      </c>
      <c r="AC14">
        <v>22540.227692483793</v>
      </c>
      <c r="AD14">
        <v>3680.5753520180288</v>
      </c>
      <c r="AE14">
        <v>2.3440325376321028E-2</v>
      </c>
      <c r="AF14" t="str">
        <v>positive</v>
      </c>
      <c r="AG14">
        <v>1.2308989949843162E-2</v>
      </c>
    </row>
    <row r="15" spans="1:33" ht="18.75" customHeight="1" thickTop="1" x14ac:dyDescent="0.4">
      <c r="A15" s="2">
        <v>45845</v>
      </c>
      <c r="B15">
        <v>-15.129224000000001</v>
      </c>
      <c r="C15">
        <v>18.042300000000001</v>
      </c>
      <c r="D15">
        <v>-390.17227878400001</v>
      </c>
      <c r="E15">
        <v>514.65990963199999</v>
      </c>
      <c r="F15">
        <v>2.9130760000000002</v>
      </c>
      <c r="G15">
        <v>124.48763084799998</v>
      </c>
      <c r="I15" s="2">
        <f t="shared" si="1"/>
        <v>45845</v>
      </c>
      <c r="J15">
        <f t="shared" si="2"/>
        <v>2.9130760000000002</v>
      </c>
      <c r="L15">
        <f t="shared" si="3"/>
        <v>124.48763084799998</v>
      </c>
      <c r="S15" t="str" cm="1">
        <f t="array" ref="S15:T25">_xlfn.CHOOSECOLS(_xlfn.VSTACK(weekly_nntd_stock[#Headers],
    _xlfn._xlws.SORT(_xlfn._xlws.FILTER(weekly_nntd_stock[], (weekly_nntd_stock[type]=S14) * (weekly_nntd_stock[top_check]=0)),
  1, -1)), 2, 3)</f>
        <v>ticker</v>
      </c>
      <c r="T15" t="str">
        <v>weekly_value</v>
      </c>
      <c r="U15" t="str" cm="1">
        <f t="array" ref="U15:V25">_xlfn.CHOOSECOLS(_xlfn.VSTACK(weekly_nntd_stock[#Headers],
    _xlfn._xlws.SORT(_xlfn._xlws.FILTER(weekly_nntd_stock[], (weekly_nntd_stock[type]=U14) * (weekly_nntd_stock[top_check]=0)),
  1, -1)), 2, 3)</f>
        <v>ticker</v>
      </c>
      <c r="V15" t="str">
        <v>weekly_value</v>
      </c>
      <c r="X15" t="str">
        <v>industry</v>
      </c>
      <c r="Y15" t="str">
        <v>Dầu khí</v>
      </c>
      <c r="Z15">
        <v>144554.32058138886</v>
      </c>
      <c r="AA15">
        <v>147993.37658109702</v>
      </c>
      <c r="AB15">
        <v>276474.99346016045</v>
      </c>
      <c r="AC15">
        <v>22540.227692483793</v>
      </c>
      <c r="AD15">
        <v>3439.0559997081582</v>
      </c>
      <c r="AE15">
        <v>2.3790752056918673E-2</v>
      </c>
      <c r="AF15" t="str">
        <v>positive</v>
      </c>
      <c r="AG15">
        <v>1.150127403699143E-2</v>
      </c>
    </row>
    <row r="16" spans="1:33" ht="18.75" customHeight="1" x14ac:dyDescent="0.4">
      <c r="S16" t="str">
        <v>PVS</v>
      </c>
      <c r="T16">
        <v>69.961605251999998</v>
      </c>
      <c r="U16" t="str">
        <v>SZC</v>
      </c>
      <c r="V16">
        <v>9.2569153440000012</v>
      </c>
      <c r="X16" t="str">
        <v>industry</v>
      </c>
      <c r="Y16" t="str">
        <v>BĐS KCN</v>
      </c>
      <c r="Z16">
        <v>164494.70817060999</v>
      </c>
      <c r="AA16">
        <v>167305.28037889607</v>
      </c>
      <c r="AB16">
        <v>276474.99346016045</v>
      </c>
      <c r="AC16">
        <v>22540.227692483793</v>
      </c>
      <c r="AD16">
        <v>2810.5722082860802</v>
      </c>
      <c r="AE16">
        <v>1.7086094984715434E-2</v>
      </c>
      <c r="AF16" t="str">
        <v>positive</v>
      </c>
      <c r="AG16">
        <v>9.3994285556831605E-3</v>
      </c>
    </row>
    <row r="17" spans="19:33" ht="18.75" customHeight="1" x14ac:dyDescent="0.4">
      <c r="S17" t="str">
        <v>DGW</v>
      </c>
      <c r="T17">
        <v>85.021683359999997</v>
      </c>
      <c r="U17" t="str">
        <v>PHR</v>
      </c>
      <c r="V17">
        <v>10.046960464</v>
      </c>
      <c r="X17" t="str">
        <v>industry</v>
      </c>
      <c r="Y17" t="str">
        <v>Hoá chất</v>
      </c>
      <c r="Z17">
        <v>265469.98884450563</v>
      </c>
      <c r="AA17">
        <v>267995.38452878507</v>
      </c>
      <c r="AB17">
        <v>276474.99346016045</v>
      </c>
      <c r="AC17">
        <v>22540.227692483793</v>
      </c>
      <c r="AD17">
        <v>2525.3956842794046</v>
      </c>
      <c r="AE17">
        <v>9.5129234580208968E-3</v>
      </c>
      <c r="AF17" t="str">
        <v>positive</v>
      </c>
      <c r="AG17">
        <v>8.4457094677137367E-3</v>
      </c>
    </row>
    <row r="18" spans="19:33" ht="18.75" customHeight="1" x14ac:dyDescent="0.4">
      <c r="S18" t="str">
        <v>DPM</v>
      </c>
      <c r="T18">
        <v>86.158137535999998</v>
      </c>
      <c r="U18" t="str">
        <v>VRE</v>
      </c>
      <c r="V18">
        <v>10.728563968000003</v>
      </c>
      <c r="X18" t="str">
        <v>industry</v>
      </c>
      <c r="Y18" t="str">
        <v>Công nghiệp</v>
      </c>
      <c r="Z18">
        <v>207864.55885199236</v>
      </c>
      <c r="AA18">
        <v>209957.58980945696</v>
      </c>
      <c r="AB18">
        <v>276474.99346016045</v>
      </c>
      <c r="AC18">
        <v>22540.227692483793</v>
      </c>
      <c r="AD18">
        <v>2093.0309574646153</v>
      </c>
      <c r="AE18">
        <v>1.0069205491422487E-2</v>
      </c>
      <c r="AF18" t="str">
        <v>positive</v>
      </c>
      <c r="AG18">
        <v>6.999747201484917E-3</v>
      </c>
    </row>
    <row r="19" spans="19:33" ht="18.75" customHeight="1" x14ac:dyDescent="0.4">
      <c r="S19" t="str">
        <v>MCH</v>
      </c>
      <c r="T19">
        <v>91.371326720000013</v>
      </c>
      <c r="U19" t="str">
        <v>BCM</v>
      </c>
      <c r="V19">
        <v>14.757830512</v>
      </c>
      <c r="X19" t="str">
        <v>industry</v>
      </c>
      <c r="Y19" t="str">
        <v>Bán lẻ</v>
      </c>
      <c r="Z19">
        <v>139995.79428339197</v>
      </c>
      <c r="AA19">
        <v>141598.67026609162</v>
      </c>
      <c r="AB19">
        <v>276474.99346016045</v>
      </c>
      <c r="AC19">
        <v>22540.227692483793</v>
      </c>
      <c r="AD19">
        <v>1602.8759826996688</v>
      </c>
      <c r="AE19">
        <v>1.1449458113398531E-2</v>
      </c>
      <c r="AF19" t="str">
        <v>positive</v>
      </c>
      <c r="AG19">
        <v>5.3605163527157594E-3</v>
      </c>
    </row>
    <row r="20" spans="19:33" ht="18.75" customHeight="1" x14ac:dyDescent="0.4">
      <c r="S20" t="str">
        <v>HDG</v>
      </c>
      <c r="T20">
        <v>100.09094899199999</v>
      </c>
      <c r="U20" t="str">
        <v>CII</v>
      </c>
      <c r="V20">
        <v>18.594053840000004</v>
      </c>
      <c r="X20" t="str">
        <v>industry</v>
      </c>
      <c r="Y20" t="str">
        <v>Xây dựng</v>
      </c>
      <c r="Z20">
        <v>152529.50925242522</v>
      </c>
      <c r="AA20">
        <v>153535.16355112352</v>
      </c>
      <c r="AB20">
        <v>276474.99346016045</v>
      </c>
      <c r="AC20">
        <v>22540.227692483793</v>
      </c>
      <c r="AD20">
        <v>1005.6542986982981</v>
      </c>
      <c r="AE20">
        <v>6.5931786159097398E-3</v>
      </c>
      <c r="AF20" t="str">
        <v>positive</v>
      </c>
      <c r="AG20">
        <v>3.3632210922965749E-3</v>
      </c>
    </row>
    <row r="21" spans="19:33" ht="18.75" customHeight="1" x14ac:dyDescent="0.4">
      <c r="S21" t="str">
        <v>VCG</v>
      </c>
      <c r="T21">
        <v>114.46602214400001</v>
      </c>
      <c r="U21" t="str">
        <v>GEX</v>
      </c>
      <c r="V21">
        <v>19.315004703999975</v>
      </c>
      <c r="X21" t="str">
        <v>industry</v>
      </c>
      <c r="Y21" t="str">
        <v>Công ty tài chính</v>
      </c>
      <c r="Z21">
        <v>21773.621574870711</v>
      </c>
      <c r="AA21">
        <v>22731.494087788582</v>
      </c>
      <c r="AB21">
        <v>276474.99346016045</v>
      </c>
      <c r="AC21">
        <v>22540.227692483793</v>
      </c>
      <c r="AD21">
        <v>957.87251291787072</v>
      </c>
      <c r="AE21">
        <v>4.3992337683656964E-2</v>
      </c>
      <c r="AF21" t="str">
        <v>positive</v>
      </c>
      <c r="AG21">
        <v>3.2034239234560117E-3</v>
      </c>
    </row>
    <row r="22" spans="19:33" ht="18.75" customHeight="1" x14ac:dyDescent="0.4">
      <c r="S22" t="str">
        <v>FRT</v>
      </c>
      <c r="T22">
        <v>118.72484505599999</v>
      </c>
      <c r="U22" t="str">
        <v>POW</v>
      </c>
      <c r="V22">
        <v>27.037789016000001</v>
      </c>
      <c r="X22" t="str">
        <v>industry</v>
      </c>
      <c r="Y22" t="str">
        <v>Khoáng sản</v>
      </c>
      <c r="Z22">
        <v>77489.521522665586</v>
      </c>
      <c r="AA22">
        <v>78423.595576542444</v>
      </c>
      <c r="AB22">
        <v>276474.99346016045</v>
      </c>
      <c r="AC22">
        <v>22540.227692483793</v>
      </c>
      <c r="AD22">
        <v>934.07405387686833</v>
      </c>
      <c r="AE22">
        <v>1.2054198238966326E-2</v>
      </c>
      <c r="AF22" t="str">
        <v>positive</v>
      </c>
      <c r="AG22">
        <v>3.1238344666074135E-3</v>
      </c>
    </row>
    <row r="23" spans="19:33" ht="18.75" customHeight="1" x14ac:dyDescent="0.4">
      <c r="S23" t="str">
        <v>ACV</v>
      </c>
      <c r="T23">
        <v>144.658890496</v>
      </c>
      <c r="U23" t="str">
        <v>ANV</v>
      </c>
      <c r="V23">
        <v>30.128939968000005</v>
      </c>
      <c r="X23" t="str">
        <v>industry</v>
      </c>
      <c r="Y23" t="str">
        <v>Hàng tiêu dùng</v>
      </c>
      <c r="Z23">
        <v>60141.599346832911</v>
      </c>
      <c r="AA23">
        <v>60348.924573305107</v>
      </c>
      <c r="AB23">
        <v>276474.99346016045</v>
      </c>
      <c r="AC23">
        <v>22540.227692483793</v>
      </c>
      <c r="AD23">
        <v>207.32522647219787</v>
      </c>
      <c r="AE23">
        <v>3.4472848863989149E-3</v>
      </c>
      <c r="AF23" t="str">
        <v>positive</v>
      </c>
      <c r="AG23">
        <v>6.933601094720206E-4</v>
      </c>
    </row>
    <row r="24" spans="19:33" ht="18.75" customHeight="1" x14ac:dyDescent="0.4">
      <c r="S24" t="str">
        <v>KDH</v>
      </c>
      <c r="T24">
        <v>147.90516531199998</v>
      </c>
      <c r="U24" t="str">
        <v>VIB</v>
      </c>
      <c r="V24">
        <v>40.602740288000007</v>
      </c>
      <c r="X24" t="str">
        <v>industry</v>
      </c>
      <c r="Y24" t="str">
        <v>Dệt may</v>
      </c>
      <c r="Z24">
        <v>23200.600536627338</v>
      </c>
      <c r="AA24">
        <v>23306.444707652598</v>
      </c>
      <c r="AB24">
        <v>276474.99346016045</v>
      </c>
      <c r="AC24">
        <v>22540.227692483793</v>
      </c>
      <c r="AD24">
        <v>105.84417102525775</v>
      </c>
      <c r="AE24">
        <v>4.5621306594267001E-3</v>
      </c>
      <c r="AF24" t="str">
        <v>positive</v>
      </c>
      <c r="AG24">
        <v>3.539758632261244E-4</v>
      </c>
    </row>
    <row r="25" spans="19:33" ht="18.75" customHeight="1" x14ac:dyDescent="0.4">
      <c r="S25" t="str">
        <v>GEX</v>
      </c>
      <c r="T25">
        <v>391.54107084800006</v>
      </c>
      <c r="U25" t="str">
        <v>DGC</v>
      </c>
      <c r="V25">
        <v>92.718644623999992</v>
      </c>
      <c r="X25" t="str">
        <v>industry</v>
      </c>
      <c r="Y25" t="str">
        <v>Y tế</v>
      </c>
      <c r="Z25">
        <v>47652.764346353899</v>
      </c>
      <c r="AA25">
        <v>47594.339339482889</v>
      </c>
      <c r="AB25">
        <v>276474.99346016045</v>
      </c>
      <c r="AC25">
        <v>22540.227692483793</v>
      </c>
      <c r="AD25">
        <v>-58.425006871008712</v>
      </c>
      <c r="AE25">
        <v>-1.2260570330476569E-3</v>
      </c>
      <c r="AF25" t="str">
        <v>nagative</v>
      </c>
      <c r="AG25">
        <v>-1.9539141400826327E-4</v>
      </c>
    </row>
    <row r="26" spans="19:33" ht="18.75" customHeight="1" x14ac:dyDescent="0.4">
      <c r="X26" t="str">
        <v>industry</v>
      </c>
      <c r="Y26" t="str">
        <v>Bảo hiểm</v>
      </c>
      <c r="Z26">
        <v>75076.546390839561</v>
      </c>
      <c r="AA26">
        <v>74796.717228617417</v>
      </c>
      <c r="AB26">
        <v>276474.99346016045</v>
      </c>
      <c r="AC26">
        <v>22540.227692483793</v>
      </c>
      <c r="AD26">
        <v>-279.82916222215363</v>
      </c>
      <c r="AE26">
        <v>-3.7272513944020119E-3</v>
      </c>
      <c r="AF26" t="str">
        <v>nagative</v>
      </c>
      <c r="AG26">
        <v>-9.3583584522375751E-4</v>
      </c>
    </row>
    <row r="27" spans="19:33" ht="18.75" customHeight="1" x14ac:dyDescent="0.4">
      <c r="X27" t="str">
        <v>industry</v>
      </c>
      <c r="Y27" t="str">
        <v>Thuỷ sản</v>
      </c>
      <c r="Z27">
        <v>30649.636146591616</v>
      </c>
      <c r="AA27">
        <v>30369.100246192043</v>
      </c>
      <c r="AB27">
        <v>276474.99346016045</v>
      </c>
      <c r="AC27">
        <v>22540.227692483793</v>
      </c>
      <c r="AD27">
        <v>-280.53590039957169</v>
      </c>
      <c r="AE27">
        <v>-9.1529928465649869E-3</v>
      </c>
      <c r="AF27" t="str">
        <v>nagative</v>
      </c>
      <c r="AG27">
        <v>-9.3819939773688273E-4</v>
      </c>
    </row>
    <row r="28" spans="19:33" ht="18.75" customHeight="1" x14ac:dyDescent="0.4">
      <c r="X28" t="str">
        <v>industry</v>
      </c>
      <c r="Y28" t="str">
        <v>Du lịch và DV</v>
      </c>
      <c r="Z28">
        <v>356793.93566155306</v>
      </c>
      <c r="AA28">
        <v>356305.05039242585</v>
      </c>
      <c r="AB28">
        <v>276474.99346016045</v>
      </c>
      <c r="AC28">
        <v>22540.227692483793</v>
      </c>
      <c r="AD28">
        <v>-488.88526912722227</v>
      </c>
      <c r="AE28">
        <v>-1.3702174287820576E-3</v>
      </c>
      <c r="AF28" t="str">
        <v>nagative</v>
      </c>
      <c r="AG28">
        <v>-1.6349845577849403E-3</v>
      </c>
    </row>
    <row r="29" spans="19:33" ht="18.75" customHeight="1" thickBot="1" x14ac:dyDescent="0.55000000000000004">
      <c r="X29" s="80" t="s">
        <v>449</v>
      </c>
      <c r="Y29" s="80"/>
      <c r="Z29" s="80"/>
      <c r="AA29" s="80"/>
      <c r="AB29" s="80"/>
      <c r="AC29" s="80"/>
      <c r="AD29" s="80"/>
      <c r="AE29" s="80"/>
      <c r="AF29" s="80"/>
      <c r="AG29" s="80"/>
    </row>
    <row r="30" spans="19:33" ht="18.75" customHeight="1" thickTop="1" x14ac:dyDescent="0.4">
      <c r="X30" t="str" cm="1">
        <f t="array" ref="X30:AG40">_xlfn.CHOOSECOLS(_xlfn.VSTACK(market_cap_change[#Headers],
  _xlfn._xlws.SORT(_xlfn._xlws.FILTER(market_cap_change[], market_cap_change[type]=X29), 1, -1)
 ), 1, 2, 3, 4, 5, 6, 7, 8, 9, 10)</f>
        <v>type</v>
      </c>
      <c r="Y30" t="str">
        <v>ticker</v>
      </c>
      <c r="Z30" t="str">
        <v>open_cap</v>
      </c>
      <c r="AA30" t="str">
        <v>close_cap</v>
      </c>
      <c r="AB30" t="str">
        <v>cap_gain</v>
      </c>
      <c r="AC30" t="str">
        <v>cap_loss</v>
      </c>
      <c r="AD30" t="str">
        <v>net_cap</v>
      </c>
      <c r="AE30" t="str">
        <v>change_cap</v>
      </c>
      <c r="AF30" t="str">
        <v>impact_group</v>
      </c>
      <c r="AG30" t="str">
        <v>impact_ratio</v>
      </c>
    </row>
    <row r="31" spans="19:33" ht="18.75" customHeight="1" x14ac:dyDescent="0.4">
      <c r="X31" t="str">
        <v>stock</v>
      </c>
      <c r="Y31" t="str">
        <v>VIC</v>
      </c>
      <c r="Z31">
        <v>355600.52582400001</v>
      </c>
      <c r="AA31">
        <v>412955.44934400002</v>
      </c>
      <c r="AB31">
        <v>276474.99346016045</v>
      </c>
      <c r="AC31">
        <v>22540.227692483793</v>
      </c>
      <c r="AD31">
        <v>57354.923520000011</v>
      </c>
      <c r="AE31">
        <v>0.16129032258064518</v>
      </c>
      <c r="AF31" t="str">
        <v>positive</v>
      </c>
      <c r="AG31">
        <v>0.19181272210460784</v>
      </c>
    </row>
    <row r="32" spans="19:33" ht="18.75" customHeight="1" x14ac:dyDescent="0.4">
      <c r="X32" t="str">
        <v>stock</v>
      </c>
      <c r="Y32" t="str">
        <v>VHM</v>
      </c>
      <c r="Z32">
        <v>315859.98660661327</v>
      </c>
      <c r="AA32">
        <v>361041.51825461327</v>
      </c>
      <c r="AB32">
        <v>276474.99346016045</v>
      </c>
      <c r="AC32">
        <v>22540.227692483793</v>
      </c>
      <c r="AD32">
        <v>45181.531648000004</v>
      </c>
      <c r="AE32">
        <v>0.14304291003555061</v>
      </c>
      <c r="AF32" t="str">
        <v>positive</v>
      </c>
      <c r="AG32">
        <v>0.15110110941454477</v>
      </c>
    </row>
    <row r="33" spans="24:33" ht="18.75" customHeight="1" x14ac:dyDescent="0.4">
      <c r="X33" t="str">
        <v>stock</v>
      </c>
      <c r="Y33" t="str">
        <v>VCB</v>
      </c>
      <c r="Z33">
        <v>489642.55021985155</v>
      </c>
      <c r="AA33">
        <v>523900.83740207419</v>
      </c>
      <c r="AB33">
        <v>276474.99346016045</v>
      </c>
      <c r="AC33">
        <v>22540.227692483793</v>
      </c>
      <c r="AD33">
        <v>34258.287182222644</v>
      </c>
      <c r="AE33">
        <v>6.9965911187335597E-2</v>
      </c>
      <c r="AF33" t="str">
        <v>positive</v>
      </c>
      <c r="AG33">
        <v>0.11457037889296658</v>
      </c>
    </row>
    <row r="34" spans="24:33" ht="18.75" customHeight="1" x14ac:dyDescent="0.4">
      <c r="X34" t="str">
        <v>stock</v>
      </c>
      <c r="Y34" t="str">
        <v>HPG</v>
      </c>
      <c r="Z34">
        <v>181140.99410875782</v>
      </c>
      <c r="AA34">
        <v>199562.108928</v>
      </c>
      <c r="AB34">
        <v>276474.99346016045</v>
      </c>
      <c r="AC34">
        <v>22540.227692483793</v>
      </c>
      <c r="AD34">
        <v>18421.114819242182</v>
      </c>
      <c r="AE34">
        <v>0.10169489744647237</v>
      </c>
      <c r="AF34" t="str">
        <v>positive</v>
      </c>
      <c r="AG34">
        <v>6.1605943497566595E-2</v>
      </c>
    </row>
    <row r="35" spans="24:33" ht="18.75" customHeight="1" x14ac:dyDescent="0.4">
      <c r="X35" t="str">
        <v>stock</v>
      </c>
      <c r="Y35" t="str">
        <v>BID</v>
      </c>
      <c r="Z35">
        <v>261194.65925767383</v>
      </c>
      <c r="AA35">
        <v>268918.1463743262</v>
      </c>
      <c r="AB35">
        <v>276474.99346016045</v>
      </c>
      <c r="AC35">
        <v>22540.227692483793</v>
      </c>
      <c r="AD35">
        <v>7723.4871166523662</v>
      </c>
      <c r="AE35">
        <v>2.9569850848416426E-2</v>
      </c>
      <c r="AF35" t="str">
        <v>positive</v>
      </c>
      <c r="AG35">
        <v>2.58297456794335E-2</v>
      </c>
    </row>
    <row r="36" spans="24:33" ht="18.75" customHeight="1" x14ac:dyDescent="0.4">
      <c r="X36" t="str">
        <v>stock</v>
      </c>
      <c r="Y36" t="str">
        <v>LPB</v>
      </c>
      <c r="Z36">
        <v>100073.952896</v>
      </c>
      <c r="AA36">
        <v>98580.311807999999</v>
      </c>
      <c r="AB36">
        <v>276474.99346016045</v>
      </c>
      <c r="AC36">
        <v>22540.227692483793</v>
      </c>
      <c r="AD36">
        <v>-1493.6410880000039</v>
      </c>
      <c r="AE36">
        <v>-1.4925373134328398E-2</v>
      </c>
      <c r="AF36" t="str">
        <v>nagative</v>
      </c>
      <c r="AG36">
        <v>-4.9952008537970547E-3</v>
      </c>
    </row>
    <row r="37" spans="24:33" ht="18.75" customHeight="1" x14ac:dyDescent="0.4">
      <c r="X37" t="str">
        <v>stock</v>
      </c>
      <c r="Y37" t="str">
        <v>HVN</v>
      </c>
      <c r="Z37">
        <v>84146.976255999994</v>
      </c>
      <c r="AA37">
        <v>82375.462655848634</v>
      </c>
      <c r="AB37">
        <v>276474.99346016045</v>
      </c>
      <c r="AC37">
        <v>22540.227692483793</v>
      </c>
      <c r="AD37">
        <v>-1771.5136001513602</v>
      </c>
      <c r="AE37">
        <v>-2.1052611501593255E-2</v>
      </c>
      <c r="AF37" t="str">
        <v>nagative</v>
      </c>
      <c r="AG37">
        <v>-5.9244930519674784E-3</v>
      </c>
    </row>
    <row r="38" spans="24:33" ht="18.75" customHeight="1" x14ac:dyDescent="0.4">
      <c r="X38" t="str">
        <v>stock</v>
      </c>
      <c r="Y38" t="str">
        <v>TCB</v>
      </c>
      <c r="Z38">
        <v>249389.26908034569</v>
      </c>
      <c r="AA38">
        <v>246916.5816716543</v>
      </c>
      <c r="AB38">
        <v>276474.99346016045</v>
      </c>
      <c r="AC38">
        <v>22540.227692483793</v>
      </c>
      <c r="AD38">
        <v>-2472.6874086913886</v>
      </c>
      <c r="AE38">
        <v>-9.9149711525669676E-3</v>
      </c>
      <c r="AF38" t="str">
        <v>nagative</v>
      </c>
      <c r="AG38">
        <v>-8.2694365830597843E-3</v>
      </c>
    </row>
    <row r="39" spans="24:33" ht="18.75" customHeight="1" x14ac:dyDescent="0.4">
      <c r="X39" t="str">
        <v>stock</v>
      </c>
      <c r="Y39" t="str">
        <v>MCH</v>
      </c>
      <c r="Z39">
        <v>129538.56385683105</v>
      </c>
      <c r="AA39">
        <v>125648.204256</v>
      </c>
      <c r="AB39">
        <v>276474.99346016045</v>
      </c>
      <c r="AC39">
        <v>22540.227692483793</v>
      </c>
      <c r="AD39">
        <v>-3890.359600831056</v>
      </c>
      <c r="AE39">
        <v>-3.0032443505632573E-2</v>
      </c>
      <c r="AF39" t="str">
        <v>nagative</v>
      </c>
      <c r="AG39">
        <v>-1.3010573795656597E-2</v>
      </c>
    </row>
    <row r="40" spans="24:33" ht="18.75" customHeight="1" x14ac:dyDescent="0.4">
      <c r="X40" t="str">
        <v>stock</v>
      </c>
      <c r="Y40" t="str">
        <v>ACV</v>
      </c>
      <c r="Z40">
        <v>208987.250688</v>
      </c>
      <c r="AA40">
        <v>204197.96616992578</v>
      </c>
      <c r="AB40">
        <v>276474.99346016045</v>
      </c>
      <c r="AC40">
        <v>22540.227692483793</v>
      </c>
      <c r="AD40">
        <v>-4789.2845180742152</v>
      </c>
      <c r="AE40">
        <v>-2.2916634877522768E-2</v>
      </c>
      <c r="AF40" t="str">
        <v>nagative</v>
      </c>
      <c r="AG40">
        <v>-1.6016858605433112E-2</v>
      </c>
    </row>
  </sheetData>
  <mergeCells count="18">
    <mergeCell ref="X1:AG1"/>
    <mergeCell ref="X2:AG2"/>
    <mergeCell ref="X5:AG5"/>
    <mergeCell ref="X29:AG29"/>
    <mergeCell ref="S14:T14"/>
    <mergeCell ref="U14:V14"/>
    <mergeCell ref="A2:G2"/>
    <mergeCell ref="A9:G9"/>
    <mergeCell ref="A1:G1"/>
    <mergeCell ref="S2:T2"/>
    <mergeCell ref="U2:V2"/>
    <mergeCell ref="S1:V1"/>
    <mergeCell ref="O2:Q2"/>
    <mergeCell ref="O1:Q1"/>
    <mergeCell ref="O9:Q9"/>
    <mergeCell ref="I1:M1"/>
    <mergeCell ref="I2:M2"/>
    <mergeCell ref="I9:M9"/>
  </mergeCells>
  <pageMargins left="0.7" right="0.7" top="0.75" bottom="0.75" header="0.3" footer="0.3"/>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6" x14ac:dyDescent="0.4"/>
  <cols>
    <col min="1" max="1" width="9.07421875" bestFit="1" customWidth="1"/>
    <col min="2" max="2" width="11.765625" bestFit="1" customWidth="1"/>
    <col min="3" max="3" width="15.23046875" bestFit="1" customWidth="1"/>
    <col min="4" max="4" width="16.07421875" bestFit="1" customWidth="1"/>
    <col min="5" max="5" width="12.3828125" bestFit="1" customWidth="1"/>
    <col min="6" max="6" width="17.921875" bestFit="1" customWidth="1"/>
    <col min="7" max="7" width="21.84375" bestFit="1" customWidth="1"/>
    <col min="8" max="8" width="21.3828125" bestFit="1" customWidth="1"/>
    <col min="9" max="9" width="17.23046875" bestFit="1" customWidth="1"/>
    <col min="10" max="10" width="21.23046875" bestFit="1" customWidth="1"/>
    <col min="11" max="11" width="20.69140625" bestFit="1" customWidth="1"/>
    <col min="12" max="13" width="21.3046875" bestFit="1" customWidth="1"/>
  </cols>
  <sheetData>
    <row r="1" spans="1:11" x14ac:dyDescent="0.4">
      <c r="A1" t="s">
        <v>24</v>
      </c>
      <c r="B1" t="s">
        <v>433</v>
      </c>
      <c r="C1" t="s">
        <v>494</v>
      </c>
      <c r="D1" t="s">
        <v>464</v>
      </c>
      <c r="E1" t="s">
        <v>495</v>
      </c>
      <c r="F1" t="s">
        <v>496</v>
      </c>
      <c r="G1" t="s">
        <v>497</v>
      </c>
      <c r="H1" t="s">
        <v>498</v>
      </c>
      <c r="I1" t="s">
        <v>499</v>
      </c>
      <c r="J1" t="s">
        <v>500</v>
      </c>
      <c r="K1" t="s">
        <v>501</v>
      </c>
    </row>
    <row r="2" spans="1:11" x14ac:dyDescent="0.4">
      <c r="A2" t="s">
        <v>451</v>
      </c>
      <c r="B2" t="s">
        <v>74</v>
      </c>
      <c r="C2">
        <v>87.900002000000001</v>
      </c>
      <c r="D2">
        <v>0.143043</v>
      </c>
      <c r="E2">
        <v>1.266507</v>
      </c>
      <c r="F2">
        <v>0.15052399999999999</v>
      </c>
      <c r="G2">
        <v>0.114068</v>
      </c>
      <c r="H2">
        <v>0.32579200000000003</v>
      </c>
      <c r="I2">
        <v>1.1920200000000001</v>
      </c>
      <c r="J2">
        <v>0.81050500000000003</v>
      </c>
      <c r="K2">
        <v>1.585294</v>
      </c>
    </row>
    <row r="3" spans="1:11" x14ac:dyDescent="0.4">
      <c r="A3" t="s">
        <v>127</v>
      </c>
      <c r="B3" t="s">
        <v>74</v>
      </c>
      <c r="C3">
        <v>28.6</v>
      </c>
      <c r="D3">
        <v>0.121569</v>
      </c>
      <c r="E3">
        <v>1.443284</v>
      </c>
      <c r="F3">
        <v>0.160243</v>
      </c>
      <c r="G3">
        <v>4.5704000000000002E-2</v>
      </c>
      <c r="H3">
        <v>0.201681</v>
      </c>
      <c r="I3">
        <v>0.66279100000000002</v>
      </c>
      <c r="J3">
        <v>-5.2170000000000003E-3</v>
      </c>
      <c r="K3">
        <v>0.71257499999999996</v>
      </c>
    </row>
    <row r="4" spans="1:11" x14ac:dyDescent="0.4">
      <c r="A4" t="s">
        <v>481</v>
      </c>
      <c r="B4" t="s">
        <v>448</v>
      </c>
      <c r="C4">
        <v>100</v>
      </c>
      <c r="D4">
        <v>0.111111</v>
      </c>
      <c r="E4">
        <v>1.488056</v>
      </c>
      <c r="F4">
        <v>0.13378699999999999</v>
      </c>
      <c r="G4">
        <v>8.1081E-2</v>
      </c>
      <c r="H4">
        <v>0.15606900000000001</v>
      </c>
      <c r="I4">
        <v>-9.990000000000001E-4</v>
      </c>
      <c r="J4">
        <v>-0.16388</v>
      </c>
      <c r="K4">
        <v>3.0928000000000001E-2</v>
      </c>
    </row>
    <row r="5" spans="1:11" x14ac:dyDescent="0.4">
      <c r="A5" t="s">
        <v>474</v>
      </c>
      <c r="B5" t="s">
        <v>76</v>
      </c>
      <c r="C5">
        <v>41.049999</v>
      </c>
      <c r="D5">
        <v>0.10646899999999999</v>
      </c>
      <c r="E5">
        <v>1.5417689999999999</v>
      </c>
      <c r="F5">
        <v>0.14825199999999999</v>
      </c>
      <c r="G5">
        <v>8.5979E-2</v>
      </c>
      <c r="H5">
        <v>0.169516</v>
      </c>
      <c r="I5">
        <v>0.24354600000000001</v>
      </c>
      <c r="J5">
        <v>-1.7552000000000002E-2</v>
      </c>
      <c r="K5">
        <v>0.32919399999999999</v>
      </c>
    </row>
    <row r="6" spans="1:11" x14ac:dyDescent="0.4">
      <c r="A6" t="s">
        <v>100</v>
      </c>
      <c r="B6" t="s">
        <v>164</v>
      </c>
      <c r="C6">
        <v>26</v>
      </c>
      <c r="D6">
        <v>0.10169499999999999</v>
      </c>
      <c r="E6">
        <v>1.7289909999999999</v>
      </c>
      <c r="F6">
        <v>0.14285700000000001</v>
      </c>
      <c r="G6">
        <v>0.12311</v>
      </c>
      <c r="H6">
        <v>0.230769</v>
      </c>
      <c r="I6">
        <v>0.16853899999999999</v>
      </c>
      <c r="J6">
        <v>4.1736000000000002E-2</v>
      </c>
      <c r="K6">
        <v>0.268762</v>
      </c>
    </row>
    <row r="7" spans="1:11" x14ac:dyDescent="0.4">
      <c r="A7" t="s">
        <v>105</v>
      </c>
      <c r="B7" t="s">
        <v>76</v>
      </c>
      <c r="C7">
        <v>15.85</v>
      </c>
      <c r="D7">
        <v>6.7339999999999997E-2</v>
      </c>
      <c r="E7">
        <v>0.74529699999999999</v>
      </c>
      <c r="F7">
        <v>0.228682</v>
      </c>
      <c r="G7">
        <v>0.15173</v>
      </c>
      <c r="H7">
        <v>0.30452699999999999</v>
      </c>
      <c r="I7">
        <v>0.69131100000000001</v>
      </c>
      <c r="J7">
        <v>-2.9985999999999999E-2</v>
      </c>
      <c r="K7">
        <v>0.76297700000000002</v>
      </c>
    </row>
    <row r="8" spans="1:11" x14ac:dyDescent="0.4">
      <c r="A8" t="s">
        <v>472</v>
      </c>
      <c r="B8" t="s">
        <v>74</v>
      </c>
      <c r="C8">
        <v>23.85</v>
      </c>
      <c r="D8">
        <v>6.7113999999999993E-2</v>
      </c>
      <c r="E8">
        <v>1.0380750000000001</v>
      </c>
      <c r="F8">
        <v>0.18362300000000001</v>
      </c>
      <c r="G8">
        <v>0.149398</v>
      </c>
      <c r="H8">
        <v>0.26861699999999999</v>
      </c>
      <c r="I8">
        <v>0.57425700000000002</v>
      </c>
      <c r="J8">
        <v>0.101617</v>
      </c>
      <c r="K8">
        <v>0.89285700000000001</v>
      </c>
    </row>
    <row r="9" spans="1:11" x14ac:dyDescent="0.4">
      <c r="A9" t="s">
        <v>475</v>
      </c>
      <c r="B9" t="s">
        <v>76</v>
      </c>
      <c r="C9">
        <v>29.6</v>
      </c>
      <c r="D9">
        <v>6.0932E-2</v>
      </c>
      <c r="E9">
        <v>1.057652</v>
      </c>
      <c r="F9">
        <v>9.6296000000000007E-2</v>
      </c>
      <c r="G9">
        <v>7.6364000000000001E-2</v>
      </c>
      <c r="H9">
        <v>0.179283</v>
      </c>
      <c r="I9">
        <v>0.18898899999999999</v>
      </c>
      <c r="J9">
        <v>-8.8741E-2</v>
      </c>
      <c r="K9">
        <v>0.53920000000000001</v>
      </c>
    </row>
    <row r="10" spans="1:11" x14ac:dyDescent="0.4">
      <c r="A10" t="s">
        <v>473</v>
      </c>
      <c r="B10" t="s">
        <v>76</v>
      </c>
      <c r="C10">
        <v>24.950001</v>
      </c>
      <c r="D10">
        <v>5.0526000000000001E-2</v>
      </c>
      <c r="E10">
        <v>1.057715</v>
      </c>
      <c r="F10">
        <v>0.160465</v>
      </c>
      <c r="G10">
        <v>0.14924399999999999</v>
      </c>
      <c r="H10">
        <v>0.25037700000000002</v>
      </c>
      <c r="I10">
        <v>9.5046000000000005E-2</v>
      </c>
      <c r="J10">
        <v>1.5845000000000001E-2</v>
      </c>
      <c r="K10">
        <v>0.42034899999999997</v>
      </c>
    </row>
    <row r="11" spans="1:11" x14ac:dyDescent="0.4">
      <c r="A11" t="s">
        <v>478</v>
      </c>
      <c r="B11" t="s">
        <v>76</v>
      </c>
      <c r="C11">
        <v>34.799999</v>
      </c>
      <c r="D11">
        <v>4.1916000000000002E-2</v>
      </c>
      <c r="E11">
        <v>1.3361400000000001</v>
      </c>
      <c r="F11">
        <v>9.0909000000000004E-2</v>
      </c>
      <c r="G11">
        <v>-8.5470000000000008E-3</v>
      </c>
      <c r="H11">
        <v>0.16</v>
      </c>
      <c r="I11">
        <v>-6.1995000000000001E-2</v>
      </c>
      <c r="J11">
        <v>-0.283385</v>
      </c>
      <c r="K11">
        <v>0.44196999999999997</v>
      </c>
    </row>
    <row r="12" spans="1:11" x14ac:dyDescent="0.4">
      <c r="A12" t="s">
        <v>124</v>
      </c>
      <c r="B12" t="s">
        <v>151</v>
      </c>
      <c r="C12">
        <v>24.5</v>
      </c>
      <c r="D12">
        <v>3.5941000000000001E-2</v>
      </c>
      <c r="E12">
        <v>1.3586130000000001</v>
      </c>
      <c r="F12">
        <v>7.6923000000000005E-2</v>
      </c>
      <c r="G12">
        <v>-1.8036E-2</v>
      </c>
      <c r="H12">
        <v>0.13425899999999999</v>
      </c>
      <c r="I12">
        <v>0.272727</v>
      </c>
      <c r="J12">
        <v>0.108597</v>
      </c>
      <c r="K12">
        <v>0.63975000000000004</v>
      </c>
    </row>
    <row r="13" spans="1:11" x14ac:dyDescent="0.4">
      <c r="A13" t="s">
        <v>132</v>
      </c>
      <c r="B13" t="s">
        <v>151</v>
      </c>
      <c r="C13">
        <v>19.350000000000001</v>
      </c>
      <c r="D13">
        <v>3.4758999999999998E-2</v>
      </c>
      <c r="E13">
        <v>1.3946149999999999</v>
      </c>
      <c r="F13">
        <v>5.4496000000000003E-2</v>
      </c>
      <c r="G13">
        <v>5.1630000000000002E-2</v>
      </c>
      <c r="H13">
        <v>9.0140999999999999E-2</v>
      </c>
      <c r="I13">
        <v>2.1189E-2</v>
      </c>
      <c r="J13">
        <v>-3.0561000000000001E-2</v>
      </c>
      <c r="K13">
        <v>0.26896199999999998</v>
      </c>
    </row>
    <row r="14" spans="1:11" x14ac:dyDescent="0.4">
      <c r="A14" t="s">
        <v>490</v>
      </c>
      <c r="B14" t="s">
        <v>441</v>
      </c>
      <c r="C14">
        <v>13.6</v>
      </c>
      <c r="D14">
        <v>3.0303E-2</v>
      </c>
      <c r="E14">
        <v>1.4155960000000001</v>
      </c>
      <c r="F14">
        <v>5.4264E-2</v>
      </c>
      <c r="G14">
        <v>-5.7321999999999998E-2</v>
      </c>
      <c r="H14">
        <v>0.18032799999999999</v>
      </c>
      <c r="I14">
        <v>-9.9622000000000002E-2</v>
      </c>
      <c r="J14">
        <v>-0.34972700000000001</v>
      </c>
      <c r="K14">
        <v>-3.7952E-2</v>
      </c>
    </row>
    <row r="15" spans="1:11" x14ac:dyDescent="0.4">
      <c r="A15" t="s">
        <v>128</v>
      </c>
      <c r="B15" t="s">
        <v>438</v>
      </c>
      <c r="C15">
        <v>68</v>
      </c>
      <c r="D15">
        <v>3.0303E-2</v>
      </c>
      <c r="E15">
        <v>0.70308000000000004</v>
      </c>
      <c r="F15">
        <v>5.2631999999999998E-2</v>
      </c>
      <c r="G15">
        <v>5.919E-2</v>
      </c>
      <c r="H15">
        <v>0.18260899999999999</v>
      </c>
      <c r="I15">
        <v>-2.8570999999999999E-2</v>
      </c>
      <c r="J15">
        <v>-7.3356000000000005E-2</v>
      </c>
      <c r="K15">
        <v>0.36974200000000002</v>
      </c>
    </row>
    <row r="16" spans="1:11" x14ac:dyDescent="0.4">
      <c r="A16" t="s">
        <v>119</v>
      </c>
      <c r="B16" t="s">
        <v>437</v>
      </c>
      <c r="C16">
        <v>60.200001</v>
      </c>
      <c r="D16">
        <v>2.9856000000000001E-2</v>
      </c>
      <c r="E16">
        <v>0.75923499999999999</v>
      </c>
      <c r="F16">
        <v>6.3305E-2</v>
      </c>
      <c r="G16">
        <v>4.0189000000000002E-2</v>
      </c>
      <c r="H16">
        <v>0.13717199999999999</v>
      </c>
      <c r="I16">
        <v>-4.4496000000000001E-2</v>
      </c>
      <c r="J16">
        <v>-0.145785</v>
      </c>
      <c r="K16">
        <v>0.114414</v>
      </c>
    </row>
    <row r="17" spans="1:11" x14ac:dyDescent="0.4">
      <c r="A17" t="s">
        <v>477</v>
      </c>
      <c r="B17" t="s">
        <v>76</v>
      </c>
      <c r="C17">
        <v>44.25</v>
      </c>
      <c r="D17">
        <v>2.9069999999999999E-2</v>
      </c>
      <c r="E17">
        <v>1.306651</v>
      </c>
      <c r="F17">
        <v>7.1429000000000006E-2</v>
      </c>
      <c r="G17">
        <v>-1.9637000000000002E-2</v>
      </c>
      <c r="H17">
        <v>0.11461</v>
      </c>
      <c r="I17">
        <v>2.575E-3</v>
      </c>
      <c r="J17">
        <v>-0.20442099999999999</v>
      </c>
      <c r="K17">
        <v>0.22298999999999999</v>
      </c>
    </row>
    <row r="18" spans="1:11" x14ac:dyDescent="0.4">
      <c r="A18" t="s">
        <v>476</v>
      </c>
      <c r="B18" t="s">
        <v>76</v>
      </c>
      <c r="C18">
        <v>40.900002000000001</v>
      </c>
      <c r="D18">
        <v>2.5062999999999998E-2</v>
      </c>
      <c r="E18">
        <v>1.105817</v>
      </c>
      <c r="F18">
        <v>8.2011000000000001E-2</v>
      </c>
      <c r="G18">
        <v>3.8071000000000001E-2</v>
      </c>
      <c r="H18">
        <v>0.168571</v>
      </c>
      <c r="I18">
        <v>7.7299999999999994E-2</v>
      </c>
      <c r="J18">
        <v>-6.5235000000000001E-2</v>
      </c>
      <c r="K18">
        <v>0.51029000000000002</v>
      </c>
    </row>
    <row r="19" spans="1:11" x14ac:dyDescent="0.4">
      <c r="A19" t="s">
        <v>465</v>
      </c>
      <c r="B19" t="s">
        <v>438</v>
      </c>
      <c r="C19">
        <v>45.549999</v>
      </c>
      <c r="D19">
        <v>2.3595000000000001E-2</v>
      </c>
      <c r="E19">
        <v>0.96269300000000002</v>
      </c>
      <c r="F19">
        <v>7.7429999999999999E-3</v>
      </c>
      <c r="G19">
        <v>-4.1052999999999999E-2</v>
      </c>
      <c r="H19">
        <v>6.9249000000000005E-2</v>
      </c>
      <c r="I19">
        <v>1.2222E-2</v>
      </c>
      <c r="J19">
        <v>-0.22952400000000001</v>
      </c>
      <c r="K19">
        <v>0.198518</v>
      </c>
    </row>
    <row r="20" spans="1:11" x14ac:dyDescent="0.4">
      <c r="A20" t="s">
        <v>120</v>
      </c>
      <c r="B20" t="s">
        <v>440</v>
      </c>
      <c r="C20">
        <v>67.900002000000001</v>
      </c>
      <c r="D20">
        <v>2.1052999999999999E-2</v>
      </c>
      <c r="E20">
        <v>0.92023699999999997</v>
      </c>
      <c r="F20">
        <v>3.6641E-2</v>
      </c>
      <c r="G20">
        <v>2.4133000000000002E-2</v>
      </c>
      <c r="H20">
        <v>0.13355600000000001</v>
      </c>
      <c r="I20">
        <v>0.114943</v>
      </c>
      <c r="J20">
        <v>-4.0960000000000003E-2</v>
      </c>
      <c r="K20">
        <v>0.63731400000000005</v>
      </c>
    </row>
    <row r="21" spans="1:11" x14ac:dyDescent="0.4">
      <c r="A21" t="s">
        <v>466</v>
      </c>
      <c r="B21" t="s">
        <v>438</v>
      </c>
      <c r="C21">
        <v>27.5</v>
      </c>
      <c r="D21">
        <v>2.0407999999999999E-2</v>
      </c>
      <c r="E21">
        <v>0.97892100000000004</v>
      </c>
      <c r="F21">
        <v>3.5782000000000001E-2</v>
      </c>
      <c r="G21">
        <v>2.8036999999999999E-2</v>
      </c>
      <c r="H21">
        <v>0.13871600000000001</v>
      </c>
      <c r="I21">
        <v>9.1739999999999999E-3</v>
      </c>
      <c r="J21">
        <v>-0.242424</v>
      </c>
      <c r="K21">
        <v>0.13636400000000001</v>
      </c>
    </row>
    <row r="22" spans="1:11" x14ac:dyDescent="0.4">
      <c r="A22" t="s">
        <v>488</v>
      </c>
      <c r="B22" t="s">
        <v>151</v>
      </c>
      <c r="C22">
        <v>22.700001</v>
      </c>
      <c r="D22">
        <v>2.0225E-2</v>
      </c>
      <c r="E22">
        <v>0.98275500000000005</v>
      </c>
      <c r="F22">
        <v>6.5727999999999995E-2</v>
      </c>
      <c r="G22">
        <v>4.3678000000000002E-2</v>
      </c>
      <c r="H22">
        <v>8.6124000000000006E-2</v>
      </c>
      <c r="I22">
        <v>6.1262999999999998E-2</v>
      </c>
      <c r="J22">
        <v>2.5219999999999999E-2</v>
      </c>
      <c r="K22">
        <v>0.350468</v>
      </c>
    </row>
    <row r="23" spans="1:11" x14ac:dyDescent="0.4">
      <c r="A23" t="s">
        <v>479</v>
      </c>
      <c r="B23" t="s">
        <v>69</v>
      </c>
      <c r="C23">
        <v>122.699997</v>
      </c>
      <c r="D23">
        <v>1.7413000000000001E-2</v>
      </c>
      <c r="E23">
        <v>1.0505469999999999</v>
      </c>
      <c r="F23">
        <v>3.9829999999999997E-2</v>
      </c>
      <c r="G23">
        <v>-2.6963000000000001E-2</v>
      </c>
      <c r="H23">
        <v>0.16193199999999999</v>
      </c>
      <c r="I23">
        <v>-0.116631</v>
      </c>
      <c r="J23">
        <v>-0.20324700000000001</v>
      </c>
      <c r="K23">
        <v>1.2530559999999999</v>
      </c>
    </row>
    <row r="24" spans="1:11" x14ac:dyDescent="0.4">
      <c r="A24" t="s">
        <v>482</v>
      </c>
      <c r="B24" t="s">
        <v>266</v>
      </c>
      <c r="C24">
        <v>37.700001</v>
      </c>
      <c r="D24">
        <v>1.6173E-2</v>
      </c>
      <c r="E24">
        <v>1.3081119999999999</v>
      </c>
      <c r="F24">
        <v>1.2081E-2</v>
      </c>
      <c r="G24">
        <v>-9.9164000000000002E-2</v>
      </c>
      <c r="H24">
        <v>0.122873</v>
      </c>
      <c r="I24">
        <v>2.6710999999999999E-2</v>
      </c>
      <c r="J24">
        <v>-0.24635000000000001</v>
      </c>
      <c r="K24">
        <v>0.17696799999999999</v>
      </c>
    </row>
    <row r="25" spans="1:11" x14ac:dyDescent="0.4">
      <c r="A25" t="s">
        <v>133</v>
      </c>
      <c r="B25" t="s">
        <v>439</v>
      </c>
      <c r="C25">
        <v>103.699997</v>
      </c>
      <c r="D25">
        <v>1.4677000000000001E-2</v>
      </c>
      <c r="E25">
        <v>1.2266030000000001</v>
      </c>
      <c r="F25">
        <v>1.4677000000000001E-2</v>
      </c>
      <c r="G25">
        <v>1.1707E-2</v>
      </c>
      <c r="H25">
        <v>0.17840900000000001</v>
      </c>
      <c r="I25">
        <v>-0.110635</v>
      </c>
      <c r="J25">
        <v>-0.205014</v>
      </c>
      <c r="K25">
        <v>0.21330499999999999</v>
      </c>
    </row>
    <row r="26" spans="1:11" x14ac:dyDescent="0.4">
      <c r="A26" t="s">
        <v>122</v>
      </c>
      <c r="B26" t="s">
        <v>151</v>
      </c>
      <c r="C26">
        <v>26.700001</v>
      </c>
      <c r="D26">
        <v>1.1364000000000001E-2</v>
      </c>
      <c r="E26">
        <v>1.047318</v>
      </c>
      <c r="F26">
        <v>3.0887999999999999E-2</v>
      </c>
      <c r="G26">
        <v>1.1364000000000001E-2</v>
      </c>
      <c r="H26">
        <v>0.10788399999999999</v>
      </c>
      <c r="I26">
        <v>0.22087499999999999</v>
      </c>
      <c r="J26">
        <v>0.17194699999999999</v>
      </c>
      <c r="K26">
        <v>0.68264499999999995</v>
      </c>
    </row>
    <row r="27" spans="1:11" x14ac:dyDescent="0.4">
      <c r="A27" t="s">
        <v>483</v>
      </c>
      <c r="B27" t="s">
        <v>439</v>
      </c>
      <c r="C27">
        <v>30</v>
      </c>
      <c r="D27">
        <v>8.4030000000000007E-3</v>
      </c>
      <c r="E27">
        <v>0.69071000000000005</v>
      </c>
      <c r="F27">
        <v>-2.1207E-2</v>
      </c>
      <c r="G27">
        <v>-4.3062000000000003E-2</v>
      </c>
      <c r="H27">
        <v>0.111111</v>
      </c>
      <c r="I27">
        <v>-1.6393000000000001E-2</v>
      </c>
      <c r="J27">
        <v>-0.22361400000000001</v>
      </c>
      <c r="K27">
        <v>0.49158000000000002</v>
      </c>
    </row>
    <row r="28" spans="1:11" x14ac:dyDescent="0.4">
      <c r="A28" t="s">
        <v>489</v>
      </c>
      <c r="B28" t="s">
        <v>151</v>
      </c>
      <c r="C28">
        <v>44.599997999999999</v>
      </c>
      <c r="D28">
        <v>4.5040000000000002E-3</v>
      </c>
      <c r="E28">
        <v>1.0739620000000001</v>
      </c>
      <c r="F28">
        <v>6.9543999999999995E-2</v>
      </c>
      <c r="G28">
        <v>5.8125999999999997E-2</v>
      </c>
      <c r="H28">
        <v>0.18775</v>
      </c>
      <c r="I28">
        <v>0.17368400000000001</v>
      </c>
      <c r="J28">
        <v>0.14652899999999999</v>
      </c>
      <c r="K28">
        <v>0.64879900000000001</v>
      </c>
    </row>
    <row r="29" spans="1:11" x14ac:dyDescent="0.4">
      <c r="A29" t="s">
        <v>485</v>
      </c>
      <c r="B29" t="s">
        <v>439</v>
      </c>
      <c r="C29">
        <v>33.799999</v>
      </c>
      <c r="D29">
        <v>1.4809999999999999E-3</v>
      </c>
      <c r="E29">
        <v>1.2814380000000001</v>
      </c>
      <c r="F29">
        <v>1.4809999999999999E-3</v>
      </c>
      <c r="G29">
        <v>-4.8263E-2</v>
      </c>
      <c r="H29">
        <v>8.77E-2</v>
      </c>
      <c r="I29">
        <v>5.2050000000000004E-3</v>
      </c>
      <c r="J29">
        <v>-0.14389199999999999</v>
      </c>
      <c r="K29">
        <v>0.26320500000000002</v>
      </c>
    </row>
    <row r="30" spans="1:11" x14ac:dyDescent="0.4">
      <c r="A30" t="s">
        <v>467</v>
      </c>
      <c r="B30" t="s">
        <v>438</v>
      </c>
      <c r="C30">
        <v>70.699996999999996</v>
      </c>
      <c r="D30">
        <v>1.4159999999999999E-3</v>
      </c>
      <c r="E30">
        <v>0.65558700000000003</v>
      </c>
      <c r="F30">
        <v>2.9111999999999999E-2</v>
      </c>
      <c r="G30">
        <v>5.6899999999999997E-3</v>
      </c>
      <c r="H30">
        <v>0.15146599999999999</v>
      </c>
      <c r="I30">
        <v>-0.135384</v>
      </c>
      <c r="J30">
        <v>-0.17816799999999999</v>
      </c>
      <c r="K30">
        <v>0.34129100000000001</v>
      </c>
    </row>
    <row r="31" spans="1:11" x14ac:dyDescent="0.4">
      <c r="A31" t="s">
        <v>487</v>
      </c>
      <c r="B31" t="s">
        <v>439</v>
      </c>
      <c r="C31">
        <v>35.75</v>
      </c>
      <c r="D31">
        <v>-2.7889999999999998E-3</v>
      </c>
      <c r="E31">
        <v>1.0950709999999999</v>
      </c>
      <c r="F31">
        <v>-3.2475999999999998E-2</v>
      </c>
      <c r="G31">
        <v>-4.0267999999999998E-2</v>
      </c>
      <c r="H31">
        <v>8.5671999999999998E-2</v>
      </c>
      <c r="I31">
        <v>-0.20108699999999999</v>
      </c>
      <c r="J31">
        <v>-0.23676</v>
      </c>
      <c r="K31">
        <v>1.3250960000000001</v>
      </c>
    </row>
    <row r="32" spans="1:11" x14ac:dyDescent="0.4">
      <c r="A32" t="s">
        <v>110</v>
      </c>
      <c r="B32" t="s">
        <v>439</v>
      </c>
      <c r="C32">
        <v>38.650002000000001</v>
      </c>
      <c r="D32">
        <v>-3.8660000000000001E-3</v>
      </c>
      <c r="E32">
        <v>1.0033110000000001</v>
      </c>
      <c r="F32">
        <v>-1.292E-3</v>
      </c>
      <c r="G32">
        <v>-1.9036000000000001E-2</v>
      </c>
      <c r="H32">
        <v>0.172989</v>
      </c>
      <c r="I32">
        <v>0.10113999999999999</v>
      </c>
      <c r="J32">
        <v>2.0910000000000002E-2</v>
      </c>
      <c r="K32">
        <v>0.31353799999999998</v>
      </c>
    </row>
    <row r="33" spans="1:11" x14ac:dyDescent="0.4">
      <c r="A33" t="s">
        <v>491</v>
      </c>
      <c r="B33" t="s">
        <v>441</v>
      </c>
      <c r="C33">
        <v>12.65</v>
      </c>
      <c r="D33">
        <v>-3.9370000000000004E-3</v>
      </c>
      <c r="E33">
        <v>1.191683</v>
      </c>
      <c r="F33">
        <v>7.9679999999999994E-3</v>
      </c>
      <c r="G33">
        <v>-3.8023000000000001E-2</v>
      </c>
      <c r="H33">
        <v>5.8576999999999997E-2</v>
      </c>
      <c r="I33">
        <v>8.5836999999999997E-2</v>
      </c>
      <c r="J33">
        <v>-0.19009100000000001</v>
      </c>
      <c r="K33">
        <v>0.28949999999999998</v>
      </c>
    </row>
    <row r="34" spans="1:11" x14ac:dyDescent="0.4">
      <c r="A34" t="s">
        <v>113</v>
      </c>
      <c r="B34" t="s">
        <v>441</v>
      </c>
      <c r="C34">
        <v>22.799999</v>
      </c>
      <c r="D34">
        <v>-4.3670000000000002E-3</v>
      </c>
      <c r="E34">
        <v>0.99344900000000003</v>
      </c>
      <c r="F34">
        <v>-1.9355000000000001E-2</v>
      </c>
      <c r="G34">
        <v>2.0133999999999999E-2</v>
      </c>
      <c r="H34">
        <v>0.17829500000000001</v>
      </c>
      <c r="I34">
        <v>0.401833</v>
      </c>
      <c r="J34">
        <v>6.8223000000000006E-2</v>
      </c>
      <c r="K34">
        <v>0.55569199999999996</v>
      </c>
    </row>
    <row r="35" spans="1:11" x14ac:dyDescent="0.4">
      <c r="A35" t="s">
        <v>470</v>
      </c>
      <c r="B35" t="s">
        <v>74</v>
      </c>
      <c r="C35">
        <v>16.299999</v>
      </c>
      <c r="D35">
        <v>-6.0980000000000001E-3</v>
      </c>
      <c r="E35">
        <v>0.94857000000000002</v>
      </c>
      <c r="F35">
        <v>7.2368000000000002E-2</v>
      </c>
      <c r="G35">
        <v>1.2422000000000001E-2</v>
      </c>
      <c r="H35">
        <v>0.16014200000000001</v>
      </c>
      <c r="I35">
        <v>1.1938089999999999</v>
      </c>
      <c r="J35">
        <v>0.39338699999999999</v>
      </c>
      <c r="K35">
        <v>1.4403950000000001</v>
      </c>
    </row>
    <row r="36" spans="1:11" x14ac:dyDescent="0.4">
      <c r="A36" t="s">
        <v>492</v>
      </c>
      <c r="B36" t="s">
        <v>441</v>
      </c>
      <c r="C36">
        <v>83.400002000000001</v>
      </c>
      <c r="D36">
        <v>-7.143E-3</v>
      </c>
      <c r="E36">
        <v>1.115496</v>
      </c>
      <c r="F36">
        <v>-3.0232999999999999E-2</v>
      </c>
      <c r="G36">
        <v>-4.0275999999999999E-2</v>
      </c>
      <c r="H36">
        <v>6.1068999999999998E-2</v>
      </c>
      <c r="I36">
        <v>0.21220900000000001</v>
      </c>
      <c r="J36">
        <v>8.3919999999999995E-2</v>
      </c>
      <c r="K36">
        <v>0.477385</v>
      </c>
    </row>
    <row r="37" spans="1:11" x14ac:dyDescent="0.4">
      <c r="A37" t="s">
        <v>468</v>
      </c>
      <c r="B37" t="s">
        <v>74</v>
      </c>
      <c r="C37">
        <v>26.200001</v>
      </c>
      <c r="D37">
        <v>-7.5760000000000003E-3</v>
      </c>
      <c r="E37">
        <v>0.62110799999999999</v>
      </c>
      <c r="F37">
        <v>-1.7933000000000001E-2</v>
      </c>
      <c r="G37">
        <v>-4.5024000000000002E-2</v>
      </c>
      <c r="H37">
        <v>0.19372</v>
      </c>
      <c r="I37">
        <v>0.35756399999999999</v>
      </c>
      <c r="J37">
        <v>9.6555000000000002E-2</v>
      </c>
    </row>
    <row r="38" spans="1:11" x14ac:dyDescent="0.4">
      <c r="A38" t="s">
        <v>121</v>
      </c>
      <c r="B38" t="s">
        <v>151</v>
      </c>
      <c r="C38">
        <v>34.950001</v>
      </c>
      <c r="D38">
        <v>-9.9150000000000002E-3</v>
      </c>
      <c r="E38">
        <v>1.1239300000000001</v>
      </c>
      <c r="F38">
        <v>2.1930000000000002E-2</v>
      </c>
      <c r="G38">
        <v>2.8700000000000002E-3</v>
      </c>
      <c r="H38">
        <v>0.17479</v>
      </c>
      <c r="I38">
        <v>0.41785</v>
      </c>
      <c r="J38">
        <v>0.386905</v>
      </c>
      <c r="K38">
        <v>1.266519</v>
      </c>
    </row>
    <row r="39" spans="1:11" x14ac:dyDescent="0.4">
      <c r="A39" t="s">
        <v>471</v>
      </c>
      <c r="B39" t="s">
        <v>74</v>
      </c>
      <c r="C39">
        <v>18.700001</v>
      </c>
      <c r="D39">
        <v>-1.0581999999999999E-2</v>
      </c>
      <c r="E39">
        <v>1.1261479999999999</v>
      </c>
      <c r="F39">
        <v>0.14723900000000001</v>
      </c>
      <c r="G39">
        <v>-4.1026E-2</v>
      </c>
      <c r="H39">
        <v>0.14723900000000001</v>
      </c>
      <c r="I39">
        <v>0.44961299999999998</v>
      </c>
      <c r="J39">
        <v>-0.19656299999999999</v>
      </c>
      <c r="K39">
        <v>0.54545500000000002</v>
      </c>
    </row>
    <row r="40" spans="1:11" x14ac:dyDescent="0.4">
      <c r="A40" t="s">
        <v>480</v>
      </c>
      <c r="B40" t="s">
        <v>436</v>
      </c>
      <c r="C40">
        <v>24.4</v>
      </c>
      <c r="D40">
        <v>-1.2146000000000001E-2</v>
      </c>
      <c r="E40">
        <v>0.99603799999999998</v>
      </c>
      <c r="F40">
        <v>-3.5573E-2</v>
      </c>
      <c r="G40">
        <v>-0.15862100000000001</v>
      </c>
      <c r="H40">
        <v>8.2640000000000005E-3</v>
      </c>
      <c r="I40">
        <v>0.104072</v>
      </c>
      <c r="J40">
        <v>-2.2336000000000002E-2</v>
      </c>
      <c r="K40">
        <v>0.408499</v>
      </c>
    </row>
    <row r="41" spans="1:11" x14ac:dyDescent="0.4">
      <c r="A41" t="s">
        <v>493</v>
      </c>
      <c r="B41" t="s">
        <v>441</v>
      </c>
      <c r="C41">
        <v>38.349997999999999</v>
      </c>
      <c r="D41">
        <v>-1.4139000000000001E-2</v>
      </c>
      <c r="E41">
        <v>1.1136269999999999</v>
      </c>
      <c r="F41">
        <v>3.2301000000000003E-2</v>
      </c>
      <c r="G41">
        <v>-0.12242599999999999</v>
      </c>
      <c r="H41">
        <v>5.7931000000000003E-2</v>
      </c>
      <c r="I41">
        <v>0.148203</v>
      </c>
      <c r="J41">
        <v>-0.25584400000000002</v>
      </c>
      <c r="K41">
        <v>0.46626299999999998</v>
      </c>
    </row>
    <row r="42" spans="1:11" x14ac:dyDescent="0.4">
      <c r="A42" t="s">
        <v>469</v>
      </c>
      <c r="B42" t="s">
        <v>74</v>
      </c>
      <c r="C42">
        <v>25.950001</v>
      </c>
      <c r="D42">
        <v>-1.5180000000000001E-2</v>
      </c>
      <c r="E42">
        <v>1.0883560000000001</v>
      </c>
      <c r="F42">
        <v>1.931E-3</v>
      </c>
      <c r="G42">
        <v>-3.7106E-2</v>
      </c>
      <c r="H42">
        <v>8.1250000000000003E-2</v>
      </c>
      <c r="I42">
        <v>3.3864999999999999E-2</v>
      </c>
      <c r="J42">
        <v>-0.11969</v>
      </c>
      <c r="K42">
        <v>0.19131699999999999</v>
      </c>
    </row>
    <row r="43" spans="1:11" x14ac:dyDescent="0.4">
      <c r="A43" t="s">
        <v>112</v>
      </c>
      <c r="B43" t="s">
        <v>74</v>
      </c>
      <c r="C43">
        <v>25.200001</v>
      </c>
      <c r="D43">
        <v>-1.5625E-2</v>
      </c>
      <c r="E43">
        <v>1.2001200000000001</v>
      </c>
      <c r="F43">
        <v>-9.8230000000000001E-3</v>
      </c>
      <c r="G43">
        <v>-6.1452E-2</v>
      </c>
      <c r="H43">
        <v>6.4107999999999998E-2</v>
      </c>
      <c r="I43">
        <v>-3.2460999999999997E-2</v>
      </c>
      <c r="J43">
        <v>-0.16</v>
      </c>
      <c r="K43">
        <v>0.26126300000000002</v>
      </c>
    </row>
    <row r="44" spans="1:11" x14ac:dyDescent="0.4">
      <c r="A44" t="s">
        <v>125</v>
      </c>
      <c r="B44" t="s">
        <v>438</v>
      </c>
      <c r="C44">
        <v>36.599997999999999</v>
      </c>
      <c r="D44">
        <v>-1.6129000000000001E-2</v>
      </c>
      <c r="E44">
        <v>0.82258299999999995</v>
      </c>
      <c r="F44">
        <v>-3.5573E-2</v>
      </c>
      <c r="G44">
        <v>-5.4264E-2</v>
      </c>
      <c r="H44">
        <v>0.152756</v>
      </c>
      <c r="I44">
        <v>-0.138824</v>
      </c>
      <c r="J44">
        <v>-0.200873</v>
      </c>
      <c r="K44">
        <v>9.6368999999999996E-2</v>
      </c>
    </row>
    <row r="45" spans="1:11" x14ac:dyDescent="0.4">
      <c r="A45" t="s">
        <v>484</v>
      </c>
      <c r="B45" t="s">
        <v>439</v>
      </c>
      <c r="C45">
        <v>27.9</v>
      </c>
      <c r="D45">
        <v>-2.1052999999999999E-2</v>
      </c>
      <c r="E45">
        <v>1.1377079999999999</v>
      </c>
      <c r="F45">
        <v>0</v>
      </c>
      <c r="G45">
        <v>-3.9341000000000001E-2</v>
      </c>
      <c r="H45">
        <v>0.19584199999999999</v>
      </c>
      <c r="I45">
        <v>0.455544</v>
      </c>
      <c r="J45">
        <v>0.205849</v>
      </c>
      <c r="K45">
        <v>2.2279939999999998</v>
      </c>
    </row>
    <row r="46" spans="1:11" x14ac:dyDescent="0.4">
      <c r="A46" t="s">
        <v>455</v>
      </c>
      <c r="B46" t="s">
        <v>448</v>
      </c>
      <c r="C46">
        <v>37.200001</v>
      </c>
      <c r="D46">
        <v>-2.1052999999999999E-2</v>
      </c>
      <c r="E46">
        <v>1.256953</v>
      </c>
      <c r="F46">
        <v>-2.4902000000000001E-2</v>
      </c>
      <c r="G46">
        <v>-7.9208000000000001E-2</v>
      </c>
      <c r="H46">
        <v>3.0471000000000002E-2</v>
      </c>
      <c r="I46">
        <v>0.28719699999999998</v>
      </c>
      <c r="J46">
        <v>5.4050000000000001E-3</v>
      </c>
      <c r="K46">
        <v>2.2631579999999998</v>
      </c>
    </row>
    <row r="47" spans="1:11" x14ac:dyDescent="0.4">
      <c r="A47" t="s">
        <v>115</v>
      </c>
      <c r="B47" t="s">
        <v>448</v>
      </c>
      <c r="C47">
        <v>93.800003000000004</v>
      </c>
      <c r="D47">
        <v>-2.2917E-2</v>
      </c>
      <c r="E47">
        <v>1.326479</v>
      </c>
      <c r="F47">
        <v>-4.4805999999999999E-2</v>
      </c>
      <c r="G47">
        <v>-4.8681000000000002E-2</v>
      </c>
      <c r="H47">
        <v>5.2749999999999998E-2</v>
      </c>
      <c r="I47">
        <v>-0.25258999999999998</v>
      </c>
      <c r="J47">
        <v>-0.32029000000000002</v>
      </c>
      <c r="K47">
        <v>0.47716500000000001</v>
      </c>
    </row>
    <row r="48" spans="1:11" x14ac:dyDescent="0.4">
      <c r="A48" t="s">
        <v>486</v>
      </c>
      <c r="B48" t="s">
        <v>439</v>
      </c>
      <c r="C48">
        <v>45</v>
      </c>
      <c r="D48">
        <v>-3.7433000000000001E-2</v>
      </c>
      <c r="E48">
        <v>1.1383110000000001</v>
      </c>
      <c r="F48">
        <v>-3.6402999999999998E-2</v>
      </c>
      <c r="G48">
        <v>-8.1632999999999997E-2</v>
      </c>
      <c r="H48">
        <v>6.7358000000000001E-2</v>
      </c>
      <c r="I48">
        <v>0.17832100000000001</v>
      </c>
      <c r="J48">
        <v>-3.7248000000000003E-2</v>
      </c>
      <c r="K48">
        <v>1.0793900000000001</v>
      </c>
    </row>
  </sheetData>
  <phoneticPr fontId="8" type="noConversion"/>
  <pageMargins left="0.7" right="0.7" top="0.75" bottom="0.75" header="0.3" footer="0.3"/>
  <pageSetup scale="48"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O12" sqref="O12"/>
    </sheetView>
  </sheetViews>
  <sheetFormatPr defaultRowHeight="14.6" x14ac:dyDescent="0.4"/>
  <cols>
    <col min="1" max="1" width="8.15234375" bestFit="1" customWidth="1"/>
    <col min="2" max="2" width="14.69140625" bestFit="1" customWidth="1"/>
    <col min="3" max="4" width="12.23046875" bestFit="1" customWidth="1"/>
    <col min="5" max="6" width="11.84375" bestFit="1" customWidth="1"/>
    <col min="7" max="7" width="12.4609375" bestFit="1" customWidth="1"/>
    <col min="8" max="8" width="13.765625" bestFit="1" customWidth="1"/>
    <col min="9" max="9" width="15.61328125" bestFit="1" customWidth="1"/>
    <col min="10" max="10" width="14.53515625" bestFit="1" customWidth="1"/>
    <col min="23" max="23" width="10.15234375" customWidth="1"/>
  </cols>
  <sheetData>
    <row r="1" spans="1:10" x14ac:dyDescent="0.4">
      <c r="A1" t="s">
        <v>43</v>
      </c>
      <c r="B1" t="s">
        <v>24</v>
      </c>
      <c r="C1" t="s">
        <v>423</v>
      </c>
      <c r="D1" t="s">
        <v>424</v>
      </c>
      <c r="E1" t="s">
        <v>425</v>
      </c>
      <c r="F1" t="s">
        <v>426</v>
      </c>
      <c r="G1" t="s">
        <v>427</v>
      </c>
      <c r="H1" t="s">
        <v>428</v>
      </c>
      <c r="I1" t="s">
        <v>429</v>
      </c>
      <c r="J1" t="s">
        <v>430</v>
      </c>
    </row>
    <row r="2" spans="1:10" x14ac:dyDescent="0.4">
      <c r="A2" t="s">
        <v>42</v>
      </c>
      <c r="B2" t="s">
        <v>431</v>
      </c>
      <c r="C2">
        <v>7148975.4135375656</v>
      </c>
      <c r="D2">
        <v>7402910.1793052424</v>
      </c>
      <c r="E2">
        <v>276474.99346016045</v>
      </c>
      <c r="F2">
        <v>22540.227692483793</v>
      </c>
      <c r="G2">
        <v>253934.76576767661</v>
      </c>
      <c r="H2">
        <v>3.5520441892528606E-2</v>
      </c>
      <c r="I2" t="s">
        <v>432</v>
      </c>
      <c r="J2">
        <v>1</v>
      </c>
    </row>
    <row r="3" spans="1:10" x14ac:dyDescent="0.4">
      <c r="A3" t="s">
        <v>433</v>
      </c>
      <c r="B3" t="s">
        <v>74</v>
      </c>
      <c r="C3">
        <v>1090384.3487442646</v>
      </c>
      <c r="D3">
        <v>1202829.4228017505</v>
      </c>
      <c r="E3">
        <v>276474.99346016045</v>
      </c>
      <c r="F3">
        <v>22540.227692483793</v>
      </c>
      <c r="G3">
        <v>112445.074057486</v>
      </c>
      <c r="H3">
        <v>0.10312425539396515</v>
      </c>
      <c r="I3" t="s">
        <v>434</v>
      </c>
      <c r="J3">
        <v>0.37605133820289338</v>
      </c>
    </row>
    <row r="4" spans="1:10" x14ac:dyDescent="0.4">
      <c r="A4" t="s">
        <v>433</v>
      </c>
      <c r="B4" t="s">
        <v>151</v>
      </c>
      <c r="C4">
        <v>2349324.6783575807</v>
      </c>
      <c r="D4">
        <v>2421516.2489652219</v>
      </c>
      <c r="E4">
        <v>276474.99346016045</v>
      </c>
      <c r="F4">
        <v>22540.227692483793</v>
      </c>
      <c r="G4">
        <v>72191.570607641508</v>
      </c>
      <c r="H4">
        <v>3.0728647799379765E-2</v>
      </c>
      <c r="I4" t="s">
        <v>434</v>
      </c>
      <c r="J4">
        <v>0.24143108945878192</v>
      </c>
    </row>
    <row r="5" spans="1:10" x14ac:dyDescent="0.4">
      <c r="A5" t="s">
        <v>433</v>
      </c>
      <c r="B5" t="s">
        <v>164</v>
      </c>
      <c r="C5">
        <v>210331.40183533373</v>
      </c>
      <c r="D5">
        <v>229759.33881597719</v>
      </c>
      <c r="E5">
        <v>276474.99346016045</v>
      </c>
      <c r="F5">
        <v>22540.227692483793</v>
      </c>
      <c r="G5">
        <v>19427.936980643462</v>
      </c>
      <c r="H5">
        <v>9.2368218968337329E-2</v>
      </c>
      <c r="I5" t="s">
        <v>434</v>
      </c>
      <c r="J5">
        <v>6.4973070286364093E-2</v>
      </c>
    </row>
    <row r="6" spans="1:10" x14ac:dyDescent="0.4">
      <c r="A6" t="s">
        <v>433</v>
      </c>
      <c r="B6" t="s">
        <v>76</v>
      </c>
      <c r="C6">
        <v>256858.31869107578</v>
      </c>
      <c r="D6">
        <v>273653.24903153407</v>
      </c>
      <c r="E6">
        <v>276474.99346016045</v>
      </c>
      <c r="F6">
        <v>22540.227692483793</v>
      </c>
      <c r="G6">
        <v>16794.93034045829</v>
      </c>
      <c r="H6">
        <v>6.5385970078927436E-2</v>
      </c>
      <c r="I6" t="s">
        <v>434</v>
      </c>
      <c r="J6">
        <v>5.6167476276683073E-2</v>
      </c>
    </row>
    <row r="7" spans="1:10" x14ac:dyDescent="0.4">
      <c r="A7" t="s">
        <v>433</v>
      </c>
      <c r="B7" t="s">
        <v>85</v>
      </c>
      <c r="C7">
        <v>479907.52683321905</v>
      </c>
      <c r="D7">
        <v>485261.67097700632</v>
      </c>
      <c r="E7">
        <v>276474.99346016045</v>
      </c>
      <c r="F7">
        <v>22540.227692483793</v>
      </c>
      <c r="G7">
        <v>5354.1441437873036</v>
      </c>
      <c r="H7">
        <v>1.1156616315476089E-2</v>
      </c>
      <c r="I7" t="s">
        <v>434</v>
      </c>
      <c r="J7">
        <v>1.7905925066784699E-2</v>
      </c>
    </row>
    <row r="8" spans="1:10" x14ac:dyDescent="0.4">
      <c r="A8" t="s">
        <v>433</v>
      </c>
      <c r="B8" t="s">
        <v>435</v>
      </c>
      <c r="C8">
        <v>554075.07613037329</v>
      </c>
      <c r="D8">
        <v>559231.04511554679</v>
      </c>
      <c r="E8">
        <v>276474.99346016045</v>
      </c>
      <c r="F8">
        <v>22540.227692483793</v>
      </c>
      <c r="G8">
        <v>5155.968985173482</v>
      </c>
      <c r="H8">
        <v>9.3055421680081265E-3</v>
      </c>
      <c r="I8" t="s">
        <v>434</v>
      </c>
      <c r="J8">
        <v>1.7243165633168259E-2</v>
      </c>
    </row>
    <row r="9" spans="1:10" x14ac:dyDescent="0.4">
      <c r="A9" t="s">
        <v>433</v>
      </c>
      <c r="B9" t="s">
        <v>436</v>
      </c>
      <c r="C9">
        <v>283388.00428794051</v>
      </c>
      <c r="D9">
        <v>287698.54383160063</v>
      </c>
      <c r="E9">
        <v>276474.99346016045</v>
      </c>
      <c r="F9">
        <v>22540.227692483793</v>
      </c>
      <c r="G9">
        <v>4310.5395436601129</v>
      </c>
      <c r="H9">
        <v>1.5210733970518872E-2</v>
      </c>
      <c r="I9" t="s">
        <v>434</v>
      </c>
      <c r="J9">
        <v>1.4415786350420021E-2</v>
      </c>
    </row>
    <row r="10" spans="1:10" x14ac:dyDescent="0.4">
      <c r="A10" t="s">
        <v>433</v>
      </c>
      <c r="B10" t="s">
        <v>437</v>
      </c>
      <c r="C10">
        <v>157018.95314712983</v>
      </c>
      <c r="D10">
        <v>160699.52849914785</v>
      </c>
      <c r="E10">
        <v>276474.99346016045</v>
      </c>
      <c r="F10">
        <v>22540.227692483793</v>
      </c>
      <c r="G10">
        <v>3680.5753520180288</v>
      </c>
      <c r="H10">
        <v>2.3440325376321028E-2</v>
      </c>
      <c r="I10" t="s">
        <v>434</v>
      </c>
      <c r="J10">
        <v>1.2308989949843162E-2</v>
      </c>
    </row>
    <row r="11" spans="1:10" x14ac:dyDescent="0.4">
      <c r="A11" t="s">
        <v>433</v>
      </c>
      <c r="B11" t="s">
        <v>266</v>
      </c>
      <c r="C11">
        <v>144554.32058138886</v>
      </c>
      <c r="D11">
        <v>147993.37658109702</v>
      </c>
      <c r="E11">
        <v>276474.99346016045</v>
      </c>
      <c r="F11">
        <v>22540.227692483793</v>
      </c>
      <c r="G11">
        <v>3439.0559997081582</v>
      </c>
      <c r="H11">
        <v>2.3790752056918673E-2</v>
      </c>
      <c r="I11" t="s">
        <v>434</v>
      </c>
      <c r="J11">
        <v>1.150127403699143E-2</v>
      </c>
    </row>
    <row r="12" spans="1:10" x14ac:dyDescent="0.4">
      <c r="A12" t="s">
        <v>433</v>
      </c>
      <c r="B12" t="s">
        <v>438</v>
      </c>
      <c r="C12">
        <v>164494.70817060999</v>
      </c>
      <c r="D12">
        <v>167305.28037889607</v>
      </c>
      <c r="E12">
        <v>276474.99346016045</v>
      </c>
      <c r="F12">
        <v>22540.227692483793</v>
      </c>
      <c r="G12">
        <v>2810.5722082860802</v>
      </c>
      <c r="H12">
        <v>1.7086094984715434E-2</v>
      </c>
      <c r="I12" t="s">
        <v>434</v>
      </c>
      <c r="J12">
        <v>9.3994285556831605E-3</v>
      </c>
    </row>
    <row r="13" spans="1:10" x14ac:dyDescent="0.4">
      <c r="A13" t="s">
        <v>433</v>
      </c>
      <c r="B13" t="s">
        <v>439</v>
      </c>
      <c r="C13">
        <v>265469.98884450563</v>
      </c>
      <c r="D13">
        <v>267995.38452878507</v>
      </c>
      <c r="E13">
        <v>276474.99346016045</v>
      </c>
      <c r="F13">
        <v>22540.227692483793</v>
      </c>
      <c r="G13">
        <v>2525.3956842794046</v>
      </c>
      <c r="H13">
        <v>9.5129234580208968E-3</v>
      </c>
      <c r="I13" t="s">
        <v>434</v>
      </c>
      <c r="J13">
        <v>8.4457094677137367E-3</v>
      </c>
    </row>
    <row r="14" spans="1:10" x14ac:dyDescent="0.4">
      <c r="A14" t="s">
        <v>433</v>
      </c>
      <c r="B14" t="s">
        <v>69</v>
      </c>
      <c r="C14">
        <v>207864.55885199236</v>
      </c>
      <c r="D14">
        <v>209957.58980945696</v>
      </c>
      <c r="E14">
        <v>276474.99346016045</v>
      </c>
      <c r="F14">
        <v>22540.227692483793</v>
      </c>
      <c r="G14">
        <v>2093.0309574646153</v>
      </c>
      <c r="H14">
        <v>1.0069205491422487E-2</v>
      </c>
      <c r="I14" t="s">
        <v>434</v>
      </c>
      <c r="J14">
        <v>6.999747201484917E-3</v>
      </c>
    </row>
    <row r="15" spans="1:10" x14ac:dyDescent="0.4">
      <c r="A15" t="s">
        <v>433</v>
      </c>
      <c r="B15" t="s">
        <v>440</v>
      </c>
      <c r="C15">
        <v>139995.79428339197</v>
      </c>
      <c r="D15">
        <v>141598.67026609162</v>
      </c>
      <c r="E15">
        <v>276474.99346016045</v>
      </c>
      <c r="F15">
        <v>22540.227692483793</v>
      </c>
      <c r="G15">
        <v>1602.8759826996688</v>
      </c>
      <c r="H15">
        <v>1.1449458113398531E-2</v>
      </c>
      <c r="I15" t="s">
        <v>434</v>
      </c>
      <c r="J15">
        <v>5.3605163527157594E-3</v>
      </c>
    </row>
    <row r="16" spans="1:10" x14ac:dyDescent="0.4">
      <c r="A16" t="s">
        <v>433</v>
      </c>
      <c r="B16" t="s">
        <v>441</v>
      </c>
      <c r="C16">
        <v>152529.50925242522</v>
      </c>
      <c r="D16">
        <v>153535.16355112352</v>
      </c>
      <c r="E16">
        <v>276474.99346016045</v>
      </c>
      <c r="F16">
        <v>22540.227692483793</v>
      </c>
      <c r="G16">
        <v>1005.6542986982981</v>
      </c>
      <c r="H16">
        <v>6.5931786159097398E-3</v>
      </c>
      <c r="I16" t="s">
        <v>434</v>
      </c>
      <c r="J16">
        <v>3.3632210922965749E-3</v>
      </c>
    </row>
    <row r="17" spans="1:10" x14ac:dyDescent="0.4">
      <c r="A17" t="s">
        <v>433</v>
      </c>
      <c r="B17" t="s">
        <v>442</v>
      </c>
      <c r="C17">
        <v>21773.621574870711</v>
      </c>
      <c r="D17">
        <v>22731.494087788582</v>
      </c>
      <c r="E17">
        <v>276474.99346016045</v>
      </c>
      <c r="F17">
        <v>22540.227692483793</v>
      </c>
      <c r="G17">
        <v>957.87251291787072</v>
      </c>
      <c r="H17">
        <v>4.3992337683656964E-2</v>
      </c>
      <c r="I17" t="s">
        <v>434</v>
      </c>
      <c r="J17">
        <v>3.2034239234560117E-3</v>
      </c>
    </row>
    <row r="18" spans="1:10" x14ac:dyDescent="0.4">
      <c r="A18" t="s">
        <v>433</v>
      </c>
      <c r="B18" t="s">
        <v>271</v>
      </c>
      <c r="C18">
        <v>77489.521522665586</v>
      </c>
      <c r="D18">
        <v>78423.595576542444</v>
      </c>
      <c r="E18">
        <v>276474.99346016045</v>
      </c>
      <c r="F18">
        <v>22540.227692483793</v>
      </c>
      <c r="G18">
        <v>934.07405387686833</v>
      </c>
      <c r="H18">
        <v>1.2054198238966326E-2</v>
      </c>
      <c r="I18" t="s">
        <v>434</v>
      </c>
      <c r="J18">
        <v>3.1238344666074135E-3</v>
      </c>
    </row>
    <row r="19" spans="1:10" x14ac:dyDescent="0.4">
      <c r="A19" t="s">
        <v>433</v>
      </c>
      <c r="B19" t="s">
        <v>332</v>
      </c>
      <c r="C19">
        <v>60141.599346832911</v>
      </c>
      <c r="D19">
        <v>60348.924573305107</v>
      </c>
      <c r="E19">
        <v>276474.99346016045</v>
      </c>
      <c r="F19">
        <v>22540.227692483793</v>
      </c>
      <c r="G19">
        <v>207.32522647219787</v>
      </c>
      <c r="H19">
        <v>3.4472848863989149E-3</v>
      </c>
      <c r="I19" t="s">
        <v>434</v>
      </c>
      <c r="J19">
        <v>6.933601094720206E-4</v>
      </c>
    </row>
    <row r="20" spans="1:10" x14ac:dyDescent="0.4">
      <c r="A20" t="s">
        <v>433</v>
      </c>
      <c r="B20" t="s">
        <v>443</v>
      </c>
      <c r="C20">
        <v>23200.600536627338</v>
      </c>
      <c r="D20">
        <v>23306.444707652598</v>
      </c>
      <c r="E20">
        <v>276474.99346016045</v>
      </c>
      <c r="F20">
        <v>22540.227692483793</v>
      </c>
      <c r="G20">
        <v>105.84417102525775</v>
      </c>
      <c r="H20">
        <v>4.5621306594267001E-3</v>
      </c>
      <c r="I20" t="s">
        <v>434</v>
      </c>
      <c r="J20">
        <v>3.539758632261244E-4</v>
      </c>
    </row>
    <row r="21" spans="1:10" x14ac:dyDescent="0.4">
      <c r="A21" t="s">
        <v>433</v>
      </c>
      <c r="B21" t="s">
        <v>444</v>
      </c>
      <c r="C21">
        <v>47652.764346353899</v>
      </c>
      <c r="D21">
        <v>47594.339339482889</v>
      </c>
      <c r="E21">
        <v>276474.99346016045</v>
      </c>
      <c r="F21">
        <v>22540.227692483793</v>
      </c>
      <c r="G21">
        <v>-58.425006871008712</v>
      </c>
      <c r="H21">
        <v>-1.2260570330476569E-3</v>
      </c>
      <c r="I21" t="s">
        <v>445</v>
      </c>
      <c r="J21">
        <v>-1.9539141400826327E-4</v>
      </c>
    </row>
    <row r="22" spans="1:10" x14ac:dyDescent="0.4">
      <c r="A22" t="s">
        <v>433</v>
      </c>
      <c r="B22" t="s">
        <v>446</v>
      </c>
      <c r="C22">
        <v>75076.546390839561</v>
      </c>
      <c r="D22">
        <v>74796.717228617417</v>
      </c>
      <c r="E22">
        <v>276474.99346016045</v>
      </c>
      <c r="F22">
        <v>22540.227692483793</v>
      </c>
      <c r="G22">
        <v>-279.82916222215363</v>
      </c>
      <c r="H22">
        <v>-3.7272513944020119E-3</v>
      </c>
      <c r="I22" t="s">
        <v>445</v>
      </c>
      <c r="J22">
        <v>-9.3583584522375751E-4</v>
      </c>
    </row>
    <row r="23" spans="1:10" x14ac:dyDescent="0.4">
      <c r="A23" t="s">
        <v>433</v>
      </c>
      <c r="B23" t="s">
        <v>447</v>
      </c>
      <c r="C23">
        <v>30649.636146591616</v>
      </c>
      <c r="D23">
        <v>30369.100246192043</v>
      </c>
      <c r="E23">
        <v>276474.99346016045</v>
      </c>
      <c r="F23">
        <v>22540.227692483793</v>
      </c>
      <c r="G23">
        <v>-280.53590039957169</v>
      </c>
      <c r="H23">
        <v>-9.1529928465649869E-3</v>
      </c>
      <c r="I23" t="s">
        <v>445</v>
      </c>
      <c r="J23">
        <v>-9.3819939773688273E-4</v>
      </c>
    </row>
    <row r="24" spans="1:10" x14ac:dyDescent="0.4">
      <c r="A24" t="s">
        <v>433</v>
      </c>
      <c r="B24" t="s">
        <v>448</v>
      </c>
      <c r="C24">
        <v>356793.93566155306</v>
      </c>
      <c r="D24">
        <v>356305.05039242585</v>
      </c>
      <c r="E24">
        <v>276474.99346016045</v>
      </c>
      <c r="F24">
        <v>22540.227692483793</v>
      </c>
      <c r="G24">
        <v>-488.88526912722227</v>
      </c>
      <c r="H24">
        <v>-1.3702174287820576E-3</v>
      </c>
      <c r="I24" t="s">
        <v>445</v>
      </c>
      <c r="J24">
        <v>-1.6349845577849403E-3</v>
      </c>
    </row>
    <row r="25" spans="1:10" x14ac:dyDescent="0.4">
      <c r="A25" t="s">
        <v>449</v>
      </c>
      <c r="B25" t="s">
        <v>450</v>
      </c>
      <c r="C25">
        <v>355600.52582400001</v>
      </c>
      <c r="D25">
        <v>412955.44934400002</v>
      </c>
      <c r="E25">
        <v>276474.99346016045</v>
      </c>
      <c r="F25">
        <v>22540.227692483793</v>
      </c>
      <c r="G25">
        <v>57354.923520000011</v>
      </c>
      <c r="H25">
        <v>0.16129032258064518</v>
      </c>
      <c r="I25" t="s">
        <v>434</v>
      </c>
      <c r="J25">
        <v>0.19181272210460784</v>
      </c>
    </row>
    <row r="26" spans="1:10" x14ac:dyDescent="0.4">
      <c r="A26" t="s">
        <v>449</v>
      </c>
      <c r="B26" t="s">
        <v>451</v>
      </c>
      <c r="C26">
        <v>315859.98660661327</v>
      </c>
      <c r="D26">
        <v>361041.51825461327</v>
      </c>
      <c r="E26">
        <v>276474.99346016045</v>
      </c>
      <c r="F26">
        <v>22540.227692483793</v>
      </c>
      <c r="G26">
        <v>45181.531648000004</v>
      </c>
      <c r="H26">
        <v>0.14304291003555061</v>
      </c>
      <c r="I26" t="s">
        <v>434</v>
      </c>
      <c r="J26">
        <v>0.15110110941454477</v>
      </c>
    </row>
    <row r="27" spans="1:10" x14ac:dyDescent="0.4">
      <c r="A27" t="s">
        <v>449</v>
      </c>
      <c r="B27" t="s">
        <v>452</v>
      </c>
      <c r="C27">
        <v>489642.55021985155</v>
      </c>
      <c r="D27">
        <v>523900.83740207419</v>
      </c>
      <c r="E27">
        <v>276474.99346016045</v>
      </c>
      <c r="F27">
        <v>22540.227692483793</v>
      </c>
      <c r="G27">
        <v>34258.287182222644</v>
      </c>
      <c r="H27">
        <v>6.9965911187335597E-2</v>
      </c>
      <c r="I27" t="s">
        <v>434</v>
      </c>
      <c r="J27">
        <v>0.11457037889296658</v>
      </c>
    </row>
    <row r="28" spans="1:10" x14ac:dyDescent="0.4">
      <c r="A28" t="s">
        <v>449</v>
      </c>
      <c r="B28" t="s">
        <v>100</v>
      </c>
      <c r="C28">
        <v>181140.99410875782</v>
      </c>
      <c r="D28">
        <v>199562.108928</v>
      </c>
      <c r="E28">
        <v>276474.99346016045</v>
      </c>
      <c r="F28">
        <v>22540.227692483793</v>
      </c>
      <c r="G28">
        <v>18421.114819242182</v>
      </c>
      <c r="H28">
        <v>0.10169489744647237</v>
      </c>
      <c r="I28" t="s">
        <v>434</v>
      </c>
      <c r="J28">
        <v>6.1605943497566595E-2</v>
      </c>
    </row>
    <row r="29" spans="1:10" x14ac:dyDescent="0.4">
      <c r="A29" t="s">
        <v>449</v>
      </c>
      <c r="B29" t="s">
        <v>453</v>
      </c>
      <c r="C29">
        <v>261194.65925767383</v>
      </c>
      <c r="D29">
        <v>268918.1463743262</v>
      </c>
      <c r="E29">
        <v>276474.99346016045</v>
      </c>
      <c r="F29">
        <v>22540.227692483793</v>
      </c>
      <c r="G29">
        <v>7723.4871166523662</v>
      </c>
      <c r="H29">
        <v>2.9569850848416426E-2</v>
      </c>
      <c r="I29" t="s">
        <v>434</v>
      </c>
      <c r="J29">
        <v>2.58297456794335E-2</v>
      </c>
    </row>
    <row r="30" spans="1:10" x14ac:dyDescent="0.4">
      <c r="A30" t="s">
        <v>449</v>
      </c>
      <c r="B30" t="s">
        <v>454</v>
      </c>
      <c r="C30">
        <v>100073.952896</v>
      </c>
      <c r="D30">
        <v>98580.311807999999</v>
      </c>
      <c r="E30">
        <v>276474.99346016045</v>
      </c>
      <c r="F30">
        <v>22540.227692483793</v>
      </c>
      <c r="G30">
        <v>-1493.6410880000039</v>
      </c>
      <c r="H30">
        <v>-1.4925373134328398E-2</v>
      </c>
      <c r="I30" t="s">
        <v>445</v>
      </c>
      <c r="J30">
        <v>-4.9952008537970547E-3</v>
      </c>
    </row>
    <row r="31" spans="1:10" x14ac:dyDescent="0.4">
      <c r="A31" t="s">
        <v>449</v>
      </c>
      <c r="B31" t="s">
        <v>455</v>
      </c>
      <c r="C31">
        <v>84146.976255999994</v>
      </c>
      <c r="D31">
        <v>82375.462655848634</v>
      </c>
      <c r="E31">
        <v>276474.99346016045</v>
      </c>
      <c r="F31">
        <v>22540.227692483793</v>
      </c>
      <c r="G31">
        <v>-1771.5136001513602</v>
      </c>
      <c r="H31">
        <v>-2.1052611501593255E-2</v>
      </c>
      <c r="I31" t="s">
        <v>445</v>
      </c>
      <c r="J31">
        <v>-5.9244930519674784E-3</v>
      </c>
    </row>
    <row r="32" spans="1:10" x14ac:dyDescent="0.4">
      <c r="A32" t="s">
        <v>449</v>
      </c>
      <c r="B32" t="s">
        <v>121</v>
      </c>
      <c r="C32">
        <v>249389.26908034569</v>
      </c>
      <c r="D32">
        <v>246916.5816716543</v>
      </c>
      <c r="E32">
        <v>276474.99346016045</v>
      </c>
      <c r="F32">
        <v>22540.227692483793</v>
      </c>
      <c r="G32">
        <v>-2472.6874086913886</v>
      </c>
      <c r="H32">
        <v>-9.9149711525669676E-3</v>
      </c>
      <c r="I32" t="s">
        <v>445</v>
      </c>
      <c r="J32">
        <v>-8.2694365830597843E-3</v>
      </c>
    </row>
    <row r="33" spans="1:10" x14ac:dyDescent="0.4">
      <c r="A33" t="s">
        <v>449</v>
      </c>
      <c r="B33" t="s">
        <v>111</v>
      </c>
      <c r="C33">
        <v>129538.56385683105</v>
      </c>
      <c r="D33">
        <v>125648.204256</v>
      </c>
      <c r="E33">
        <v>276474.99346016045</v>
      </c>
      <c r="F33">
        <v>22540.227692483793</v>
      </c>
      <c r="G33">
        <v>-3890.359600831056</v>
      </c>
      <c r="H33">
        <v>-3.0032443505632573E-2</v>
      </c>
      <c r="I33" t="s">
        <v>445</v>
      </c>
      <c r="J33">
        <v>-1.3010573795656597E-2</v>
      </c>
    </row>
    <row r="34" spans="1:10" x14ac:dyDescent="0.4">
      <c r="A34" t="s">
        <v>449</v>
      </c>
      <c r="B34" t="s">
        <v>115</v>
      </c>
      <c r="C34">
        <v>208987.250688</v>
      </c>
      <c r="D34">
        <v>204197.96616992578</v>
      </c>
      <c r="E34">
        <v>276474.99346016045</v>
      </c>
      <c r="F34">
        <v>22540.227692483793</v>
      </c>
      <c r="G34">
        <v>-4789.2845180742152</v>
      </c>
      <c r="H34">
        <v>-2.2916634877522768E-2</v>
      </c>
      <c r="I34" t="s">
        <v>445</v>
      </c>
      <c r="J34">
        <v>-1.6016858605433112E-2</v>
      </c>
    </row>
  </sheetData>
  <pageMargins left="0.7" right="0.7" top="0.75" bottom="0.75" header="0.3" footer="0.3"/>
  <pageSetup scale="70"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zoomScale="60" zoomScaleNormal="100" workbookViewId="0">
      <selection activeCell="L5" sqref="L5"/>
    </sheetView>
  </sheetViews>
  <sheetFormatPr defaultRowHeight="14.6" x14ac:dyDescent="0.4"/>
  <cols>
    <col min="1" max="1" width="14.4609375" bestFit="1" customWidth="1"/>
    <col min="2" max="2" width="9.61328125" bestFit="1" customWidth="1"/>
    <col min="3" max="3" width="11.84375" bestFit="1" customWidth="1"/>
    <col min="4" max="4" width="14.4609375" bestFit="1" customWidth="1"/>
    <col min="5" max="5" width="13" bestFit="1" customWidth="1"/>
    <col min="6" max="6" width="13.3828125" bestFit="1" customWidth="1"/>
    <col min="7" max="7" width="13.53515625" bestFit="1" customWidth="1"/>
    <col min="8" max="8" width="10.23046875" bestFit="1" customWidth="1"/>
    <col min="9" max="9" width="11.4609375" bestFit="1" customWidth="1"/>
  </cols>
  <sheetData>
    <row r="1" spans="1:9" x14ac:dyDescent="0.4">
      <c r="A1" t="s">
        <v>37</v>
      </c>
      <c r="B1" t="s">
        <v>24</v>
      </c>
      <c r="C1" t="s">
        <v>38</v>
      </c>
      <c r="D1" t="s">
        <v>526</v>
      </c>
      <c r="E1" t="s">
        <v>39</v>
      </c>
      <c r="F1" t="s">
        <v>40</v>
      </c>
      <c r="G1" t="s">
        <v>41</v>
      </c>
      <c r="H1" t="s">
        <v>42</v>
      </c>
      <c r="I1" t="s">
        <v>43</v>
      </c>
    </row>
    <row r="2" spans="1:9" x14ac:dyDescent="0.4">
      <c r="A2" s="1">
        <v>45859</v>
      </c>
      <c r="B2" t="s">
        <v>33</v>
      </c>
      <c r="C2">
        <v>1485.050048828125</v>
      </c>
      <c r="D2">
        <v>1.0067314639105152E-2</v>
      </c>
      <c r="E2">
        <v>-8.1681316984459906E-3</v>
      </c>
      <c r="F2">
        <v>1.6704908093128301E-2</v>
      </c>
      <c r="G2">
        <v>8.6539818408835512E-2</v>
      </c>
      <c r="H2" t="s">
        <v>44</v>
      </c>
      <c r="I2" t="s">
        <v>45</v>
      </c>
    </row>
    <row r="3" spans="1:9" x14ac:dyDescent="0.4">
      <c r="A3" s="1">
        <v>45856</v>
      </c>
      <c r="B3" t="s">
        <v>33</v>
      </c>
      <c r="C3">
        <v>1497.280029296875</v>
      </c>
      <c r="D3">
        <v>1.8235446337551142E-2</v>
      </c>
      <c r="E3">
        <v>4.8791749609746748E-3</v>
      </c>
      <c r="F3">
        <v>1.8266879224180022E-2</v>
      </c>
      <c r="G3">
        <v>0</v>
      </c>
      <c r="H3" t="s">
        <v>44</v>
      </c>
      <c r="I3" t="s">
        <v>45</v>
      </c>
    </row>
    <row r="4" spans="1:9" x14ac:dyDescent="0.4">
      <c r="A4" s="1">
        <v>45855</v>
      </c>
      <c r="B4" t="s">
        <v>33</v>
      </c>
      <c r="C4">
        <v>1490.010009765625</v>
      </c>
      <c r="D4">
        <v>1.3356271376576467E-2</v>
      </c>
      <c r="E4">
        <v>9.8545137150918283E-3</v>
      </c>
      <c r="F4">
        <v>2.212298305890914E-2</v>
      </c>
      <c r="G4">
        <v>0</v>
      </c>
      <c r="H4" t="s">
        <v>44</v>
      </c>
      <c r="I4" t="s">
        <v>45</v>
      </c>
    </row>
    <row r="5" spans="1:9" x14ac:dyDescent="0.4">
      <c r="A5" s="1">
        <v>45854</v>
      </c>
      <c r="B5" t="s">
        <v>33</v>
      </c>
      <c r="C5">
        <v>1475.469970703125</v>
      </c>
      <c r="D5">
        <v>3.5017576614846391E-3</v>
      </c>
      <c r="E5">
        <v>1.0146130860475999E-2</v>
      </c>
      <c r="F5">
        <v>2.0634428870552446E-2</v>
      </c>
      <c r="G5">
        <v>0</v>
      </c>
      <c r="H5" t="s">
        <v>44</v>
      </c>
      <c r="I5" t="s">
        <v>45</v>
      </c>
    </row>
    <row r="6" spans="1:9" x14ac:dyDescent="0.4">
      <c r="A6" s="1">
        <v>45853</v>
      </c>
      <c r="B6" t="s">
        <v>33</v>
      </c>
      <c r="C6">
        <v>1460.6500244140625</v>
      </c>
      <c r="D6">
        <v>-6.6443731989913601E-3</v>
      </c>
      <c r="E6">
        <v>-6.6443731989913601E-3</v>
      </c>
      <c r="F6">
        <v>2.0491629562658709E-2</v>
      </c>
      <c r="G6">
        <v>0</v>
      </c>
      <c r="H6" t="s">
        <v>44</v>
      </c>
      <c r="I6" t="s">
        <v>45</v>
      </c>
    </row>
    <row r="7" spans="1:9" x14ac:dyDescent="0.4">
      <c r="A7" s="1">
        <v>45859</v>
      </c>
      <c r="B7" t="s">
        <v>34</v>
      </c>
      <c r="C7">
        <v>1628.06005859375</v>
      </c>
      <c r="D7">
        <v>1.4152993462762775E-2</v>
      </c>
      <c r="E7">
        <v>-9.641631997122424E-3</v>
      </c>
      <c r="F7">
        <v>2.1470218784371609E-2</v>
      </c>
      <c r="G7">
        <v>0.1129751191203594</v>
      </c>
      <c r="H7" t="s">
        <v>44</v>
      </c>
      <c r="I7" t="s">
        <v>45</v>
      </c>
    </row>
    <row r="8" spans="1:9" x14ac:dyDescent="0.4">
      <c r="A8" s="1">
        <v>45856</v>
      </c>
      <c r="B8" t="s">
        <v>34</v>
      </c>
      <c r="C8">
        <v>1643.9100341796875</v>
      </c>
      <c r="D8">
        <v>2.3794625459885199E-2</v>
      </c>
      <c r="E8">
        <v>5.6341122425616064E-3</v>
      </c>
      <c r="F8">
        <v>2.3821979239547764E-2</v>
      </c>
      <c r="G8">
        <v>0</v>
      </c>
      <c r="H8" t="s">
        <v>44</v>
      </c>
      <c r="I8" t="s">
        <v>45</v>
      </c>
    </row>
    <row r="9" spans="1:9" x14ac:dyDescent="0.4">
      <c r="A9" s="1">
        <v>45855</v>
      </c>
      <c r="B9" t="s">
        <v>34</v>
      </c>
      <c r="C9">
        <v>1634.699951171875</v>
      </c>
      <c r="D9">
        <v>1.8160513217323593E-2</v>
      </c>
      <c r="E9">
        <v>1.9737184772653071E-2</v>
      </c>
      <c r="F9">
        <v>2.5526779102367669E-2</v>
      </c>
      <c r="G9">
        <v>0</v>
      </c>
      <c r="H9" t="s">
        <v>44</v>
      </c>
      <c r="I9" t="s">
        <v>45</v>
      </c>
    </row>
    <row r="10" spans="1:9" x14ac:dyDescent="0.4">
      <c r="A10" s="1">
        <v>45854</v>
      </c>
      <c r="B10" t="s">
        <v>34</v>
      </c>
      <c r="C10">
        <v>1603.06005859375</v>
      </c>
      <c r="D10">
        <v>-1.5766715553294786E-3</v>
      </c>
      <c r="E10">
        <v>5.7848297013258776E-3</v>
      </c>
      <c r="F10">
        <v>2.148679923270258E-2</v>
      </c>
      <c r="G10">
        <v>0</v>
      </c>
      <c r="H10" t="s">
        <v>44</v>
      </c>
      <c r="I10" t="s">
        <v>45</v>
      </c>
    </row>
    <row r="11" spans="1:9" x14ac:dyDescent="0.4">
      <c r="A11" s="1">
        <v>45853</v>
      </c>
      <c r="B11" t="s">
        <v>34</v>
      </c>
      <c r="C11">
        <v>1593.8399658203125</v>
      </c>
      <c r="D11">
        <v>-7.3615012566553562E-3</v>
      </c>
      <c r="E11">
        <v>-7.3615012566553562E-3</v>
      </c>
      <c r="F11">
        <v>3.276804813743639E-2</v>
      </c>
      <c r="G11">
        <v>0</v>
      </c>
      <c r="H11" t="s">
        <v>44</v>
      </c>
      <c r="I11" t="s">
        <v>45</v>
      </c>
    </row>
    <row r="12" spans="1:9" x14ac:dyDescent="0.4">
      <c r="A12" s="1">
        <v>45859</v>
      </c>
      <c r="B12" t="s">
        <v>46</v>
      </c>
      <c r="C12">
        <v>245.78999328613281</v>
      </c>
      <c r="D12">
        <v>2.5677677408257771E-2</v>
      </c>
      <c r="E12">
        <v>-7.9913264405920836E-3</v>
      </c>
      <c r="F12">
        <v>2.2718725974613552E-2</v>
      </c>
      <c r="G12">
        <v>7.9020152467319971E-2</v>
      </c>
      <c r="H12" t="s">
        <v>47</v>
      </c>
      <c r="I12" t="s">
        <v>45</v>
      </c>
    </row>
    <row r="13" spans="1:9" x14ac:dyDescent="0.4">
      <c r="A13" s="1">
        <v>45856</v>
      </c>
      <c r="B13" t="s">
        <v>46</v>
      </c>
      <c r="C13">
        <v>247.77000427246094</v>
      </c>
      <c r="D13">
        <v>3.3669003848849854E-2</v>
      </c>
      <c r="E13">
        <v>6.8268030377942601E-3</v>
      </c>
      <c r="F13">
        <v>3.4055355124258835E-2</v>
      </c>
      <c r="G13">
        <v>0</v>
      </c>
      <c r="H13" t="s">
        <v>47</v>
      </c>
      <c r="I13" t="s">
        <v>45</v>
      </c>
    </row>
    <row r="14" spans="1:9" x14ac:dyDescent="0.4">
      <c r="A14" s="1">
        <v>45855</v>
      </c>
      <c r="B14" t="s">
        <v>46</v>
      </c>
      <c r="C14">
        <v>246.08999633789063</v>
      </c>
      <c r="D14">
        <v>2.6842200811055594E-2</v>
      </c>
      <c r="E14">
        <v>1.5432185435050094E-2</v>
      </c>
      <c r="F14">
        <v>3.04844807743474E-2</v>
      </c>
      <c r="G14">
        <v>0</v>
      </c>
      <c r="H14" t="s">
        <v>47</v>
      </c>
      <c r="I14" t="s">
        <v>45</v>
      </c>
    </row>
    <row r="15" spans="1:9" x14ac:dyDescent="0.4">
      <c r="A15" s="1">
        <v>45854</v>
      </c>
      <c r="B15" t="s">
        <v>46</v>
      </c>
      <c r="C15">
        <v>242.35000610351563</v>
      </c>
      <c r="D15">
        <v>1.14100153760055E-2</v>
      </c>
      <c r="E15">
        <v>8.4051273543490623E-3</v>
      </c>
      <c r="F15">
        <v>1.6398270517004487E-2</v>
      </c>
      <c r="G15">
        <v>0</v>
      </c>
      <c r="H15" t="s">
        <v>47</v>
      </c>
      <c r="I15" t="s">
        <v>45</v>
      </c>
    </row>
    <row r="16" spans="1:9" x14ac:dyDescent="0.4">
      <c r="A16" s="1">
        <v>45853</v>
      </c>
      <c r="B16" t="s">
        <v>46</v>
      </c>
      <c r="C16">
        <v>240.33000183105469</v>
      </c>
      <c r="D16">
        <v>3.0048880216564378E-3</v>
      </c>
      <c r="E16">
        <v>3.0048880216564378E-3</v>
      </c>
      <c r="F16">
        <v>7.1239865626999688E-3</v>
      </c>
      <c r="G16">
        <v>0</v>
      </c>
      <c r="H16" t="s">
        <v>47</v>
      </c>
      <c r="I16" t="s">
        <v>45</v>
      </c>
    </row>
    <row r="17" spans="1:9" x14ac:dyDescent="0.4">
      <c r="A17" s="1">
        <v>45859</v>
      </c>
      <c r="B17" t="s">
        <v>48</v>
      </c>
      <c r="C17">
        <v>104.26999664306641</v>
      </c>
      <c r="D17">
        <v>1.5472339372621713E-2</v>
      </c>
      <c r="E17">
        <v>-4.4873136365195521E-3</v>
      </c>
      <c r="F17">
        <v>1.2624991812682396E-2</v>
      </c>
      <c r="G17">
        <v>4.9099479659783896E-2</v>
      </c>
      <c r="H17" t="s">
        <v>47</v>
      </c>
      <c r="I17" t="s">
        <v>45</v>
      </c>
    </row>
    <row r="18" spans="1:9" x14ac:dyDescent="0.4">
      <c r="A18" s="1">
        <v>45856</v>
      </c>
      <c r="B18" t="s">
        <v>48</v>
      </c>
      <c r="C18">
        <v>104.73999786376953</v>
      </c>
      <c r="D18">
        <v>1.9959653009141265E-2</v>
      </c>
      <c r="E18">
        <v>2.7764569076151879E-3</v>
      </c>
      <c r="F18">
        <v>2.0062305731118224E-2</v>
      </c>
      <c r="G18">
        <v>0</v>
      </c>
      <c r="H18" t="s">
        <v>47</v>
      </c>
      <c r="I18" t="s">
        <v>45</v>
      </c>
    </row>
    <row r="19" spans="1:9" x14ac:dyDescent="0.4">
      <c r="A19" s="1">
        <v>45855</v>
      </c>
      <c r="B19" t="s">
        <v>48</v>
      </c>
      <c r="C19">
        <v>104.44999694824219</v>
      </c>
      <c r="D19">
        <v>1.7183196101526077E-2</v>
      </c>
      <c r="E19">
        <v>1.3290600435115207E-2</v>
      </c>
      <c r="F19">
        <v>1.3192362582824968E-2</v>
      </c>
      <c r="G19">
        <v>0</v>
      </c>
      <c r="H19" t="s">
        <v>47</v>
      </c>
      <c r="I19" t="s">
        <v>45</v>
      </c>
    </row>
    <row r="20" spans="1:9" x14ac:dyDescent="0.4">
      <c r="A20" s="1">
        <v>45854</v>
      </c>
      <c r="B20" t="s">
        <v>48</v>
      </c>
      <c r="C20">
        <v>103.08000183105469</v>
      </c>
      <c r="D20">
        <v>3.8925956664108696E-3</v>
      </c>
      <c r="E20">
        <v>1.0682782271294045E-3</v>
      </c>
      <c r="F20">
        <v>3.5046787974435389E-3</v>
      </c>
      <c r="G20">
        <v>0</v>
      </c>
      <c r="H20" t="s">
        <v>47</v>
      </c>
      <c r="I20" t="s">
        <v>45</v>
      </c>
    </row>
    <row r="21" spans="1:9" x14ac:dyDescent="0.4">
      <c r="A21" s="1">
        <v>45853</v>
      </c>
      <c r="B21" t="s">
        <v>48</v>
      </c>
      <c r="C21">
        <v>102.97000122070313</v>
      </c>
      <c r="D21">
        <v>2.8243174392814652E-3</v>
      </c>
      <c r="E21">
        <v>2.8243174392814652E-3</v>
      </c>
      <c r="F21">
        <v>1.5563045025672739E-3</v>
      </c>
      <c r="G21">
        <v>0</v>
      </c>
      <c r="H21" t="s">
        <v>47</v>
      </c>
      <c r="I21" t="s">
        <v>45</v>
      </c>
    </row>
    <row r="22" spans="1:9" x14ac:dyDescent="0.4">
      <c r="A22" s="1">
        <v>45859</v>
      </c>
      <c r="B22" t="s">
        <v>49</v>
      </c>
      <c r="C22">
        <v>1624.5</v>
      </c>
      <c r="D22">
        <v>1.4679045749363295E-2</v>
      </c>
      <c r="E22">
        <v>-8.2417582417582125E-3</v>
      </c>
      <c r="F22">
        <v>1.9134253450439065E-2</v>
      </c>
      <c r="G22">
        <v>0.12111801242236031</v>
      </c>
      <c r="H22" t="s">
        <v>50</v>
      </c>
      <c r="I22" t="s">
        <v>45</v>
      </c>
    </row>
    <row r="23" spans="1:9" x14ac:dyDescent="0.4">
      <c r="A23" s="1">
        <v>45856</v>
      </c>
      <c r="B23" t="s">
        <v>49</v>
      </c>
      <c r="C23">
        <v>1638</v>
      </c>
      <c r="D23">
        <v>2.2920803991121508E-2</v>
      </c>
      <c r="E23">
        <v>0</v>
      </c>
      <c r="F23">
        <v>2.2982794123364902E-2</v>
      </c>
      <c r="G23">
        <v>0</v>
      </c>
      <c r="H23" t="s">
        <v>50</v>
      </c>
      <c r="I23" t="s">
        <v>45</v>
      </c>
    </row>
    <row r="24" spans="1:9" x14ac:dyDescent="0.4">
      <c r="A24" s="1">
        <v>45855</v>
      </c>
      <c r="B24" t="s">
        <v>49</v>
      </c>
      <c r="C24">
        <v>1638</v>
      </c>
      <c r="D24">
        <v>2.2920803991121508E-2</v>
      </c>
      <c r="E24">
        <v>1.2360939431396822E-2</v>
      </c>
      <c r="F24">
        <v>2.6380083302144586E-2</v>
      </c>
      <c r="G24">
        <v>0</v>
      </c>
      <c r="H24" t="s">
        <v>50</v>
      </c>
      <c r="I24" t="s">
        <v>45</v>
      </c>
    </row>
    <row r="25" spans="1:9" x14ac:dyDescent="0.4">
      <c r="A25" s="1">
        <v>45854</v>
      </c>
      <c r="B25" t="s">
        <v>49</v>
      </c>
      <c r="C25">
        <v>1618</v>
      </c>
      <c r="D25">
        <v>1.0559864559724685E-2</v>
      </c>
      <c r="E25">
        <v>1.5056461731492998E-2</v>
      </c>
      <c r="F25">
        <v>3.1953552398636065E-2</v>
      </c>
      <c r="G25">
        <v>0</v>
      </c>
      <c r="H25" t="s">
        <v>50</v>
      </c>
      <c r="I25" t="s">
        <v>45</v>
      </c>
    </row>
    <row r="26" spans="1:9" x14ac:dyDescent="0.4">
      <c r="A26" s="1">
        <v>45853</v>
      </c>
      <c r="B26" t="s">
        <v>49</v>
      </c>
      <c r="C26">
        <v>1594</v>
      </c>
      <c r="D26">
        <v>-4.4965971717683129E-3</v>
      </c>
      <c r="E26">
        <v>-4.4965971717683129E-3</v>
      </c>
      <c r="F26">
        <v>3.9791258969341214E-2</v>
      </c>
      <c r="G26">
        <v>0</v>
      </c>
      <c r="H26" t="s">
        <v>50</v>
      </c>
      <c r="I26" t="s">
        <v>45</v>
      </c>
    </row>
    <row r="27" spans="1:9" x14ac:dyDescent="0.4">
      <c r="A27" s="1">
        <v>45859</v>
      </c>
      <c r="B27" t="s">
        <v>51</v>
      </c>
      <c r="C27">
        <v>1619.5</v>
      </c>
      <c r="D27">
        <v>2.1100663099380634E-2</v>
      </c>
      <c r="E27">
        <v>-7.0508890251379519E-3</v>
      </c>
      <c r="F27">
        <v>2.2347089804712894E-2</v>
      </c>
      <c r="G27">
        <v>0.11898013222020198</v>
      </c>
      <c r="H27" t="s">
        <v>50</v>
      </c>
      <c r="I27" t="s">
        <v>45</v>
      </c>
    </row>
    <row r="28" spans="1:9" x14ac:dyDescent="0.4">
      <c r="A28" s="1">
        <v>45856</v>
      </c>
      <c r="B28" t="s">
        <v>51</v>
      </c>
      <c r="C28">
        <v>1631</v>
      </c>
      <c r="D28">
        <v>2.8151552124518586E-2</v>
      </c>
      <c r="E28">
        <v>3.7540620926121981E-3</v>
      </c>
      <c r="F28">
        <v>2.8373266078184134E-2</v>
      </c>
      <c r="G28">
        <v>0</v>
      </c>
      <c r="H28" t="s">
        <v>50</v>
      </c>
      <c r="I28" t="s">
        <v>45</v>
      </c>
    </row>
    <row r="29" spans="1:9" x14ac:dyDescent="0.4">
      <c r="A29" s="1">
        <v>45855</v>
      </c>
      <c r="B29" t="s">
        <v>51</v>
      </c>
      <c r="C29">
        <v>1624.9000244140625</v>
      </c>
      <c r="D29">
        <v>2.4397490031906388E-2</v>
      </c>
      <c r="E29">
        <v>1.4611317148961911E-2</v>
      </c>
      <c r="F29">
        <v>2.4075171373122206E-2</v>
      </c>
      <c r="G29">
        <v>0</v>
      </c>
      <c r="H29" t="s">
        <v>50</v>
      </c>
      <c r="I29" t="s">
        <v>45</v>
      </c>
    </row>
    <row r="30" spans="1:9" x14ac:dyDescent="0.4">
      <c r="A30" s="1">
        <v>45854</v>
      </c>
      <c r="B30" t="s">
        <v>51</v>
      </c>
      <c r="C30">
        <v>1601.5</v>
      </c>
      <c r="D30">
        <v>9.7861728829444772E-3</v>
      </c>
      <c r="E30">
        <v>1.0984170621949785E-2</v>
      </c>
      <c r="F30">
        <v>2.9373923214810027E-2</v>
      </c>
      <c r="G30">
        <v>0</v>
      </c>
      <c r="H30" t="s">
        <v>50</v>
      </c>
      <c r="I30" t="s">
        <v>45</v>
      </c>
    </row>
    <row r="31" spans="1:9" x14ac:dyDescent="0.4">
      <c r="A31" s="1">
        <v>45853</v>
      </c>
      <c r="B31" t="s">
        <v>51</v>
      </c>
      <c r="C31">
        <v>1584.0999755859375</v>
      </c>
      <c r="D31">
        <v>-1.1979977390053076E-3</v>
      </c>
      <c r="E31">
        <v>-1.1979977390053076E-3</v>
      </c>
      <c r="F31">
        <v>3.9094769160995302E-2</v>
      </c>
      <c r="G31">
        <v>0</v>
      </c>
      <c r="H31" t="s">
        <v>50</v>
      </c>
      <c r="I31" t="s">
        <v>45</v>
      </c>
    </row>
    <row r="32" spans="1:9" x14ac:dyDescent="0.4">
      <c r="A32" s="1">
        <v>45859</v>
      </c>
      <c r="B32" t="s">
        <v>25</v>
      </c>
      <c r="C32">
        <v>3361.39697265625</v>
      </c>
      <c r="D32">
        <v>4.9035372068585437E-3</v>
      </c>
      <c r="E32">
        <v>4.3568410852317108E-3</v>
      </c>
      <c r="F32">
        <v>6.7961001051308756E-3</v>
      </c>
      <c r="G32">
        <v>4.4150901084429872E-3</v>
      </c>
      <c r="H32" t="s">
        <v>52</v>
      </c>
      <c r="I32" t="s">
        <v>53</v>
      </c>
    </row>
    <row r="33" spans="1:9" x14ac:dyDescent="0.4">
      <c r="A33" s="1">
        <v>45858</v>
      </c>
      <c r="B33" t="s">
        <v>25</v>
      </c>
      <c r="C33">
        <v>3346.8154296875</v>
      </c>
      <c r="D33">
        <v>5.466961216268329E-4</v>
      </c>
      <c r="E33">
        <v>-1.5058382735230191E-3</v>
      </c>
      <c r="F33">
        <v>5.3900502373127601E-4</v>
      </c>
      <c r="G33">
        <v>0</v>
      </c>
      <c r="H33" t="s">
        <v>52</v>
      </c>
      <c r="I33" t="s">
        <v>53</v>
      </c>
    </row>
    <row r="34" spans="1:9" x14ac:dyDescent="0.4">
      <c r="A34" s="1">
        <v>45857</v>
      </c>
      <c r="B34" t="s">
        <v>25</v>
      </c>
      <c r="C34">
        <v>3351.86279296875</v>
      </c>
      <c r="D34">
        <v>2.052534395149852E-3</v>
      </c>
      <c r="E34">
        <v>9.4150645114909892E-4</v>
      </c>
      <c r="F34">
        <v>6.0762941721026476E-3</v>
      </c>
      <c r="G34">
        <v>0</v>
      </c>
      <c r="H34" t="s">
        <v>52</v>
      </c>
      <c r="I34" t="s">
        <v>53</v>
      </c>
    </row>
    <row r="35" spans="1:9" x14ac:dyDescent="0.4">
      <c r="A35" s="1">
        <v>45856</v>
      </c>
      <c r="B35" t="s">
        <v>25</v>
      </c>
      <c r="C35">
        <v>3348.7099609375</v>
      </c>
      <c r="D35">
        <v>1.1110279440007531E-3</v>
      </c>
      <c r="E35">
        <v>2.9961222910459551E-3</v>
      </c>
      <c r="F35">
        <v>1.1099832217948968E-3</v>
      </c>
      <c r="G35">
        <v>0</v>
      </c>
      <c r="H35" t="s">
        <v>52</v>
      </c>
      <c r="I35" t="s">
        <v>53</v>
      </c>
    </row>
    <row r="36" spans="1:9" x14ac:dyDescent="0.4">
      <c r="A36" s="1">
        <v>45855</v>
      </c>
      <c r="B36" t="s">
        <v>25</v>
      </c>
      <c r="C36">
        <v>3338.706787109375</v>
      </c>
      <c r="D36">
        <v>-1.885094347045202E-3</v>
      </c>
      <c r="E36">
        <v>-1.885094347045202E-3</v>
      </c>
      <c r="F36">
        <v>-6.7100410561657942E-3</v>
      </c>
      <c r="G36">
        <v>0</v>
      </c>
      <c r="H36" t="s">
        <v>52</v>
      </c>
      <c r="I36" t="s">
        <v>53</v>
      </c>
    </row>
    <row r="37" spans="1:9" x14ac:dyDescent="0.4">
      <c r="A37" s="1">
        <v>45828</v>
      </c>
      <c r="B37" t="s">
        <v>31</v>
      </c>
      <c r="C37">
        <v>75</v>
      </c>
      <c r="D37">
        <v>0.10094535179817421</v>
      </c>
      <c r="E37">
        <v>-1.863180606676007E-3</v>
      </c>
      <c r="F37">
        <v>2.767876884284215E-2</v>
      </c>
      <c r="G37">
        <v>0.2254901808010652</v>
      </c>
      <c r="H37" t="s">
        <v>52</v>
      </c>
      <c r="I37" t="s">
        <v>53</v>
      </c>
    </row>
    <row r="38" spans="1:9" x14ac:dyDescent="0.4">
      <c r="A38" s="1">
        <v>45826</v>
      </c>
      <c r="B38" t="s">
        <v>31</v>
      </c>
      <c r="C38">
        <v>75.139999389648438</v>
      </c>
      <c r="D38">
        <v>0.10280853240485022</v>
      </c>
      <c r="E38">
        <v>4.00859254994268E-3</v>
      </c>
      <c r="F38">
        <v>0.10435035829784667</v>
      </c>
      <c r="G38">
        <v>0</v>
      </c>
      <c r="H38" t="s">
        <v>52</v>
      </c>
      <c r="I38" t="s">
        <v>53</v>
      </c>
    </row>
    <row r="39" spans="1:9" x14ac:dyDescent="0.4">
      <c r="A39" s="1">
        <v>45825</v>
      </c>
      <c r="B39" t="s">
        <v>31</v>
      </c>
      <c r="C39">
        <v>74.839996337890625</v>
      </c>
      <c r="D39">
        <v>9.8799939854907537E-2</v>
      </c>
      <c r="E39">
        <v>4.2775530701112396E-2</v>
      </c>
      <c r="F39">
        <v>9.8165732387713867E-2</v>
      </c>
      <c r="G39">
        <v>0</v>
      </c>
      <c r="H39" t="s">
        <v>52</v>
      </c>
      <c r="I39" t="s">
        <v>53</v>
      </c>
    </row>
    <row r="40" spans="1:9" x14ac:dyDescent="0.4">
      <c r="A40" s="1">
        <v>45824</v>
      </c>
      <c r="B40" t="s">
        <v>31</v>
      </c>
      <c r="C40">
        <v>71.769996643066406</v>
      </c>
      <c r="D40">
        <v>5.6024409153795141E-2</v>
      </c>
      <c r="E40">
        <v>-1.6579976133314744E-2</v>
      </c>
      <c r="F40">
        <v>0.10449358164596489</v>
      </c>
      <c r="G40">
        <v>0</v>
      </c>
      <c r="H40" t="s">
        <v>52</v>
      </c>
      <c r="I40" t="s">
        <v>53</v>
      </c>
    </row>
    <row r="41" spans="1:9" x14ac:dyDescent="0.4">
      <c r="A41" s="1">
        <v>45821</v>
      </c>
      <c r="B41" t="s">
        <v>31</v>
      </c>
      <c r="C41">
        <v>72.980003356933594</v>
      </c>
      <c r="D41">
        <v>7.2604385287109885E-2</v>
      </c>
      <c r="E41">
        <v>7.2604385287109885E-2</v>
      </c>
      <c r="F41">
        <v>0.1177822382229039</v>
      </c>
      <c r="G41">
        <v>0</v>
      </c>
      <c r="H41" t="s">
        <v>52</v>
      </c>
      <c r="I41" t="s">
        <v>53</v>
      </c>
    </row>
    <row r="42" spans="1:9" x14ac:dyDescent="0.4">
      <c r="A42" s="1">
        <v>45859</v>
      </c>
      <c r="B42" t="s">
        <v>26</v>
      </c>
      <c r="C42">
        <v>119362.09375</v>
      </c>
      <c r="D42">
        <v>5.4799123807892647E-3</v>
      </c>
      <c r="E42">
        <v>1.7794815693268573E-2</v>
      </c>
      <c r="F42">
        <v>6.0566765559211255E-4</v>
      </c>
      <c r="G42">
        <v>9.6480240803910267E-2</v>
      </c>
      <c r="H42" t="s">
        <v>54</v>
      </c>
      <c r="I42" t="s">
        <v>53</v>
      </c>
    </row>
    <row r="43" spans="1:9" x14ac:dyDescent="0.4">
      <c r="A43" s="1">
        <v>45858</v>
      </c>
      <c r="B43" t="s">
        <v>26</v>
      </c>
      <c r="C43">
        <v>117275.203125</v>
      </c>
      <c r="D43">
        <v>-1.2314903312479308E-2</v>
      </c>
      <c r="E43">
        <v>-5.6365403561676741E-3</v>
      </c>
      <c r="F43">
        <v>-1.2323758437411958E-2</v>
      </c>
      <c r="G43">
        <v>0</v>
      </c>
      <c r="H43" t="s">
        <v>54</v>
      </c>
      <c r="I43" t="s">
        <v>53</v>
      </c>
    </row>
    <row r="44" spans="1:9" x14ac:dyDescent="0.4">
      <c r="A44" s="1">
        <v>45857</v>
      </c>
      <c r="B44" t="s">
        <v>26</v>
      </c>
      <c r="C44">
        <v>117939.9765625</v>
      </c>
      <c r="D44">
        <v>-6.6783629563116342E-3</v>
      </c>
      <c r="E44">
        <v>-5.3600229283989886E-4</v>
      </c>
      <c r="F44">
        <v>1.3821782125675863E-3</v>
      </c>
      <c r="G44">
        <v>0</v>
      </c>
      <c r="H44" t="s">
        <v>54</v>
      </c>
      <c r="I44" t="s">
        <v>53</v>
      </c>
    </row>
    <row r="45" spans="1:9" x14ac:dyDescent="0.4">
      <c r="A45" s="1">
        <v>45856</v>
      </c>
      <c r="B45" t="s">
        <v>26</v>
      </c>
      <c r="C45">
        <v>118003.2265625</v>
      </c>
      <c r="D45">
        <v>-6.1423606634717354E-3</v>
      </c>
      <c r="E45">
        <v>-1.0785638970207789E-2</v>
      </c>
      <c r="F45">
        <v>-1.5406601054106739E-2</v>
      </c>
      <c r="G45">
        <v>0</v>
      </c>
      <c r="H45" t="s">
        <v>54</v>
      </c>
      <c r="I45" t="s">
        <v>53</v>
      </c>
    </row>
    <row r="46" spans="1:9" x14ac:dyDescent="0.4">
      <c r="A46" s="1">
        <v>45855</v>
      </c>
      <c r="B46" t="s">
        <v>26</v>
      </c>
      <c r="C46">
        <v>119289.84375</v>
      </c>
      <c r="D46">
        <v>4.6432783067360539E-3</v>
      </c>
      <c r="E46">
        <v>4.6432783067360539E-3</v>
      </c>
      <c r="F46">
        <v>1.4584639476329375E-3</v>
      </c>
      <c r="G46">
        <v>0</v>
      </c>
      <c r="H46" t="s">
        <v>54</v>
      </c>
      <c r="I46" t="s">
        <v>53</v>
      </c>
    </row>
    <row r="47" spans="1:9" x14ac:dyDescent="0.4">
      <c r="A47" s="1">
        <v>45859</v>
      </c>
      <c r="B47" t="s">
        <v>27</v>
      </c>
      <c r="C47">
        <v>3788.72265625</v>
      </c>
      <c r="D47">
        <v>0.11848061231396501</v>
      </c>
      <c r="E47">
        <v>7.9283402588075091E-3</v>
      </c>
      <c r="F47">
        <v>8.9720326139293594E-2</v>
      </c>
      <c r="G47">
        <v>0.47344550373663985</v>
      </c>
      <c r="H47" t="s">
        <v>54</v>
      </c>
      <c r="I47" t="s">
        <v>53</v>
      </c>
    </row>
    <row r="48" spans="1:9" x14ac:dyDescent="0.4">
      <c r="A48" s="1">
        <v>45858</v>
      </c>
      <c r="B48" t="s">
        <v>27</v>
      </c>
      <c r="C48">
        <v>3758.920654296875</v>
      </c>
      <c r="D48">
        <v>0.1105522720551575</v>
      </c>
      <c r="E48">
        <v>4.5517250464663706E-2</v>
      </c>
      <c r="F48">
        <v>0.11490821084206648</v>
      </c>
      <c r="G48">
        <v>0</v>
      </c>
      <c r="H48" t="s">
        <v>54</v>
      </c>
      <c r="I48" t="s">
        <v>53</v>
      </c>
    </row>
    <row r="49" spans="1:9" x14ac:dyDescent="0.4">
      <c r="A49" s="1">
        <v>45857</v>
      </c>
      <c r="B49" t="s">
        <v>27</v>
      </c>
      <c r="C49">
        <v>3595.273681640625</v>
      </c>
      <c r="D49">
        <v>6.5035021590493791E-2</v>
      </c>
      <c r="E49">
        <v>1.3033843623181607E-2</v>
      </c>
      <c r="F49">
        <v>0.14503185913866035</v>
      </c>
      <c r="G49">
        <v>0</v>
      </c>
      <c r="H49" t="s">
        <v>54</v>
      </c>
      <c r="I49" t="s">
        <v>53</v>
      </c>
    </row>
    <row r="50" spans="1:9" x14ac:dyDescent="0.4">
      <c r="A50" s="1">
        <v>45856</v>
      </c>
      <c r="B50" t="s">
        <v>27</v>
      </c>
      <c r="C50">
        <v>3549.016357421875</v>
      </c>
      <c r="D50">
        <v>5.2001177967312184E-2</v>
      </c>
      <c r="E50">
        <v>2.0775499653849394E-2</v>
      </c>
      <c r="F50">
        <v>0.17776407645500147</v>
      </c>
      <c r="G50">
        <v>0</v>
      </c>
      <c r="H50" t="s">
        <v>54</v>
      </c>
      <c r="I50" t="s">
        <v>53</v>
      </c>
    </row>
    <row r="51" spans="1:9" x14ac:dyDescent="0.4">
      <c r="A51" s="1">
        <v>45855</v>
      </c>
      <c r="B51" t="s">
        <v>27</v>
      </c>
      <c r="C51">
        <v>3476.784423828125</v>
      </c>
      <c r="D51">
        <v>3.122567831346279E-2</v>
      </c>
      <c r="E51">
        <v>3.122567831346279E-2</v>
      </c>
      <c r="F51">
        <v>0.16931206634962592</v>
      </c>
      <c r="G51">
        <v>0</v>
      </c>
      <c r="H51" t="s">
        <v>54</v>
      </c>
      <c r="I51" t="s">
        <v>53</v>
      </c>
    </row>
    <row r="52" spans="1:9" x14ac:dyDescent="0.4">
      <c r="A52" s="1">
        <v>45856</v>
      </c>
      <c r="B52" t="s">
        <v>29</v>
      </c>
      <c r="C52">
        <v>44342.19140625</v>
      </c>
      <c r="D52">
        <v>-5.7822898213377716E-4</v>
      </c>
      <c r="E52">
        <v>-3.19879761458286E-3</v>
      </c>
      <c r="F52">
        <v>-2.6418794429990955E-3</v>
      </c>
      <c r="G52">
        <v>5.0593033967962553E-2</v>
      </c>
      <c r="H52" t="s">
        <v>55</v>
      </c>
      <c r="I52" t="s">
        <v>56</v>
      </c>
    </row>
    <row r="53" spans="1:9" x14ac:dyDescent="0.4">
      <c r="A53" s="1">
        <v>45855</v>
      </c>
      <c r="B53" t="s">
        <v>29</v>
      </c>
      <c r="C53">
        <v>44484.48828125</v>
      </c>
      <c r="D53">
        <v>2.6205686324490829E-3</v>
      </c>
      <c r="E53">
        <v>5.1905585060372239E-3</v>
      </c>
      <c r="F53">
        <v>2.546150854992435E-3</v>
      </c>
      <c r="G53">
        <v>0</v>
      </c>
      <c r="H53" t="s">
        <v>55</v>
      </c>
      <c r="I53" t="s">
        <v>56</v>
      </c>
    </row>
    <row r="54" spans="1:9" x14ac:dyDescent="0.4">
      <c r="A54" s="1">
        <v>45854</v>
      </c>
      <c r="B54" t="s">
        <v>29</v>
      </c>
      <c r="C54">
        <v>44254.78125</v>
      </c>
      <c r="D54">
        <v>-2.569989873588141E-3</v>
      </c>
      <c r="E54">
        <v>5.2584028233635394E-3</v>
      </c>
      <c r="F54">
        <v>-8.865704264461538E-3</v>
      </c>
      <c r="G54">
        <v>0</v>
      </c>
      <c r="H54" t="s">
        <v>55</v>
      </c>
      <c r="I54" t="s">
        <v>56</v>
      </c>
    </row>
    <row r="55" spans="1:9" x14ac:dyDescent="0.4">
      <c r="A55" s="1">
        <v>45853</v>
      </c>
      <c r="B55" t="s">
        <v>29</v>
      </c>
      <c r="C55">
        <v>44023.2890625</v>
      </c>
      <c r="D55">
        <v>-7.8283926969516804E-3</v>
      </c>
      <c r="E55">
        <v>-9.8147284185888806E-3</v>
      </c>
      <c r="F55">
        <v>-9.7847131155642808E-3</v>
      </c>
      <c r="G55">
        <v>0</v>
      </c>
      <c r="H55" t="s">
        <v>55</v>
      </c>
      <c r="I55" t="s">
        <v>56</v>
      </c>
    </row>
    <row r="56" spans="1:9" x14ac:dyDescent="0.4">
      <c r="A56" s="1">
        <v>45852</v>
      </c>
      <c r="B56" t="s">
        <v>29</v>
      </c>
      <c r="C56">
        <v>44459.6484375</v>
      </c>
      <c r="D56">
        <v>1.9863357216372002E-3</v>
      </c>
      <c r="E56">
        <v>1.9863357216372002E-3</v>
      </c>
      <c r="F56">
        <v>4.9476254532305752E-3</v>
      </c>
      <c r="G56">
        <v>0</v>
      </c>
      <c r="H56" t="s">
        <v>55</v>
      </c>
      <c r="I56" t="s">
        <v>56</v>
      </c>
    </row>
    <row r="57" spans="1:9" x14ac:dyDescent="0.4">
      <c r="A57" s="1">
        <v>45856</v>
      </c>
      <c r="B57" t="s">
        <v>57</v>
      </c>
      <c r="C57">
        <v>6296.7900390625</v>
      </c>
      <c r="D57">
        <v>5.9280542122787105E-3</v>
      </c>
      <c r="E57">
        <v>-9.0486208684459335E-5</v>
      </c>
      <c r="F57">
        <v>4.5034234664544925E-3</v>
      </c>
      <c r="G57">
        <v>5.5120479759020791E-2</v>
      </c>
      <c r="H57" t="s">
        <v>55</v>
      </c>
      <c r="I57" t="s">
        <v>56</v>
      </c>
    </row>
    <row r="58" spans="1:9" x14ac:dyDescent="0.4">
      <c r="A58" s="1">
        <v>45855</v>
      </c>
      <c r="B58" t="s">
        <v>57</v>
      </c>
      <c r="C58">
        <v>6297.35986328125</v>
      </c>
      <c r="D58">
        <v>6.0185404209631699E-3</v>
      </c>
      <c r="E58">
        <v>5.3737674089093801E-3</v>
      </c>
      <c r="F58">
        <v>6.008205324693483E-3</v>
      </c>
      <c r="G58">
        <v>0</v>
      </c>
      <c r="H58" t="s">
        <v>55</v>
      </c>
      <c r="I58" t="s">
        <v>56</v>
      </c>
    </row>
    <row r="59" spans="1:9" x14ac:dyDescent="0.4">
      <c r="A59" s="1">
        <v>45854</v>
      </c>
      <c r="B59" t="s">
        <v>57</v>
      </c>
      <c r="C59">
        <v>6263.7001953125</v>
      </c>
      <c r="D59">
        <v>6.4477301205378978E-4</v>
      </c>
      <c r="E59">
        <v>3.1936574173276888E-3</v>
      </c>
      <c r="F59">
        <v>-2.6685570371024481E-3</v>
      </c>
      <c r="G59">
        <v>0</v>
      </c>
      <c r="H59" t="s">
        <v>55</v>
      </c>
      <c r="I59" t="s">
        <v>56</v>
      </c>
    </row>
    <row r="60" spans="1:9" x14ac:dyDescent="0.4">
      <c r="A60" s="1">
        <v>45853</v>
      </c>
      <c r="B60" t="s">
        <v>57</v>
      </c>
      <c r="C60">
        <v>6243.759765625</v>
      </c>
      <c r="D60">
        <v>-2.548884405273899E-3</v>
      </c>
      <c r="E60">
        <v>-3.956298214731202E-3</v>
      </c>
      <c r="F60">
        <v>-3.1133947384751615E-3</v>
      </c>
      <c r="G60">
        <v>0</v>
      </c>
      <c r="H60" t="s">
        <v>55</v>
      </c>
      <c r="I60" t="s">
        <v>56</v>
      </c>
    </row>
    <row r="61" spans="1:9" x14ac:dyDescent="0.4">
      <c r="A61" s="1">
        <v>45852</v>
      </c>
      <c r="B61" t="s">
        <v>57</v>
      </c>
      <c r="C61">
        <v>6268.56005859375</v>
      </c>
      <c r="D61">
        <v>1.407413809457303E-3</v>
      </c>
      <c r="E61">
        <v>1.407413809457303E-3</v>
      </c>
      <c r="F61">
        <v>6.9134849663115006E-3</v>
      </c>
      <c r="G61">
        <v>0</v>
      </c>
      <c r="H61" t="s">
        <v>55</v>
      </c>
      <c r="I61" t="s">
        <v>56</v>
      </c>
    </row>
    <row r="62" spans="1:9" x14ac:dyDescent="0.4">
      <c r="A62" s="1">
        <v>45859</v>
      </c>
      <c r="B62" t="s">
        <v>32</v>
      </c>
      <c r="C62">
        <v>8999.2998046875</v>
      </c>
      <c r="D62">
        <v>1.7232730798832918E-4</v>
      </c>
      <c r="E62">
        <v>7.9844212559798677E-4</v>
      </c>
      <c r="F62">
        <v>6.8245641042392613E-3</v>
      </c>
      <c r="G62">
        <v>2.7434616358888109E-2</v>
      </c>
      <c r="H62" t="s">
        <v>58</v>
      </c>
      <c r="I62" t="s">
        <v>56</v>
      </c>
    </row>
    <row r="63" spans="1:9" x14ac:dyDescent="0.4">
      <c r="A63" s="1">
        <v>45856</v>
      </c>
      <c r="B63" t="s">
        <v>32</v>
      </c>
      <c r="C63">
        <v>8992.1201171875</v>
      </c>
      <c r="D63">
        <v>-6.2611481760965759E-4</v>
      </c>
      <c r="E63">
        <v>2.1755688052884636E-3</v>
      </c>
      <c r="F63">
        <v>-6.6452833899166563E-4</v>
      </c>
      <c r="G63">
        <v>0</v>
      </c>
      <c r="H63" t="s">
        <v>58</v>
      </c>
      <c r="I63" t="s">
        <v>56</v>
      </c>
    </row>
    <row r="64" spans="1:9" x14ac:dyDescent="0.4">
      <c r="A64" s="1">
        <v>45855</v>
      </c>
      <c r="B64" t="s">
        <v>32</v>
      </c>
      <c r="C64">
        <v>8972.599609375</v>
      </c>
      <c r="D64">
        <v>-2.8016836228981212E-3</v>
      </c>
      <c r="E64">
        <v>5.1531380383287306E-3</v>
      </c>
      <c r="F64">
        <v>3.5230566011110742E-3</v>
      </c>
      <c r="G64">
        <v>0</v>
      </c>
      <c r="H64" t="s">
        <v>58</v>
      </c>
      <c r="I64" t="s">
        <v>56</v>
      </c>
    </row>
    <row r="65" spans="1:9" x14ac:dyDescent="0.4">
      <c r="A65" s="1">
        <v>45854</v>
      </c>
      <c r="B65" t="s">
        <v>32</v>
      </c>
      <c r="C65">
        <v>8926.599609375</v>
      </c>
      <c r="D65">
        <v>-7.9548216612268519E-3</v>
      </c>
      <c r="E65">
        <v>-1.308995622004594E-3</v>
      </c>
      <c r="F65">
        <v>-5.470390595615271E-3</v>
      </c>
      <c r="G65">
        <v>0</v>
      </c>
      <c r="H65" t="s">
        <v>58</v>
      </c>
      <c r="I65" t="s">
        <v>56</v>
      </c>
    </row>
    <row r="66" spans="1:9" x14ac:dyDescent="0.4">
      <c r="A66" s="1">
        <v>45853</v>
      </c>
      <c r="B66" t="s">
        <v>32</v>
      </c>
      <c r="C66">
        <v>8938.2998046875</v>
      </c>
      <c r="D66">
        <v>-6.6458260392222579E-3</v>
      </c>
      <c r="E66">
        <v>-6.6458260392222579E-3</v>
      </c>
      <c r="F66">
        <v>8.0410290614074675E-3</v>
      </c>
      <c r="G66">
        <v>0</v>
      </c>
      <c r="H66" t="s">
        <v>58</v>
      </c>
      <c r="I66" t="s">
        <v>56</v>
      </c>
    </row>
    <row r="67" spans="1:9" x14ac:dyDescent="0.4">
      <c r="A67" s="1">
        <v>45859</v>
      </c>
      <c r="B67" t="s">
        <v>59</v>
      </c>
      <c r="C67">
        <v>5340.419921875</v>
      </c>
      <c r="D67">
        <v>-5.4997633630262666E-3</v>
      </c>
      <c r="E67">
        <v>-3.5098435152627339E-3</v>
      </c>
      <c r="F67">
        <v>-2.5680918238741857E-3</v>
      </c>
      <c r="G67">
        <v>8.1837882253408267E-3</v>
      </c>
      <c r="H67" t="s">
        <v>58</v>
      </c>
      <c r="I67" t="s">
        <v>56</v>
      </c>
    </row>
    <row r="68" spans="1:9" x14ac:dyDescent="0.4">
      <c r="A68" s="1">
        <v>45856</v>
      </c>
      <c r="B68" t="s">
        <v>59</v>
      </c>
      <c r="C68">
        <v>5359.22998046875</v>
      </c>
      <c r="D68">
        <v>-1.9899198477635327E-3</v>
      </c>
      <c r="E68">
        <v>-3.3326059716485279E-3</v>
      </c>
      <c r="F68">
        <v>-2.1635526920721349E-3</v>
      </c>
      <c r="G68">
        <v>0</v>
      </c>
      <c r="H68" t="s">
        <v>58</v>
      </c>
      <c r="I68" t="s">
        <v>56</v>
      </c>
    </row>
    <row r="69" spans="1:9" x14ac:dyDescent="0.4">
      <c r="A69" s="1">
        <v>45855</v>
      </c>
      <c r="B69" t="s">
        <v>59</v>
      </c>
      <c r="C69">
        <v>5377.14990234375</v>
      </c>
      <c r="D69">
        <v>1.3426861238849952E-3</v>
      </c>
      <c r="E69">
        <v>1.4926205344351295E-2</v>
      </c>
      <c r="F69">
        <v>-1.1758338747362984E-3</v>
      </c>
      <c r="G69">
        <v>0</v>
      </c>
      <c r="H69" t="s">
        <v>58</v>
      </c>
      <c r="I69" t="s">
        <v>56</v>
      </c>
    </row>
    <row r="70" spans="1:9" x14ac:dyDescent="0.4">
      <c r="A70" s="1">
        <v>45854</v>
      </c>
      <c r="B70" t="s">
        <v>59</v>
      </c>
      <c r="C70">
        <v>5298.06982421875</v>
      </c>
      <c r="D70">
        <v>-1.35835192204663E-2</v>
      </c>
      <c r="E70">
        <v>-1.0477832880695037E-2</v>
      </c>
      <c r="F70">
        <v>-2.578029314634589E-2</v>
      </c>
      <c r="G70">
        <v>0</v>
      </c>
      <c r="H70" t="s">
        <v>58</v>
      </c>
      <c r="I70" t="s">
        <v>56</v>
      </c>
    </row>
    <row r="71" spans="1:9" x14ac:dyDescent="0.4">
      <c r="A71" s="1">
        <v>45853</v>
      </c>
      <c r="B71" t="s">
        <v>59</v>
      </c>
      <c r="C71">
        <v>5354.169921875</v>
      </c>
      <c r="D71">
        <v>-3.1056863397712631E-3</v>
      </c>
      <c r="E71">
        <v>-3.1056863397712631E-3</v>
      </c>
      <c r="F71">
        <v>-1.6798725975641249E-2</v>
      </c>
      <c r="G71">
        <v>0</v>
      </c>
      <c r="H71" t="s">
        <v>58</v>
      </c>
      <c r="I71" t="s">
        <v>56</v>
      </c>
    </row>
    <row r="72" spans="1:9" x14ac:dyDescent="0.4">
      <c r="A72" s="1">
        <v>45856</v>
      </c>
      <c r="B72" t="s">
        <v>30</v>
      </c>
      <c r="C72">
        <v>39819.109375</v>
      </c>
      <c r="D72">
        <v>6.3229940369615711E-3</v>
      </c>
      <c r="E72">
        <v>-2.0571323400920827E-3</v>
      </c>
      <c r="F72">
        <v>9.1102821386934707E-3</v>
      </c>
      <c r="G72">
        <v>3.8197218007735678E-2</v>
      </c>
      <c r="H72" t="s">
        <v>60</v>
      </c>
      <c r="I72" t="s">
        <v>56</v>
      </c>
    </row>
    <row r="73" spans="1:9" x14ac:dyDescent="0.4">
      <c r="A73" s="1">
        <v>45855</v>
      </c>
      <c r="B73" t="s">
        <v>30</v>
      </c>
      <c r="C73">
        <v>39901.19140625</v>
      </c>
      <c r="D73">
        <v>8.3801263770536538E-3</v>
      </c>
      <c r="E73">
        <v>5.9952746894522679E-3</v>
      </c>
      <c r="F73">
        <v>8.3779227268985235E-3</v>
      </c>
      <c r="G73">
        <v>0</v>
      </c>
      <c r="H73" t="s">
        <v>60</v>
      </c>
      <c r="I73" t="s">
        <v>56</v>
      </c>
    </row>
    <row r="74" spans="1:9" x14ac:dyDescent="0.4">
      <c r="A74" s="1">
        <v>45854</v>
      </c>
      <c r="B74" t="s">
        <v>30</v>
      </c>
      <c r="C74">
        <v>39663.3984375</v>
      </c>
      <c r="D74">
        <v>2.3848516876013859E-3</v>
      </c>
      <c r="E74">
        <v>-3.6849353679269115E-4</v>
      </c>
      <c r="F74">
        <v>4.2977622078321787E-4</v>
      </c>
      <c r="G74">
        <v>0</v>
      </c>
      <c r="H74" t="s">
        <v>60</v>
      </c>
      <c r="I74" t="s">
        <v>56</v>
      </c>
    </row>
    <row r="75" spans="1:9" x14ac:dyDescent="0.4">
      <c r="A75" s="1">
        <v>45853</v>
      </c>
      <c r="B75" t="s">
        <v>30</v>
      </c>
      <c r="C75">
        <v>39678.01953125</v>
      </c>
      <c r="D75">
        <v>2.753345224394077E-3</v>
      </c>
      <c r="E75">
        <v>5.534732251511354E-3</v>
      </c>
      <c r="F75">
        <v>-3.5976170091212012E-3</v>
      </c>
      <c r="G75">
        <v>0</v>
      </c>
      <c r="H75" t="s">
        <v>60</v>
      </c>
      <c r="I75" t="s">
        <v>56</v>
      </c>
    </row>
    <row r="76" spans="1:9" x14ac:dyDescent="0.4">
      <c r="A76" s="1">
        <v>45852</v>
      </c>
      <c r="B76" t="s">
        <v>30</v>
      </c>
      <c r="C76">
        <v>39459.62109375</v>
      </c>
      <c r="D76">
        <v>-2.7813870271172769E-3</v>
      </c>
      <c r="E76">
        <v>-2.7813870271172769E-3</v>
      </c>
      <c r="F76">
        <v>-5.7746127465285735E-3</v>
      </c>
      <c r="G76">
        <v>0</v>
      </c>
      <c r="H76" t="s">
        <v>60</v>
      </c>
      <c r="I76" t="s">
        <v>56</v>
      </c>
    </row>
    <row r="77" spans="1:9" x14ac:dyDescent="0.4">
      <c r="A77" s="1">
        <v>45859</v>
      </c>
      <c r="B77" t="s">
        <v>28</v>
      </c>
      <c r="C77">
        <v>3559.791259765625</v>
      </c>
      <c r="D77">
        <v>1.1394125666043586E-2</v>
      </c>
      <c r="E77">
        <v>7.1604803705347386E-3</v>
      </c>
      <c r="F77">
        <v>1.5632596745886573E-2</v>
      </c>
      <c r="G77">
        <v>4.0702429111365346E-2</v>
      </c>
      <c r="H77" t="s">
        <v>60</v>
      </c>
      <c r="I77" t="s">
        <v>56</v>
      </c>
    </row>
    <row r="78" spans="1:9" x14ac:dyDescent="0.4">
      <c r="A78" s="1">
        <v>45856</v>
      </c>
      <c r="B78" t="s">
        <v>28</v>
      </c>
      <c r="C78">
        <v>3534.482666015625</v>
      </c>
      <c r="D78">
        <v>4.2336452955088477E-3</v>
      </c>
      <c r="E78">
        <v>5.0209251495063612E-3</v>
      </c>
      <c r="F78">
        <v>4.2142724655647168E-3</v>
      </c>
      <c r="G78">
        <v>0</v>
      </c>
      <c r="H78" t="s">
        <v>60</v>
      </c>
      <c r="I78" t="s">
        <v>56</v>
      </c>
    </row>
    <row r="79" spans="1:9" x14ac:dyDescent="0.4">
      <c r="A79" s="1">
        <v>45855</v>
      </c>
      <c r="B79" t="s">
        <v>28</v>
      </c>
      <c r="C79">
        <v>3516.824951171875</v>
      </c>
      <c r="D79">
        <v>-7.8727985399751343E-4</v>
      </c>
      <c r="E79">
        <v>3.7239388213237135E-3</v>
      </c>
      <c r="F79">
        <v>1.893907120652516E-3</v>
      </c>
      <c r="G79">
        <v>0</v>
      </c>
      <c r="H79" t="s">
        <v>60</v>
      </c>
      <c r="I79" t="s">
        <v>56</v>
      </c>
    </row>
    <row r="80" spans="1:9" x14ac:dyDescent="0.4">
      <c r="A80" s="1">
        <v>45854</v>
      </c>
      <c r="B80" t="s">
        <v>28</v>
      </c>
      <c r="C80">
        <v>3503.777099609375</v>
      </c>
      <c r="D80">
        <v>-4.5112186753212269E-3</v>
      </c>
      <c r="E80">
        <v>-3.4862315793926513E-4</v>
      </c>
      <c r="F80">
        <v>-1.6824274535766071E-3</v>
      </c>
      <c r="G80">
        <v>0</v>
      </c>
      <c r="H80" t="s">
        <v>60</v>
      </c>
      <c r="I80" t="s">
        <v>56</v>
      </c>
    </row>
    <row r="81" spans="1:9" x14ac:dyDescent="0.4">
      <c r="A81" s="1">
        <v>45853</v>
      </c>
      <c r="B81" t="s">
        <v>28</v>
      </c>
      <c r="C81">
        <v>3504.9990234375</v>
      </c>
      <c r="D81">
        <v>-4.1625955173819618E-3</v>
      </c>
      <c r="E81">
        <v>-4.1625955173819618E-3</v>
      </c>
      <c r="F81">
        <v>3.4207854002503701E-3</v>
      </c>
      <c r="G81">
        <v>0</v>
      </c>
      <c r="H81" t="s">
        <v>60</v>
      </c>
      <c r="I81" t="s">
        <v>56</v>
      </c>
    </row>
    <row r="82" spans="1:9" x14ac:dyDescent="0.4">
      <c r="A82" s="1">
        <v>45859</v>
      </c>
      <c r="B82" t="s">
        <v>35</v>
      </c>
      <c r="C82">
        <v>98.252601801850034</v>
      </c>
      <c r="D82">
        <v>1.0223444393361314E-3</v>
      </c>
      <c r="E82">
        <v>-2.9335779278627516E-4</v>
      </c>
      <c r="F82">
        <v>-3.2735760386406465E-3</v>
      </c>
      <c r="G82">
        <v>3.2459073094035507E-3</v>
      </c>
      <c r="H82" t="s">
        <v>61</v>
      </c>
      <c r="I82" t="s">
        <v>53</v>
      </c>
    </row>
    <row r="83" spans="1:9" x14ac:dyDescent="0.4">
      <c r="A83" s="1">
        <v>45858</v>
      </c>
      <c r="B83" t="s">
        <v>35</v>
      </c>
      <c r="C83">
        <v>98.281433426231828</v>
      </c>
      <c r="D83">
        <v>1.3157022321224066E-3</v>
      </c>
      <c r="E83">
        <v>-1.9086469368400083E-3</v>
      </c>
      <c r="F83">
        <v>1.302145668010235E-3</v>
      </c>
      <c r="G83">
        <v>0</v>
      </c>
      <c r="H83" t="s">
        <v>61</v>
      </c>
      <c r="I83" t="s">
        <v>53</v>
      </c>
    </row>
    <row r="84" spans="1:9" x14ac:dyDescent="0.4">
      <c r="A84" s="1">
        <v>45856</v>
      </c>
      <c r="B84" t="s">
        <v>35</v>
      </c>
      <c r="C84">
        <v>98.469376700443675</v>
      </c>
      <c r="D84">
        <v>3.2243491689624149E-3</v>
      </c>
      <c r="E84">
        <v>1.2213150554838403E-3</v>
      </c>
      <c r="F84">
        <v>5.7484468203146122E-3</v>
      </c>
      <c r="G84">
        <v>0</v>
      </c>
      <c r="H84" t="s">
        <v>61</v>
      </c>
      <c r="I84" t="s">
        <v>53</v>
      </c>
    </row>
    <row r="85" spans="1:9" x14ac:dyDescent="0.4">
      <c r="A85" s="1">
        <v>45855</v>
      </c>
      <c r="B85" t="s">
        <v>35</v>
      </c>
      <c r="C85">
        <v>98.349261266962628</v>
      </c>
      <c r="D85">
        <v>2.0030341134785745E-3</v>
      </c>
      <c r="E85">
        <v>-2.293011236926934E-3</v>
      </c>
      <c r="F85">
        <v>7.6853135372645376E-3</v>
      </c>
      <c r="G85">
        <v>0</v>
      </c>
      <c r="H85" t="s">
        <v>61</v>
      </c>
      <c r="I85" t="s">
        <v>53</v>
      </c>
    </row>
    <row r="86" spans="1:9" x14ac:dyDescent="0.4">
      <c r="A86" s="1">
        <v>45854</v>
      </c>
      <c r="B86" t="s">
        <v>35</v>
      </c>
      <c r="C86">
        <v>98.575295527290095</v>
      </c>
      <c r="D86">
        <v>4.2960453504055085E-3</v>
      </c>
      <c r="E86">
        <v>4.2960453504055085E-3</v>
      </c>
      <c r="F86">
        <v>1.1926466577893091E-2</v>
      </c>
      <c r="G86">
        <v>0</v>
      </c>
      <c r="H86" t="s">
        <v>61</v>
      </c>
      <c r="I86" t="s">
        <v>53</v>
      </c>
    </row>
    <row r="87" spans="1:9" x14ac:dyDescent="0.4">
      <c r="A87" s="1">
        <v>45856</v>
      </c>
      <c r="B87" t="s">
        <v>36</v>
      </c>
      <c r="C87">
        <v>26140</v>
      </c>
      <c r="D87">
        <v>1.2255974148698279E-3</v>
      </c>
      <c r="E87">
        <v>1.9131432944319293E-4</v>
      </c>
      <c r="F87">
        <v>1.5325670498085309E-3</v>
      </c>
      <c r="G87">
        <v>-1.9091256204658569E-3</v>
      </c>
      <c r="H87" t="s">
        <v>61</v>
      </c>
      <c r="I87" t="s">
        <v>53</v>
      </c>
    </row>
    <row r="88" spans="1:9" x14ac:dyDescent="0.4">
      <c r="A88" s="1">
        <v>45855</v>
      </c>
      <c r="B88" t="s">
        <v>36</v>
      </c>
      <c r="C88">
        <v>26135</v>
      </c>
      <c r="D88">
        <v>1.0342830854266349E-3</v>
      </c>
      <c r="E88">
        <v>-1.9127773527161107E-4</v>
      </c>
      <c r="F88">
        <v>1.0341657729431297E-3</v>
      </c>
      <c r="G88">
        <v>0</v>
      </c>
      <c r="H88" t="s">
        <v>61</v>
      </c>
      <c r="I88" t="s">
        <v>53</v>
      </c>
    </row>
    <row r="89" spans="1:9" x14ac:dyDescent="0.4">
      <c r="A89" s="1">
        <v>45854</v>
      </c>
      <c r="B89" t="s">
        <v>36</v>
      </c>
      <c r="C89">
        <v>26140</v>
      </c>
      <c r="D89">
        <v>1.225560820698246E-3</v>
      </c>
      <c r="E89">
        <v>7.6569678407345521E-4</v>
      </c>
      <c r="F89">
        <v>1.0339677555240012E-3</v>
      </c>
      <c r="G89">
        <v>0</v>
      </c>
      <c r="H89" t="s">
        <v>61</v>
      </c>
      <c r="I89" t="s">
        <v>53</v>
      </c>
    </row>
    <row r="90" spans="1:9" x14ac:dyDescent="0.4">
      <c r="A90" s="1">
        <v>45853</v>
      </c>
      <c r="B90" t="s">
        <v>36</v>
      </c>
      <c r="C90">
        <v>26120</v>
      </c>
      <c r="D90">
        <v>4.5986403662479081E-4</v>
      </c>
      <c r="E90">
        <v>7.6628352490426543E-4</v>
      </c>
      <c r="F90">
        <v>-6.8865253653682679E-4</v>
      </c>
      <c r="G90">
        <v>0</v>
      </c>
      <c r="H90" t="s">
        <v>61</v>
      </c>
      <c r="I90" t="s">
        <v>53</v>
      </c>
    </row>
    <row r="91" spans="1:9" x14ac:dyDescent="0.4">
      <c r="A91" s="1">
        <v>45852</v>
      </c>
      <c r="B91" t="s">
        <v>36</v>
      </c>
      <c r="C91">
        <v>26100</v>
      </c>
      <c r="D91">
        <v>-3.0641948827947463E-4</v>
      </c>
      <c r="E91">
        <v>-3.0641948827947463E-4</v>
      </c>
      <c r="F91">
        <v>-3.8299502106475813E-4</v>
      </c>
      <c r="G91">
        <v>0</v>
      </c>
      <c r="H91" t="s">
        <v>61</v>
      </c>
      <c r="I91" t="s">
        <v>53</v>
      </c>
    </row>
  </sheetData>
  <pageMargins left="0.7" right="0.7" top="0.75" bottom="0.75" header="0.3" footer="0.3"/>
  <pageSetup scale="12"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zoomScale="60" zoomScaleNormal="100" workbookViewId="0">
      <selection activeCell="J62" sqref="J62"/>
    </sheetView>
  </sheetViews>
  <sheetFormatPr defaultRowHeight="14.6" x14ac:dyDescent="0.4"/>
  <cols>
    <col min="1" max="1" width="8.15234375" style="28" bestFit="1" customWidth="1"/>
    <col min="2" max="2" width="11.84375" bestFit="1" customWidth="1"/>
    <col min="3" max="3" width="11.765625" style="29" bestFit="1" customWidth="1"/>
    <col min="4" max="5" width="12.61328125" style="29" bestFit="1" customWidth="1"/>
    <col min="6" max="6" width="13.53515625" style="29" bestFit="1" customWidth="1"/>
    <col min="7" max="7" width="11" bestFit="1" customWidth="1"/>
    <col min="8" max="11" width="12" bestFit="1" customWidth="1"/>
    <col min="12" max="12" width="13.69140625" bestFit="1" customWidth="1"/>
    <col min="13" max="13" width="14.69140625" bestFit="1" customWidth="1"/>
    <col min="14" max="14" width="15.53515625" bestFit="1" customWidth="1"/>
    <col min="15" max="17" width="14.3828125" bestFit="1" customWidth="1"/>
    <col min="18" max="20" width="14.3046875" bestFit="1" customWidth="1"/>
    <col min="21" max="23" width="13.84375" bestFit="1" customWidth="1"/>
    <col min="24" max="24" width="18.15234375" bestFit="1" customWidth="1"/>
    <col min="25" max="25" width="17.53515625" bestFit="1" customWidth="1"/>
    <col min="26" max="26" width="19.15234375" bestFit="1" customWidth="1"/>
    <col min="27" max="27" width="18.53515625" bestFit="1" customWidth="1"/>
    <col min="28" max="28" width="20" bestFit="1" customWidth="1"/>
    <col min="29" max="29" width="19.3046875" bestFit="1" customWidth="1"/>
    <col min="30" max="30" width="12" bestFit="1" customWidth="1"/>
    <col min="31" max="32" width="12.3046875" bestFit="1" customWidth="1"/>
    <col min="33" max="33" width="13.3046875" bestFit="1" customWidth="1"/>
  </cols>
  <sheetData>
    <row r="1" spans="1:6" x14ac:dyDescent="0.4">
      <c r="A1" s="28" t="s">
        <v>37</v>
      </c>
      <c r="B1" t="s">
        <v>38</v>
      </c>
      <c r="C1" s="29" t="s">
        <v>135</v>
      </c>
      <c r="D1" s="29" t="s">
        <v>136</v>
      </c>
      <c r="E1" s="29" t="s">
        <v>137</v>
      </c>
      <c r="F1" s="29" t="s">
        <v>138</v>
      </c>
    </row>
    <row r="2" spans="1:6" x14ac:dyDescent="0.4">
      <c r="A2" s="28">
        <v>45849</v>
      </c>
      <c r="B2">
        <v>1457.760009765625</v>
      </c>
      <c r="C2" s="29">
        <v>0.62005277044854878</v>
      </c>
      <c r="D2" s="29">
        <v>0.76517150395778366</v>
      </c>
      <c r="E2" s="29">
        <v>0.86543535620052769</v>
      </c>
      <c r="F2" s="29">
        <v>0.60422163588390498</v>
      </c>
    </row>
    <row r="3" spans="1:6" x14ac:dyDescent="0.4">
      <c r="A3" s="28">
        <v>45848</v>
      </c>
      <c r="B3">
        <v>1445.6400146484375</v>
      </c>
      <c r="C3" s="29">
        <v>0.73614775725593673</v>
      </c>
      <c r="D3" s="29">
        <v>0.80211081794195249</v>
      </c>
      <c r="E3" s="29">
        <v>0.85488126649076512</v>
      </c>
      <c r="F3" s="29">
        <v>0.60949868073878632</v>
      </c>
    </row>
    <row r="4" spans="1:6" x14ac:dyDescent="0.4">
      <c r="A4" s="28">
        <v>45847</v>
      </c>
      <c r="B4">
        <v>1431.3199462890625</v>
      </c>
      <c r="C4" s="29">
        <v>0.73614775725593673</v>
      </c>
      <c r="D4" s="29">
        <v>0.79947229551451182</v>
      </c>
      <c r="E4" s="29">
        <v>0.86015831134564646</v>
      </c>
      <c r="F4" s="29">
        <v>0.60422163588390498</v>
      </c>
    </row>
    <row r="5" spans="1:6" x14ac:dyDescent="0.4">
      <c r="A5" s="28">
        <v>45846</v>
      </c>
      <c r="B5">
        <v>1415.4599609375</v>
      </c>
      <c r="C5" s="29">
        <v>0.75461741424802109</v>
      </c>
      <c r="D5" s="29">
        <v>0.75989445910290232</v>
      </c>
      <c r="E5" s="29">
        <v>0.84696569920844322</v>
      </c>
      <c r="F5" s="29">
        <v>0.57255936675461738</v>
      </c>
    </row>
    <row r="6" spans="1:6" x14ac:dyDescent="0.4">
      <c r="A6" s="28">
        <v>45845</v>
      </c>
      <c r="B6">
        <v>1402.06005859375</v>
      </c>
      <c r="C6" s="29">
        <v>0.66754617414248019</v>
      </c>
      <c r="D6" s="29">
        <v>0.71767810026385226</v>
      </c>
      <c r="E6" s="29">
        <v>0.87598944591029027</v>
      </c>
      <c r="F6" s="29">
        <v>0.54353562005277045</v>
      </c>
    </row>
    <row r="7" spans="1:6" x14ac:dyDescent="0.4">
      <c r="A7" s="28">
        <v>45842</v>
      </c>
      <c r="B7">
        <v>1386.969970703125</v>
      </c>
      <c r="C7" s="29">
        <v>0.63588390501319259</v>
      </c>
      <c r="D7" s="29">
        <v>0.63588390501319259</v>
      </c>
      <c r="E7" s="29">
        <v>0.86807387862796836</v>
      </c>
      <c r="F7" s="29">
        <v>0.52506596306068598</v>
      </c>
    </row>
    <row r="8" spans="1:6" x14ac:dyDescent="0.4">
      <c r="A8" s="28">
        <v>45841</v>
      </c>
      <c r="B8">
        <v>1381.9599609375</v>
      </c>
      <c r="C8" s="29">
        <v>0.56728232189973615</v>
      </c>
      <c r="D8" s="29">
        <v>0.56992084432717682</v>
      </c>
      <c r="E8" s="29">
        <v>0.85488126649076512</v>
      </c>
      <c r="F8" s="29">
        <v>0.50659630606860162</v>
      </c>
    </row>
    <row r="9" spans="1:6" x14ac:dyDescent="0.4">
      <c r="A9" s="28">
        <v>45840</v>
      </c>
      <c r="B9">
        <v>1384.5899658203125</v>
      </c>
      <c r="C9" s="29">
        <v>0.62269129287598945</v>
      </c>
      <c r="D9" s="29">
        <v>0.55672823218997358</v>
      </c>
      <c r="E9" s="29">
        <v>0.81002638522427439</v>
      </c>
      <c r="F9" s="29">
        <v>0.51978891820580475</v>
      </c>
    </row>
    <row r="10" spans="1:6" x14ac:dyDescent="0.4">
      <c r="A10" s="28">
        <v>45839</v>
      </c>
      <c r="B10">
        <v>1377.8399658203125</v>
      </c>
      <c r="C10" s="29">
        <v>0.45646437994722955</v>
      </c>
      <c r="D10" s="29">
        <v>0.46701846965699206</v>
      </c>
      <c r="E10" s="29">
        <v>0.76517150395778366</v>
      </c>
      <c r="F10" s="29">
        <v>0.48284960422163586</v>
      </c>
    </row>
    <row r="11" spans="1:6" x14ac:dyDescent="0.4">
      <c r="A11" s="28">
        <v>45838</v>
      </c>
      <c r="B11">
        <v>1376.0699462890625</v>
      </c>
      <c r="C11" s="29">
        <v>0.61185983827493262</v>
      </c>
      <c r="D11" s="29">
        <v>0.5121293800539084</v>
      </c>
      <c r="E11" s="29">
        <v>0.74123989218328845</v>
      </c>
      <c r="F11" s="29">
        <v>0.44743935309973049</v>
      </c>
    </row>
    <row r="12" spans="1:6" x14ac:dyDescent="0.4">
      <c r="A12" s="28">
        <v>45835</v>
      </c>
      <c r="B12">
        <v>1371.43994140625</v>
      </c>
      <c r="C12" s="29">
        <v>0.52560646900269536</v>
      </c>
      <c r="D12" s="29">
        <v>0.46630727762803237</v>
      </c>
      <c r="E12" s="29">
        <v>0.73045822102425872</v>
      </c>
      <c r="F12" s="29">
        <v>0.43126684636118601</v>
      </c>
    </row>
    <row r="13" spans="1:6" x14ac:dyDescent="0.4">
      <c r="A13" s="28">
        <v>45834</v>
      </c>
      <c r="B13">
        <v>1365.6700439453125</v>
      </c>
      <c r="C13" s="29">
        <v>0.46361185983827491</v>
      </c>
      <c r="D13" s="29">
        <v>0.43665768194070081</v>
      </c>
      <c r="E13" s="29">
        <v>0.7142857142857143</v>
      </c>
      <c r="F13" s="29">
        <v>0.43396226415094341</v>
      </c>
    </row>
    <row r="14" spans="1:6" x14ac:dyDescent="0.4">
      <c r="A14" s="28">
        <v>45833</v>
      </c>
      <c r="B14">
        <v>1366.75</v>
      </c>
      <c r="C14" s="29">
        <v>0.48787061994609165</v>
      </c>
      <c r="D14" s="29">
        <v>0.42048517520215634</v>
      </c>
      <c r="E14" s="29">
        <v>0.71159029649595684</v>
      </c>
      <c r="F14" s="29">
        <v>0.42857142857142855</v>
      </c>
    </row>
    <row r="15" spans="1:6" x14ac:dyDescent="0.4">
      <c r="A15" s="28">
        <v>45832</v>
      </c>
      <c r="B15">
        <v>1366.77001953125</v>
      </c>
      <c r="C15" s="29">
        <v>0.47978436657681939</v>
      </c>
      <c r="D15" s="29">
        <v>0.44743935309973049</v>
      </c>
      <c r="E15" s="29">
        <v>0.70080862533692723</v>
      </c>
      <c r="F15" s="29">
        <v>0.42857142857142855</v>
      </c>
    </row>
    <row r="16" spans="1:6" x14ac:dyDescent="0.4">
      <c r="A16" s="28">
        <v>45831</v>
      </c>
      <c r="B16">
        <v>1358.1800537109375</v>
      </c>
      <c r="C16" s="29">
        <v>0.40161725067385445</v>
      </c>
      <c r="D16" s="29">
        <v>0.44743935309973049</v>
      </c>
      <c r="E16" s="29">
        <v>0.69002695417789761</v>
      </c>
      <c r="F16" s="29">
        <v>0.41509433962264153</v>
      </c>
    </row>
    <row r="17" spans="1:6" x14ac:dyDescent="0.4">
      <c r="A17" s="28">
        <v>45828</v>
      </c>
      <c r="B17">
        <v>1349.3499755859375</v>
      </c>
      <c r="C17" s="29">
        <v>0.55256064690026951</v>
      </c>
      <c r="D17" s="29">
        <v>0.49595687331536387</v>
      </c>
      <c r="E17" s="29">
        <v>0.68194070080862534</v>
      </c>
      <c r="F17" s="29">
        <v>0.42048517520215634</v>
      </c>
    </row>
    <row r="18" spans="1:6" x14ac:dyDescent="0.4">
      <c r="A18" s="28">
        <v>45827</v>
      </c>
      <c r="B18">
        <v>1352.0400390625</v>
      </c>
      <c r="C18" s="29">
        <v>0.54716981132075471</v>
      </c>
      <c r="D18" s="29">
        <v>0.47708894878706198</v>
      </c>
      <c r="E18" s="29">
        <v>0.67654986522911054</v>
      </c>
      <c r="F18" s="29">
        <v>0.40700808625336926</v>
      </c>
    </row>
    <row r="19" spans="1:6" x14ac:dyDescent="0.4">
      <c r="A19" s="28">
        <v>45826</v>
      </c>
      <c r="B19">
        <v>1346.8299560546875</v>
      </c>
      <c r="C19" s="29">
        <v>0.60916442048517516</v>
      </c>
      <c r="D19" s="29">
        <v>0.48517520215633425</v>
      </c>
      <c r="E19" s="29">
        <v>0.67115902964959573</v>
      </c>
      <c r="F19" s="29">
        <v>0.41239892183288412</v>
      </c>
    </row>
    <row r="20" spans="1:6" x14ac:dyDescent="0.4">
      <c r="A20" s="28">
        <v>45825</v>
      </c>
      <c r="B20">
        <v>1347.68994140625</v>
      </c>
      <c r="C20" s="29">
        <v>0.68733153638814015</v>
      </c>
      <c r="D20" s="29">
        <v>0.52021563342318056</v>
      </c>
      <c r="E20" s="29">
        <v>0.67924528301886788</v>
      </c>
      <c r="F20" s="29">
        <v>0.43126684636118601</v>
      </c>
    </row>
    <row r="21" spans="1:6" x14ac:dyDescent="0.4">
      <c r="A21" s="28">
        <v>45824</v>
      </c>
      <c r="B21">
        <v>1338.1099853515625</v>
      </c>
      <c r="C21" s="29">
        <v>0.5768194070080862</v>
      </c>
      <c r="D21" s="29">
        <v>0.50134770889487867</v>
      </c>
      <c r="E21" s="29">
        <v>0.64690026954177893</v>
      </c>
      <c r="F21" s="29">
        <v>0.42318059299191374</v>
      </c>
    </row>
    <row r="22" spans="1:6" x14ac:dyDescent="0.4">
      <c r="A22" s="28">
        <v>45821</v>
      </c>
      <c r="B22">
        <v>1315.489990234375</v>
      </c>
      <c r="C22" s="29">
        <v>0.29110512129380056</v>
      </c>
      <c r="D22" s="29">
        <v>0.35309973045822102</v>
      </c>
      <c r="E22" s="29">
        <v>0.61725067385444743</v>
      </c>
      <c r="F22" s="29">
        <v>0.36388140161725069</v>
      </c>
    </row>
    <row r="23" spans="1:6" x14ac:dyDescent="0.4">
      <c r="A23" s="28">
        <v>45820</v>
      </c>
      <c r="B23">
        <v>1322.989990234375</v>
      </c>
      <c r="C23" s="29">
        <v>0.38274932614555257</v>
      </c>
      <c r="D23" s="29">
        <v>0.49865229110512127</v>
      </c>
      <c r="E23" s="29">
        <v>0.65498652291105119</v>
      </c>
      <c r="F23" s="29">
        <v>0.40970350404312667</v>
      </c>
    </row>
    <row r="24" spans="1:6" x14ac:dyDescent="0.4">
      <c r="A24" s="28">
        <v>45819</v>
      </c>
      <c r="B24">
        <v>1315.199951171875</v>
      </c>
      <c r="C24" s="29">
        <v>0.26415094339622641</v>
      </c>
      <c r="D24" s="29">
        <v>0.42587601078167114</v>
      </c>
      <c r="E24" s="29">
        <v>0.59838274932614555</v>
      </c>
      <c r="F24" s="29">
        <v>0.38005390835579517</v>
      </c>
    </row>
    <row r="25" spans="1:6" x14ac:dyDescent="0.4">
      <c r="A25" s="28">
        <v>45818</v>
      </c>
      <c r="B25">
        <v>1316.22998046875</v>
      </c>
      <c r="C25" s="29">
        <v>0.18867924528301888</v>
      </c>
      <c r="D25" s="29">
        <v>0.42587601078167114</v>
      </c>
      <c r="E25" s="29">
        <v>0.56603773584905659</v>
      </c>
      <c r="F25" s="29">
        <v>0.36388140161725069</v>
      </c>
    </row>
    <row r="26" spans="1:6" x14ac:dyDescent="0.4">
      <c r="A26" s="28">
        <v>45817</v>
      </c>
      <c r="B26">
        <v>1310.5699462890625</v>
      </c>
      <c r="C26" s="29">
        <v>0.22102425876010781</v>
      </c>
      <c r="D26" s="29">
        <v>0.40431266846361186</v>
      </c>
      <c r="E26" s="29">
        <v>0.56334231805929924</v>
      </c>
      <c r="F26" s="29">
        <v>0.36657681940700809</v>
      </c>
    </row>
    <row r="27" spans="1:6" x14ac:dyDescent="0.4">
      <c r="A27" s="28">
        <v>45814</v>
      </c>
      <c r="B27">
        <v>1329.8900146484375</v>
      </c>
      <c r="C27" s="29">
        <v>0.32884097035040433</v>
      </c>
      <c r="D27" s="29">
        <v>0.59029649595687328</v>
      </c>
      <c r="E27" s="29">
        <v>0.60916442048517516</v>
      </c>
      <c r="F27" s="29">
        <v>0.39622641509433965</v>
      </c>
    </row>
    <row r="28" spans="1:6" x14ac:dyDescent="0.4">
      <c r="A28" s="28">
        <v>45813</v>
      </c>
      <c r="B28">
        <v>1342.0899658203125</v>
      </c>
      <c r="C28" s="29">
        <v>0.53908355795148244</v>
      </c>
      <c r="D28" s="29">
        <v>0.76010781671159033</v>
      </c>
      <c r="E28" s="29">
        <v>0.64959568733153639</v>
      </c>
      <c r="F28" s="29">
        <v>0.43396226415094341</v>
      </c>
    </row>
    <row r="29" spans="1:6" x14ac:dyDescent="0.4">
      <c r="A29" s="28">
        <v>45812</v>
      </c>
      <c r="B29">
        <v>1345.739990234375</v>
      </c>
      <c r="C29" s="29">
        <v>0.55256064690026951</v>
      </c>
      <c r="D29" s="29">
        <v>0.76819407008086249</v>
      </c>
      <c r="E29" s="29">
        <v>0.64420485175202158</v>
      </c>
      <c r="F29" s="29">
        <v>0.43126684636118601</v>
      </c>
    </row>
    <row r="30" spans="1:6" x14ac:dyDescent="0.4">
      <c r="A30" s="28">
        <v>45811</v>
      </c>
      <c r="B30">
        <v>1347.25</v>
      </c>
      <c r="C30" s="29">
        <v>0.58490566037735847</v>
      </c>
      <c r="D30" s="29">
        <v>0.75741239892183287</v>
      </c>
      <c r="E30" s="29">
        <v>0.64420485175202158</v>
      </c>
      <c r="F30" s="29">
        <v>0.41239892183288412</v>
      </c>
    </row>
    <row r="31" spans="1:6" x14ac:dyDescent="0.4">
      <c r="A31" s="28">
        <v>45810</v>
      </c>
      <c r="B31">
        <v>1336.300048828125</v>
      </c>
      <c r="C31" s="29">
        <v>0.59838274932614555</v>
      </c>
      <c r="D31" s="29">
        <v>0.6846361185983828</v>
      </c>
      <c r="E31" s="29">
        <v>0.59838274932614555</v>
      </c>
      <c r="F31" s="29">
        <v>0.40970350404312667</v>
      </c>
    </row>
    <row r="32" spans="1:6" x14ac:dyDescent="0.4">
      <c r="A32" s="28">
        <v>45807</v>
      </c>
      <c r="B32">
        <v>1332.5999755859375</v>
      </c>
      <c r="C32" s="29">
        <v>0.52830188679245282</v>
      </c>
      <c r="D32" s="29">
        <v>0.65768194070080865</v>
      </c>
      <c r="E32" s="29">
        <v>0.56064690026954178</v>
      </c>
      <c r="F32" s="29">
        <v>0.3746630727762803</v>
      </c>
    </row>
    <row r="33" spans="1:6" x14ac:dyDescent="0.4">
      <c r="A33" s="28">
        <v>45806</v>
      </c>
      <c r="B33">
        <v>1341.8599853515625</v>
      </c>
      <c r="C33" s="29">
        <v>0.7439353099730458</v>
      </c>
      <c r="D33" s="29">
        <v>0.80323450134770891</v>
      </c>
      <c r="E33" s="29">
        <v>0.59838274932614555</v>
      </c>
      <c r="F33" s="29">
        <v>0.37735849056603776</v>
      </c>
    </row>
    <row r="34" spans="1:6" x14ac:dyDescent="0.4">
      <c r="A34" s="28">
        <v>45805</v>
      </c>
      <c r="B34">
        <v>1341.8699951171875</v>
      </c>
      <c r="C34" s="29">
        <v>0.78975741239892183</v>
      </c>
      <c r="D34" s="29">
        <v>0.81671159029649598</v>
      </c>
      <c r="E34" s="29">
        <v>0.56334231805929924</v>
      </c>
      <c r="F34" s="29">
        <v>0.38005390835579517</v>
      </c>
    </row>
    <row r="35" spans="1:6" x14ac:dyDescent="0.4">
      <c r="A35" s="28">
        <v>45804</v>
      </c>
      <c r="B35">
        <v>1339.81005859375</v>
      </c>
      <c r="C35" s="29">
        <v>0.80592991913746626</v>
      </c>
      <c r="D35" s="29">
        <v>0.81401617250673852</v>
      </c>
      <c r="E35" s="29">
        <v>0.53369272237196763</v>
      </c>
      <c r="F35" s="29">
        <v>0.3746630727762803</v>
      </c>
    </row>
    <row r="36" spans="1:6" x14ac:dyDescent="0.4">
      <c r="A36" s="28">
        <v>45803</v>
      </c>
      <c r="B36">
        <v>1332.510009765625</v>
      </c>
      <c r="C36" s="29">
        <v>0.6253369272237197</v>
      </c>
      <c r="D36" s="29">
        <v>0.76010781671159033</v>
      </c>
      <c r="E36" s="29">
        <v>0.48517520215633425</v>
      </c>
      <c r="F36" s="29">
        <v>0.36388140161725069</v>
      </c>
    </row>
    <row r="37" spans="1:6" x14ac:dyDescent="0.4">
      <c r="A37" s="28">
        <v>45800</v>
      </c>
      <c r="B37">
        <v>1314.4599609375</v>
      </c>
      <c r="C37" s="29">
        <v>0.33692722371967654</v>
      </c>
      <c r="D37" s="29">
        <v>0.81671159029649598</v>
      </c>
      <c r="E37" s="29">
        <v>0.40970350404312667</v>
      </c>
      <c r="F37" s="29">
        <v>0.32614555256064692</v>
      </c>
    </row>
    <row r="38" spans="1:6" x14ac:dyDescent="0.4">
      <c r="A38" s="28">
        <v>45799</v>
      </c>
      <c r="B38">
        <v>1313.8399658203125</v>
      </c>
      <c r="C38" s="29">
        <v>0.30458221024258758</v>
      </c>
      <c r="D38" s="29">
        <v>0.82210242587601079</v>
      </c>
      <c r="E38" s="29">
        <v>0.40161725067385445</v>
      </c>
      <c r="F38" s="29">
        <v>0.31266846361185985</v>
      </c>
    </row>
    <row r="39" spans="1:6" x14ac:dyDescent="0.4">
      <c r="A39" s="28">
        <v>45798</v>
      </c>
      <c r="B39">
        <v>1323.050048828125</v>
      </c>
      <c r="C39" s="29">
        <v>0.38274932614555257</v>
      </c>
      <c r="D39" s="29">
        <v>0.85444743935309975</v>
      </c>
      <c r="E39" s="29">
        <v>0.40970350404312667</v>
      </c>
      <c r="F39" s="29">
        <v>0.32075471698113206</v>
      </c>
    </row>
    <row r="40" spans="1:6" x14ac:dyDescent="0.4">
      <c r="A40" s="28">
        <v>45797</v>
      </c>
      <c r="B40">
        <v>1315.1500244140625</v>
      </c>
      <c r="C40" s="29">
        <v>0.38814016172506738</v>
      </c>
      <c r="D40" s="29">
        <v>0.87601078167115898</v>
      </c>
      <c r="E40" s="29">
        <v>0.42318059299191374</v>
      </c>
      <c r="F40" s="29">
        <v>0.33153638814016173</v>
      </c>
    </row>
    <row r="41" spans="1:6" x14ac:dyDescent="0.4">
      <c r="A41" s="28">
        <v>45796</v>
      </c>
      <c r="B41">
        <v>1296.2900390625</v>
      </c>
      <c r="C41" s="29">
        <v>0.34501347708894881</v>
      </c>
      <c r="D41" s="29">
        <v>0.83827493261455521</v>
      </c>
      <c r="E41" s="29">
        <v>0.40161725067385445</v>
      </c>
      <c r="F41" s="29">
        <v>0.29919137466307277</v>
      </c>
    </row>
    <row r="42" spans="1:6" x14ac:dyDescent="0.4">
      <c r="A42" s="28">
        <v>45793</v>
      </c>
      <c r="B42">
        <v>1301.3900146484375</v>
      </c>
      <c r="C42" s="29">
        <v>0.57412398921832886</v>
      </c>
      <c r="D42" s="29">
        <v>0.8571428571428571</v>
      </c>
      <c r="E42" s="29">
        <v>0.44474393530997303</v>
      </c>
      <c r="F42" s="29">
        <v>0.32075471698113206</v>
      </c>
    </row>
    <row r="43" spans="1:6" x14ac:dyDescent="0.4">
      <c r="A43" s="28">
        <v>45792</v>
      </c>
      <c r="B43">
        <v>1313.199951171875</v>
      </c>
      <c r="C43" s="29">
        <v>0.71159029649595684</v>
      </c>
      <c r="D43" s="29">
        <v>0.87601078167115898</v>
      </c>
      <c r="E43" s="29">
        <v>0.47439353099730458</v>
      </c>
      <c r="F43" s="29">
        <v>0.32345013477088946</v>
      </c>
    </row>
    <row r="44" spans="1:6" x14ac:dyDescent="0.4">
      <c r="A44" s="28">
        <v>45791</v>
      </c>
      <c r="B44">
        <v>1309.72998046875</v>
      </c>
      <c r="C44" s="29">
        <v>0.77358490566037741</v>
      </c>
      <c r="D44" s="29">
        <v>0.86522911051212936</v>
      </c>
      <c r="E44" s="29">
        <v>0.46091644204851751</v>
      </c>
      <c r="F44" s="29">
        <v>0.32345013477088946</v>
      </c>
    </row>
    <row r="45" spans="1:6" x14ac:dyDescent="0.4">
      <c r="A45" s="28">
        <v>45790</v>
      </c>
      <c r="B45">
        <v>1293.4300537109375</v>
      </c>
      <c r="C45" s="29">
        <v>0.80053908355795145</v>
      </c>
      <c r="D45" s="29">
        <v>0.85444743935309975</v>
      </c>
      <c r="E45" s="29">
        <v>0.43126684636118601</v>
      </c>
      <c r="F45" s="29">
        <v>0.29380053908355797</v>
      </c>
    </row>
    <row r="46" spans="1:6" x14ac:dyDescent="0.4">
      <c r="A46" s="28">
        <v>45789</v>
      </c>
      <c r="B46">
        <v>1283.260009765625</v>
      </c>
      <c r="C46" s="29">
        <v>0.71967654986522911</v>
      </c>
      <c r="D46" s="29">
        <v>0.89218328840970351</v>
      </c>
      <c r="E46" s="29">
        <v>0.3719676549865229</v>
      </c>
      <c r="F46" s="29">
        <v>0.2857142857142857</v>
      </c>
    </row>
    <row r="47" spans="1:6" x14ac:dyDescent="0.4">
      <c r="A47" s="28">
        <v>45786</v>
      </c>
      <c r="B47">
        <v>1267.300048828125</v>
      </c>
      <c r="C47" s="29">
        <v>0.69272237196765496</v>
      </c>
      <c r="D47" s="29">
        <v>0.87601078167115898</v>
      </c>
      <c r="E47" s="29">
        <v>0.33692722371967654</v>
      </c>
      <c r="F47" s="29">
        <v>0.28301886792452829</v>
      </c>
    </row>
    <row r="48" spans="1:6" x14ac:dyDescent="0.4">
      <c r="A48" s="28">
        <v>45785</v>
      </c>
      <c r="B48">
        <v>1269.800048828125</v>
      </c>
      <c r="C48" s="29">
        <v>0.73854447439353099</v>
      </c>
      <c r="D48" s="29">
        <v>0.84366576819407013</v>
      </c>
      <c r="E48" s="29">
        <v>0.33423180592991913</v>
      </c>
      <c r="F48" s="29">
        <v>0.28032345013477089</v>
      </c>
    </row>
    <row r="49" spans="1:6" x14ac:dyDescent="0.4">
      <c r="A49" s="28">
        <v>45784</v>
      </c>
      <c r="B49">
        <v>1250.3699951171875</v>
      </c>
      <c r="C49" s="29">
        <v>0.63881401617250677</v>
      </c>
      <c r="D49" s="29">
        <v>0.64690026954177893</v>
      </c>
      <c r="E49" s="29">
        <v>0.30997304582210244</v>
      </c>
      <c r="F49" s="29">
        <v>0.26145552560646901</v>
      </c>
    </row>
    <row r="50" spans="1:6" x14ac:dyDescent="0.4">
      <c r="A50" s="28">
        <v>45783</v>
      </c>
      <c r="B50">
        <v>1241.949951171875</v>
      </c>
      <c r="C50" s="29">
        <v>0.70080862533692723</v>
      </c>
      <c r="D50" s="29">
        <v>0.53908355795148244</v>
      </c>
      <c r="E50" s="29">
        <v>0.29649595687331537</v>
      </c>
      <c r="F50" s="29">
        <v>0.26684636118598382</v>
      </c>
    </row>
    <row r="51" spans="1:6" x14ac:dyDescent="0.4">
      <c r="A51" s="28">
        <v>45782</v>
      </c>
      <c r="B51">
        <v>1240.050048828125</v>
      </c>
      <c r="C51" s="29">
        <v>0.73045822102425872</v>
      </c>
      <c r="D51" s="29">
        <v>0.50943396226415094</v>
      </c>
      <c r="E51" s="29">
        <v>0.31266846361185985</v>
      </c>
      <c r="F51" s="29">
        <v>0.27223719676549868</v>
      </c>
    </row>
    <row r="52" spans="1:6" x14ac:dyDescent="0.4">
      <c r="A52" s="28">
        <v>45776</v>
      </c>
      <c r="B52">
        <v>1226.300048828125</v>
      </c>
      <c r="C52" s="29">
        <v>0.8328840970350404</v>
      </c>
      <c r="D52" s="29">
        <v>0.46630727762803237</v>
      </c>
      <c r="E52" s="29">
        <v>0.27223719676549868</v>
      </c>
      <c r="F52" s="29">
        <v>0.26145552560646901</v>
      </c>
    </row>
    <row r="53" spans="1:6" x14ac:dyDescent="0.4">
      <c r="A53" s="28">
        <v>45775</v>
      </c>
      <c r="B53">
        <v>1226.800048828125</v>
      </c>
      <c r="C53" s="29">
        <v>0.80053908355795145</v>
      </c>
      <c r="D53" s="29">
        <v>0.45013477088948789</v>
      </c>
      <c r="E53" s="29">
        <v>0.27223719676549868</v>
      </c>
      <c r="F53" s="29">
        <v>0.2560646900269542</v>
      </c>
    </row>
    <row r="54" spans="1:6" x14ac:dyDescent="0.4">
      <c r="A54" s="28">
        <v>45772</v>
      </c>
      <c r="B54">
        <v>1229.22998046875</v>
      </c>
      <c r="C54" s="29">
        <v>0.7978436657681941</v>
      </c>
      <c r="D54" s="29">
        <v>0.43126684636118601</v>
      </c>
      <c r="E54" s="29">
        <v>0.27223719676549868</v>
      </c>
      <c r="F54" s="29">
        <v>0.24797843665768193</v>
      </c>
    </row>
    <row r="55" spans="1:6" x14ac:dyDescent="0.4">
      <c r="A55" s="28">
        <v>45771</v>
      </c>
      <c r="B55">
        <v>1223.3499755859375</v>
      </c>
      <c r="C55" s="29">
        <v>0.80592991913746626</v>
      </c>
      <c r="D55" s="29">
        <v>0.39083557951482478</v>
      </c>
      <c r="E55" s="29">
        <v>0.2560646900269542</v>
      </c>
      <c r="F55" s="29">
        <v>0.25067385444743934</v>
      </c>
    </row>
    <row r="56" spans="1:6" x14ac:dyDescent="0.4">
      <c r="A56" s="28">
        <v>45770</v>
      </c>
      <c r="B56">
        <v>1211</v>
      </c>
      <c r="C56" s="29">
        <v>0.70080862533692723</v>
      </c>
      <c r="D56" s="29">
        <v>0.35849056603773582</v>
      </c>
      <c r="E56" s="29">
        <v>0.24258760107816713</v>
      </c>
      <c r="F56" s="29">
        <v>0.23989218328840969</v>
      </c>
    </row>
    <row r="57" spans="1:6" x14ac:dyDescent="0.4">
      <c r="A57" s="28">
        <v>45769</v>
      </c>
      <c r="B57">
        <v>1197.1300048828125</v>
      </c>
      <c r="C57" s="29">
        <v>0.22371967654986524</v>
      </c>
      <c r="D57" s="29">
        <v>0.2560646900269542</v>
      </c>
      <c r="E57" s="29">
        <v>0.215633423180593</v>
      </c>
      <c r="F57" s="29">
        <v>0.20215633423180593</v>
      </c>
    </row>
    <row r="58" spans="1:6" x14ac:dyDescent="0.4">
      <c r="A58" s="28">
        <v>45768</v>
      </c>
      <c r="B58">
        <v>1207.0699462890625</v>
      </c>
      <c r="C58" s="29">
        <v>0.42857142857142855</v>
      </c>
      <c r="D58" s="29">
        <v>0.33962264150943394</v>
      </c>
      <c r="E58" s="29">
        <v>0.24258760107816713</v>
      </c>
      <c r="F58" s="29">
        <v>0.22641509433962265</v>
      </c>
    </row>
    <row r="59" spans="1:6" x14ac:dyDescent="0.4">
      <c r="A59" s="28">
        <v>45765</v>
      </c>
      <c r="B59">
        <v>1219.1199951171875</v>
      </c>
      <c r="C59" s="29">
        <v>0.59029649595687328</v>
      </c>
      <c r="D59" s="29">
        <v>0.36118598382749328</v>
      </c>
      <c r="E59" s="29">
        <v>0.26145552560646901</v>
      </c>
      <c r="F59" s="29">
        <v>0.21832884097035041</v>
      </c>
    </row>
    <row r="60" spans="1:6" x14ac:dyDescent="0.4">
      <c r="A60" s="28">
        <v>45764</v>
      </c>
      <c r="B60">
        <v>1217.25</v>
      </c>
      <c r="C60" s="29">
        <v>0.53369272237196763</v>
      </c>
      <c r="D60" s="29">
        <v>0.2884097035040431</v>
      </c>
      <c r="E60" s="29">
        <v>0.23180592991913745</v>
      </c>
      <c r="F60" s="29">
        <v>0.22371967654986524</v>
      </c>
    </row>
    <row r="61" spans="1:6" x14ac:dyDescent="0.4">
      <c r="A61" s="28">
        <v>45763</v>
      </c>
      <c r="B61">
        <v>1210.300048828125</v>
      </c>
      <c r="C61" s="29">
        <v>0.75741239892183287</v>
      </c>
      <c r="D61" s="29">
        <v>0.26415094339622641</v>
      </c>
      <c r="E61" s="29">
        <v>0.21293800539083557</v>
      </c>
      <c r="F61" s="29">
        <v>0.20754716981132076</v>
      </c>
    </row>
  </sheetData>
  <pageMargins left="0.7" right="0.7" top="0.75" bottom="0.75" header="0.3" footer="0.3"/>
  <pageSetup scale="77"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J24" sqref="J24:J25"/>
    </sheetView>
  </sheetViews>
  <sheetFormatPr defaultRowHeight="14.6" x14ac:dyDescent="0.4"/>
  <cols>
    <col min="1" max="1" width="14.4609375" bestFit="1" customWidth="1"/>
    <col min="2" max="2" width="8.15234375" bestFit="1" customWidth="1"/>
    <col min="3" max="3" width="14.3046875" bestFit="1" customWidth="1"/>
    <col min="4" max="4" width="14.4609375" bestFit="1" customWidth="1"/>
    <col min="5" max="5" width="12.61328125" bestFit="1" customWidth="1"/>
    <col min="6" max="6" width="12.765625" bestFit="1" customWidth="1"/>
    <col min="7" max="7" width="14.15234375" bestFit="1" customWidth="1"/>
    <col min="8" max="8" width="12.53515625" bestFit="1" customWidth="1"/>
  </cols>
  <sheetData>
    <row r="1" spans="1:8" x14ac:dyDescent="0.4">
      <c r="A1" t="s">
        <v>37</v>
      </c>
      <c r="B1" t="s">
        <v>43</v>
      </c>
      <c r="C1" t="s">
        <v>412</v>
      </c>
      <c r="D1" t="s">
        <v>413</v>
      </c>
      <c r="E1" t="s">
        <v>93</v>
      </c>
      <c r="F1" t="s">
        <v>92</v>
      </c>
      <c r="G1" t="s">
        <v>414</v>
      </c>
      <c r="H1" t="s">
        <v>94</v>
      </c>
    </row>
    <row r="2" spans="1:8" x14ac:dyDescent="0.4">
      <c r="A2" s="1">
        <v>45849</v>
      </c>
      <c r="B2" t="s">
        <v>95</v>
      </c>
      <c r="C2">
        <v>-13.075599</v>
      </c>
      <c r="D2">
        <v>25.555824000000001</v>
      </c>
      <c r="E2">
        <v>-501.38162790400003</v>
      </c>
      <c r="F2">
        <v>988.80205619200001</v>
      </c>
      <c r="G2">
        <v>12.480225000000001</v>
      </c>
      <c r="H2">
        <v>487.42042828799998</v>
      </c>
    </row>
    <row r="3" spans="1:8" x14ac:dyDescent="0.4">
      <c r="A3" s="1">
        <v>45849</v>
      </c>
      <c r="B3" t="s">
        <v>96</v>
      </c>
      <c r="C3">
        <v>-98.919382999999996</v>
      </c>
      <c r="D3">
        <v>131.339102</v>
      </c>
      <c r="E3">
        <v>-3010.9451141119998</v>
      </c>
      <c r="F3">
        <v>4182.9157744639997</v>
      </c>
      <c r="G3">
        <v>32.419719000000001</v>
      </c>
      <c r="H3">
        <v>1171.9706603520001</v>
      </c>
    </row>
    <row r="4" spans="1:8" x14ac:dyDescent="0.4">
      <c r="A4" s="1">
        <v>45848</v>
      </c>
      <c r="B4" t="s">
        <v>95</v>
      </c>
      <c r="C4">
        <v>-12.14071</v>
      </c>
      <c r="D4">
        <v>21.488968</v>
      </c>
      <c r="E4">
        <v>-422.33584025599998</v>
      </c>
      <c r="F4">
        <v>694.335373312</v>
      </c>
      <c r="G4">
        <v>9.3482579999999995</v>
      </c>
      <c r="H4">
        <v>271.99953305600002</v>
      </c>
    </row>
    <row r="5" spans="1:8" x14ac:dyDescent="0.4">
      <c r="A5" s="1">
        <v>45848</v>
      </c>
      <c r="B5" t="s">
        <v>96</v>
      </c>
      <c r="C5">
        <v>-120.248604</v>
      </c>
      <c r="D5">
        <v>162.695953</v>
      </c>
      <c r="E5">
        <v>-3483.49919232</v>
      </c>
      <c r="F5">
        <v>4465.0739404800006</v>
      </c>
      <c r="G5">
        <v>42.447349000000003</v>
      </c>
      <c r="H5">
        <v>981.57474816000001</v>
      </c>
    </row>
    <row r="6" spans="1:8" x14ac:dyDescent="0.4">
      <c r="A6" s="1">
        <v>45847</v>
      </c>
      <c r="B6" t="s">
        <v>95</v>
      </c>
      <c r="C6">
        <v>-20.949567999999999</v>
      </c>
      <c r="D6">
        <v>27.911186000000001</v>
      </c>
      <c r="E6">
        <v>-627.63460198400003</v>
      </c>
      <c r="F6">
        <v>900.84389683200004</v>
      </c>
      <c r="G6">
        <v>6.9616179999999996</v>
      </c>
      <c r="H6">
        <v>273.20929484800001</v>
      </c>
    </row>
    <row r="7" spans="1:8" x14ac:dyDescent="0.4">
      <c r="A7" s="1">
        <v>45847</v>
      </c>
      <c r="B7" t="s">
        <v>96</v>
      </c>
      <c r="C7">
        <v>-109.308194</v>
      </c>
      <c r="D7">
        <v>197.51091700000001</v>
      </c>
      <c r="E7">
        <v>-3686.4036864</v>
      </c>
      <c r="F7">
        <v>5627.7369610239994</v>
      </c>
      <c r="G7">
        <v>88.202723000000006</v>
      </c>
      <c r="H7">
        <v>1941.3332746239996</v>
      </c>
    </row>
    <row r="8" spans="1:8" x14ac:dyDescent="0.4">
      <c r="A8" s="1">
        <v>45846</v>
      </c>
      <c r="B8" t="s">
        <v>95</v>
      </c>
      <c r="C8">
        <v>-10.876123</v>
      </c>
      <c r="D8">
        <v>22.988337999999999</v>
      </c>
      <c r="E8">
        <v>-350.534631424</v>
      </c>
      <c r="F8">
        <v>706.99968102399998</v>
      </c>
      <c r="G8">
        <v>12.112215000000001</v>
      </c>
      <c r="H8">
        <v>356.46504959999999</v>
      </c>
    </row>
    <row r="9" spans="1:8" x14ac:dyDescent="0.4">
      <c r="A9" s="1">
        <v>45846</v>
      </c>
      <c r="B9" t="s">
        <v>96</v>
      </c>
      <c r="C9">
        <v>-107.959823</v>
      </c>
      <c r="D9">
        <v>175.13375300000001</v>
      </c>
      <c r="E9">
        <v>-3494.149251072</v>
      </c>
      <c r="F9">
        <v>4995.527073792</v>
      </c>
      <c r="G9">
        <v>67.173929999999999</v>
      </c>
      <c r="H9">
        <v>1501.3778227199998</v>
      </c>
    </row>
    <row r="10" spans="1:8" x14ac:dyDescent="0.4">
      <c r="A10" s="1">
        <v>45845</v>
      </c>
      <c r="B10" t="s">
        <v>96</v>
      </c>
      <c r="C10">
        <v>-88.064820999999995</v>
      </c>
      <c r="D10">
        <v>160.84070700000001</v>
      </c>
      <c r="E10">
        <v>-2881.0322247680001</v>
      </c>
      <c r="F10">
        <v>4142.437388288</v>
      </c>
      <c r="G10">
        <v>72.775886</v>
      </c>
      <c r="H10">
        <v>1261.4051635200001</v>
      </c>
    </row>
    <row r="11" spans="1:8" x14ac:dyDescent="0.4">
      <c r="A11" s="1">
        <v>45845</v>
      </c>
      <c r="B11" t="s">
        <v>95</v>
      </c>
      <c r="C11">
        <v>-15.129224000000001</v>
      </c>
      <c r="D11">
        <v>18.042300000000001</v>
      </c>
      <c r="E11">
        <v>-390.17227878400001</v>
      </c>
      <c r="F11">
        <v>514.65990963199999</v>
      </c>
      <c r="G11">
        <v>2.9130760000000002</v>
      </c>
      <c r="H11">
        <v>124.48763084799998</v>
      </c>
    </row>
  </sheetData>
  <phoneticPr fontId="8" type="noConversion"/>
  <pageMargins left="0.7" right="0.7" top="0.75" bottom="0.75" header="0.3" footer="0.3"/>
  <pageSetup scale="8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F27" sqref="F27"/>
    </sheetView>
  </sheetViews>
  <sheetFormatPr defaultRowHeight="14.6" x14ac:dyDescent="0.4"/>
  <cols>
    <col min="1" max="1" width="8.15234375" bestFit="1" customWidth="1"/>
    <col min="2" max="2" width="9.07421875" bestFit="1" customWidth="1"/>
    <col min="3" max="3" width="15.69140625" bestFit="1" customWidth="1"/>
    <col min="4" max="4" width="12.61328125" bestFit="1" customWidth="1"/>
    <col min="7" max="7" width="6" bestFit="1" customWidth="1"/>
    <col min="8" max="8" width="13.3828125" bestFit="1" customWidth="1"/>
  </cols>
  <sheetData>
    <row r="1" spans="1:4" x14ac:dyDescent="0.4">
      <c r="A1" t="s">
        <v>43</v>
      </c>
      <c r="B1" t="s">
        <v>24</v>
      </c>
      <c r="C1" t="s">
        <v>97</v>
      </c>
      <c r="D1" t="s">
        <v>405</v>
      </c>
    </row>
    <row r="2" spans="1:4" x14ac:dyDescent="0.4">
      <c r="A2" t="s">
        <v>96</v>
      </c>
      <c r="B2" t="s">
        <v>98</v>
      </c>
      <c r="C2">
        <v>2016.5548810240002</v>
      </c>
      <c r="D2">
        <v>1</v>
      </c>
    </row>
    <row r="3" spans="1:4" x14ac:dyDescent="0.4">
      <c r="A3" t="s">
        <v>96</v>
      </c>
      <c r="B3" t="s">
        <v>99</v>
      </c>
      <c r="C3">
        <v>1011.6202903040003</v>
      </c>
      <c r="D3">
        <v>1</v>
      </c>
    </row>
    <row r="4" spans="1:4" x14ac:dyDescent="0.4">
      <c r="A4" t="s">
        <v>96</v>
      </c>
      <c r="B4" t="s">
        <v>100</v>
      </c>
      <c r="C4">
        <v>687.80239257599987</v>
      </c>
      <c r="D4">
        <v>1</v>
      </c>
    </row>
    <row r="5" spans="1:4" x14ac:dyDescent="0.4">
      <c r="A5" t="s">
        <v>96</v>
      </c>
      <c r="B5" t="s">
        <v>101</v>
      </c>
      <c r="C5">
        <v>642.48181555199994</v>
      </c>
      <c r="D5">
        <v>1</v>
      </c>
    </row>
    <row r="6" spans="1:4" x14ac:dyDescent="0.4">
      <c r="A6" t="s">
        <v>96</v>
      </c>
      <c r="B6" t="s">
        <v>102</v>
      </c>
      <c r="C6">
        <v>509.34732390400001</v>
      </c>
      <c r="D6">
        <v>1</v>
      </c>
    </row>
    <row r="7" spans="1:4" x14ac:dyDescent="0.4">
      <c r="A7" t="s">
        <v>96</v>
      </c>
      <c r="B7" t="s">
        <v>103</v>
      </c>
      <c r="C7">
        <v>414.77258444800009</v>
      </c>
      <c r="D7">
        <v>1</v>
      </c>
    </row>
    <row r="8" spans="1:4" x14ac:dyDescent="0.4">
      <c r="A8" t="s">
        <v>96</v>
      </c>
      <c r="B8" t="s">
        <v>104</v>
      </c>
      <c r="C8">
        <v>373.30258038400001</v>
      </c>
      <c r="D8">
        <v>1</v>
      </c>
    </row>
    <row r="9" spans="1:4" x14ac:dyDescent="0.4">
      <c r="A9" t="s">
        <v>96</v>
      </c>
      <c r="B9" t="s">
        <v>105</v>
      </c>
      <c r="C9">
        <v>314.55198822400001</v>
      </c>
      <c r="D9">
        <v>1</v>
      </c>
    </row>
    <row r="10" spans="1:4" x14ac:dyDescent="0.4">
      <c r="A10" t="s">
        <v>96</v>
      </c>
      <c r="B10" t="s">
        <v>106</v>
      </c>
      <c r="C10">
        <v>232.17551539199997</v>
      </c>
      <c r="D10">
        <v>1</v>
      </c>
    </row>
    <row r="11" spans="1:4" x14ac:dyDescent="0.4">
      <c r="A11" t="s">
        <v>96</v>
      </c>
      <c r="B11" t="s">
        <v>107</v>
      </c>
      <c r="C11">
        <v>228.16325427200002</v>
      </c>
      <c r="D11">
        <v>1</v>
      </c>
    </row>
    <row r="12" spans="1:4" x14ac:dyDescent="0.4">
      <c r="A12" t="s">
        <v>96</v>
      </c>
      <c r="B12" t="s">
        <v>108</v>
      </c>
      <c r="C12">
        <v>69.961605251999998</v>
      </c>
      <c r="D12">
        <v>0</v>
      </c>
    </row>
    <row r="13" spans="1:4" x14ac:dyDescent="0.4">
      <c r="A13" t="s">
        <v>96</v>
      </c>
      <c r="B13" t="s">
        <v>109</v>
      </c>
      <c r="C13">
        <v>85.021683359999997</v>
      </c>
      <c r="D13">
        <v>0</v>
      </c>
    </row>
    <row r="14" spans="1:4" x14ac:dyDescent="0.4">
      <c r="A14" t="s">
        <v>96</v>
      </c>
      <c r="B14" t="s">
        <v>110</v>
      </c>
      <c r="C14">
        <v>86.158137535999998</v>
      </c>
      <c r="D14">
        <v>0</v>
      </c>
    </row>
    <row r="15" spans="1:4" x14ac:dyDescent="0.4">
      <c r="A15" t="s">
        <v>96</v>
      </c>
      <c r="B15" t="s">
        <v>111</v>
      </c>
      <c r="C15">
        <v>91.371326720000013</v>
      </c>
      <c r="D15">
        <v>0</v>
      </c>
    </row>
    <row r="16" spans="1:4" x14ac:dyDescent="0.4">
      <c r="A16" t="s">
        <v>96</v>
      </c>
      <c r="B16" t="s">
        <v>112</v>
      </c>
      <c r="C16">
        <v>100.09094899199999</v>
      </c>
      <c r="D16">
        <v>0</v>
      </c>
    </row>
    <row r="17" spans="1:4" x14ac:dyDescent="0.4">
      <c r="A17" t="s">
        <v>96</v>
      </c>
      <c r="B17" t="s">
        <v>113</v>
      </c>
      <c r="C17">
        <v>114.46602214400001</v>
      </c>
      <c r="D17">
        <v>0</v>
      </c>
    </row>
    <row r="18" spans="1:4" x14ac:dyDescent="0.4">
      <c r="A18" t="s">
        <v>96</v>
      </c>
      <c r="B18" t="s">
        <v>114</v>
      </c>
      <c r="C18">
        <v>118.72484505599999</v>
      </c>
      <c r="D18">
        <v>0</v>
      </c>
    </row>
    <row r="19" spans="1:4" x14ac:dyDescent="0.4">
      <c r="A19" t="s">
        <v>96</v>
      </c>
      <c r="B19" t="s">
        <v>115</v>
      </c>
      <c r="C19">
        <v>144.658890496</v>
      </c>
      <c r="D19">
        <v>0</v>
      </c>
    </row>
    <row r="20" spans="1:4" x14ac:dyDescent="0.4">
      <c r="A20" t="s">
        <v>96</v>
      </c>
      <c r="B20" t="s">
        <v>116</v>
      </c>
      <c r="C20">
        <v>147.90516531199998</v>
      </c>
      <c r="D20">
        <v>0</v>
      </c>
    </row>
    <row r="21" spans="1:4" x14ac:dyDescent="0.4">
      <c r="A21" t="s">
        <v>96</v>
      </c>
      <c r="B21" t="s">
        <v>117</v>
      </c>
      <c r="C21">
        <v>391.54107084800006</v>
      </c>
      <c r="D21">
        <v>0</v>
      </c>
    </row>
    <row r="22" spans="1:4" x14ac:dyDescent="0.4">
      <c r="A22" t="s">
        <v>95</v>
      </c>
      <c r="B22" t="s">
        <v>102</v>
      </c>
      <c r="C22">
        <v>263.63992268800001</v>
      </c>
      <c r="D22">
        <v>1</v>
      </c>
    </row>
    <row r="23" spans="1:4" x14ac:dyDescent="0.4">
      <c r="A23" t="s">
        <v>95</v>
      </c>
      <c r="B23" t="s">
        <v>118</v>
      </c>
      <c r="C23">
        <v>148.99587875200001</v>
      </c>
      <c r="D23">
        <v>1</v>
      </c>
    </row>
    <row r="24" spans="1:4" x14ac:dyDescent="0.4">
      <c r="A24" t="s">
        <v>95</v>
      </c>
      <c r="B24" t="s">
        <v>101</v>
      </c>
      <c r="C24">
        <v>125.92604159999999</v>
      </c>
      <c r="D24">
        <v>1</v>
      </c>
    </row>
    <row r="25" spans="1:4" x14ac:dyDescent="0.4">
      <c r="A25" t="s">
        <v>95</v>
      </c>
      <c r="B25" t="s">
        <v>119</v>
      </c>
      <c r="C25">
        <v>110.603713304</v>
      </c>
      <c r="D25">
        <v>1</v>
      </c>
    </row>
    <row r="26" spans="1:4" x14ac:dyDescent="0.4">
      <c r="A26" t="s">
        <v>95</v>
      </c>
      <c r="B26" t="s">
        <v>120</v>
      </c>
      <c r="C26">
        <v>110.51711027200002</v>
      </c>
      <c r="D26">
        <v>1</v>
      </c>
    </row>
    <row r="27" spans="1:4" x14ac:dyDescent="0.4">
      <c r="A27" t="s">
        <v>95</v>
      </c>
      <c r="B27" t="s">
        <v>100</v>
      </c>
      <c r="C27">
        <v>108.31111987200001</v>
      </c>
      <c r="D27">
        <v>1</v>
      </c>
    </row>
    <row r="28" spans="1:4" x14ac:dyDescent="0.4">
      <c r="A28" t="s">
        <v>95</v>
      </c>
      <c r="B28" t="s">
        <v>121</v>
      </c>
      <c r="C28">
        <v>103.477143552</v>
      </c>
      <c r="D28">
        <v>1</v>
      </c>
    </row>
    <row r="29" spans="1:4" x14ac:dyDescent="0.4">
      <c r="A29" t="s">
        <v>95</v>
      </c>
      <c r="B29" t="s">
        <v>122</v>
      </c>
      <c r="C29">
        <v>86.232901631999994</v>
      </c>
      <c r="D29">
        <v>1</v>
      </c>
    </row>
    <row r="30" spans="1:4" x14ac:dyDescent="0.4">
      <c r="A30" t="s">
        <v>95</v>
      </c>
      <c r="B30" t="s">
        <v>123</v>
      </c>
      <c r="C30">
        <v>84.059857407999999</v>
      </c>
      <c r="D30">
        <v>1</v>
      </c>
    </row>
    <row r="31" spans="1:4" x14ac:dyDescent="0.4">
      <c r="A31" t="s">
        <v>95</v>
      </c>
      <c r="B31" t="s">
        <v>124</v>
      </c>
      <c r="C31">
        <v>77.349126999999996</v>
      </c>
      <c r="D31">
        <v>1</v>
      </c>
    </row>
    <row r="32" spans="1:4" x14ac:dyDescent="0.4">
      <c r="A32" t="s">
        <v>95</v>
      </c>
      <c r="B32" t="s">
        <v>125</v>
      </c>
      <c r="C32">
        <v>9.2569153440000012</v>
      </c>
      <c r="D32">
        <v>0</v>
      </c>
    </row>
    <row r="33" spans="1:4" x14ac:dyDescent="0.4">
      <c r="A33" t="s">
        <v>95</v>
      </c>
      <c r="B33" t="s">
        <v>126</v>
      </c>
      <c r="C33">
        <v>10.046960464</v>
      </c>
      <c r="D33">
        <v>0</v>
      </c>
    </row>
    <row r="34" spans="1:4" x14ac:dyDescent="0.4">
      <c r="A34" t="s">
        <v>95</v>
      </c>
      <c r="B34" t="s">
        <v>127</v>
      </c>
      <c r="C34">
        <v>10.728563968000003</v>
      </c>
      <c r="D34">
        <v>0</v>
      </c>
    </row>
    <row r="35" spans="1:4" x14ac:dyDescent="0.4">
      <c r="A35" t="s">
        <v>95</v>
      </c>
      <c r="B35" t="s">
        <v>128</v>
      </c>
      <c r="C35">
        <v>14.757830512</v>
      </c>
      <c r="D35">
        <v>0</v>
      </c>
    </row>
    <row r="36" spans="1:4" x14ac:dyDescent="0.4">
      <c r="A36" t="s">
        <v>95</v>
      </c>
      <c r="B36" t="s">
        <v>129</v>
      </c>
      <c r="C36">
        <v>18.594053840000004</v>
      </c>
      <c r="D36">
        <v>0</v>
      </c>
    </row>
    <row r="37" spans="1:4" x14ac:dyDescent="0.4">
      <c r="A37" t="s">
        <v>95</v>
      </c>
      <c r="B37" t="s">
        <v>117</v>
      </c>
      <c r="C37">
        <v>19.315004703999975</v>
      </c>
      <c r="D37">
        <v>0</v>
      </c>
    </row>
    <row r="38" spans="1:4" x14ac:dyDescent="0.4">
      <c r="A38" t="s">
        <v>95</v>
      </c>
      <c r="B38" t="s">
        <v>130</v>
      </c>
      <c r="C38">
        <v>27.037789016000001</v>
      </c>
      <c r="D38">
        <v>0</v>
      </c>
    </row>
    <row r="39" spans="1:4" x14ac:dyDescent="0.4">
      <c r="A39" t="s">
        <v>95</v>
      </c>
      <c r="B39" t="s">
        <v>131</v>
      </c>
      <c r="C39">
        <v>30.128939968000005</v>
      </c>
      <c r="D39">
        <v>0</v>
      </c>
    </row>
    <row r="40" spans="1:4" x14ac:dyDescent="0.4">
      <c r="A40" t="s">
        <v>95</v>
      </c>
      <c r="B40" t="s">
        <v>132</v>
      </c>
      <c r="C40">
        <v>40.602740288000007</v>
      </c>
      <c r="D40">
        <v>0</v>
      </c>
    </row>
    <row r="41" spans="1:4" x14ac:dyDescent="0.4">
      <c r="A41" t="s">
        <v>95</v>
      </c>
      <c r="B41" t="s">
        <v>133</v>
      </c>
      <c r="C41">
        <v>92.718644623999992</v>
      </c>
      <c r="D41">
        <v>0</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view="pageBreakPreview" zoomScale="60" zoomScaleNormal="100" workbookViewId="0">
      <selection activeCell="K29" sqref="K29"/>
    </sheetView>
  </sheetViews>
  <sheetFormatPr defaultRowHeight="14.6" x14ac:dyDescent="0.4"/>
  <cols>
    <col min="1" max="1" width="13.3046875" bestFit="1" customWidth="1"/>
    <col min="2" max="2" width="10.07421875" bestFit="1" customWidth="1"/>
    <col min="3" max="6" width="80.61328125" bestFit="1" customWidth="1"/>
    <col min="7" max="7" width="17.23046875" bestFit="1" customWidth="1"/>
    <col min="8" max="8" width="14.07421875" bestFit="1" customWidth="1"/>
    <col min="9" max="9" width="9.921875" bestFit="1" customWidth="1"/>
    <col min="10" max="10" width="46.765625" bestFit="1" customWidth="1"/>
  </cols>
  <sheetData>
    <row r="1" spans="1:10" x14ac:dyDescent="0.4">
      <c r="A1" t="s">
        <v>0</v>
      </c>
      <c r="B1" t="s">
        <v>1</v>
      </c>
      <c r="C1" t="s">
        <v>2</v>
      </c>
      <c r="D1" t="s">
        <v>3</v>
      </c>
      <c r="E1" t="s">
        <v>4</v>
      </c>
      <c r="F1" t="s">
        <v>5</v>
      </c>
      <c r="G1" t="s">
        <v>6</v>
      </c>
      <c r="H1" t="s">
        <v>7</v>
      </c>
      <c r="I1" t="s">
        <v>8</v>
      </c>
      <c r="J1" t="s">
        <v>68</v>
      </c>
    </row>
    <row r="2" spans="1:10" x14ac:dyDescent="0.4">
      <c r="A2" t="s">
        <v>9</v>
      </c>
      <c r="B2" t="s">
        <v>10</v>
      </c>
      <c r="C2" t="s">
        <v>166</v>
      </c>
      <c r="D2" t="s">
        <v>197</v>
      </c>
      <c r="E2" t="s">
        <v>167</v>
      </c>
      <c r="F2" t="s">
        <v>168</v>
      </c>
      <c r="G2" s="1">
        <v>45854.480555555558</v>
      </c>
      <c r="H2">
        <v>53</v>
      </c>
      <c r="I2" t="s">
        <v>12</v>
      </c>
      <c r="J2" t="s">
        <v>69</v>
      </c>
    </row>
    <row r="3" spans="1:10" x14ac:dyDescent="0.4">
      <c r="A3" t="s">
        <v>9</v>
      </c>
      <c r="B3" t="s">
        <v>10</v>
      </c>
      <c r="C3" t="s">
        <v>148</v>
      </c>
      <c r="D3" t="s">
        <v>198</v>
      </c>
      <c r="E3" t="s">
        <v>149</v>
      </c>
      <c r="F3" t="s">
        <v>150</v>
      </c>
      <c r="G3" s="1">
        <v>45854.459722222222</v>
      </c>
      <c r="H3">
        <v>55</v>
      </c>
      <c r="I3" t="s">
        <v>12</v>
      </c>
      <c r="J3" t="s">
        <v>69</v>
      </c>
    </row>
    <row r="4" spans="1:10" x14ac:dyDescent="0.4">
      <c r="A4" t="s">
        <v>9</v>
      </c>
      <c r="B4" t="s">
        <v>10</v>
      </c>
      <c r="C4" t="s">
        <v>199</v>
      </c>
      <c r="D4" t="s">
        <v>200</v>
      </c>
      <c r="E4" t="s">
        <v>201</v>
      </c>
      <c r="F4" t="s">
        <v>202</v>
      </c>
      <c r="G4" s="1">
        <v>45854.356249999997</v>
      </c>
      <c r="H4">
        <v>50</v>
      </c>
      <c r="I4" t="s">
        <v>12</v>
      </c>
      <c r="J4" t="s">
        <v>69</v>
      </c>
    </row>
    <row r="5" spans="1:10" x14ac:dyDescent="0.4">
      <c r="A5" t="s">
        <v>9</v>
      </c>
      <c r="B5" t="s">
        <v>10</v>
      </c>
      <c r="C5" t="s">
        <v>203</v>
      </c>
      <c r="D5" t="s">
        <v>204</v>
      </c>
      <c r="E5" t="s">
        <v>205</v>
      </c>
      <c r="F5" t="s">
        <v>206</v>
      </c>
      <c r="G5" s="1">
        <v>45853.708333333336</v>
      </c>
      <c r="H5">
        <v>56</v>
      </c>
      <c r="I5" t="s">
        <v>11</v>
      </c>
      <c r="J5" t="s">
        <v>207</v>
      </c>
    </row>
    <row r="6" spans="1:10" x14ac:dyDescent="0.4">
      <c r="A6" t="s">
        <v>9</v>
      </c>
      <c r="B6" t="s">
        <v>13</v>
      </c>
      <c r="C6" t="s">
        <v>169</v>
      </c>
      <c r="D6" t="s">
        <v>208</v>
      </c>
      <c r="E6" t="s">
        <v>170</v>
      </c>
      <c r="F6" t="s">
        <v>171</v>
      </c>
      <c r="G6" s="1">
        <v>45854.546527777777</v>
      </c>
      <c r="H6">
        <v>44</v>
      </c>
      <c r="I6" t="s">
        <v>11</v>
      </c>
      <c r="J6" t="s">
        <v>69</v>
      </c>
    </row>
    <row r="7" spans="1:10" x14ac:dyDescent="0.4">
      <c r="A7" t="s">
        <v>9</v>
      </c>
      <c r="B7" t="s">
        <v>13</v>
      </c>
      <c r="C7" t="s">
        <v>209</v>
      </c>
      <c r="D7" t="s">
        <v>210</v>
      </c>
      <c r="E7" t="s">
        <v>211</v>
      </c>
      <c r="F7" t="s">
        <v>212</v>
      </c>
      <c r="G7" s="1">
        <v>45854.536111111112</v>
      </c>
      <c r="H7">
        <v>57</v>
      </c>
      <c r="I7" t="s">
        <v>12</v>
      </c>
      <c r="J7" t="s">
        <v>213</v>
      </c>
    </row>
    <row r="8" spans="1:10" x14ac:dyDescent="0.4">
      <c r="A8" t="s">
        <v>9</v>
      </c>
      <c r="B8" t="s">
        <v>13</v>
      </c>
      <c r="C8" t="s">
        <v>214</v>
      </c>
      <c r="D8" t="s">
        <v>215</v>
      </c>
      <c r="E8" t="s">
        <v>216</v>
      </c>
      <c r="F8" t="s">
        <v>217</v>
      </c>
      <c r="G8" s="1">
        <v>45854.427083333336</v>
      </c>
      <c r="H8">
        <v>51</v>
      </c>
      <c r="I8" t="s">
        <v>11</v>
      </c>
      <c r="J8" t="s">
        <v>207</v>
      </c>
    </row>
    <row r="9" spans="1:10" x14ac:dyDescent="0.4">
      <c r="A9" t="s">
        <v>9</v>
      </c>
      <c r="B9" t="s">
        <v>13</v>
      </c>
      <c r="C9" t="s">
        <v>218</v>
      </c>
      <c r="D9" t="s">
        <v>219</v>
      </c>
      <c r="E9" t="s">
        <v>220</v>
      </c>
      <c r="F9" t="s">
        <v>221</v>
      </c>
      <c r="G9" s="1">
        <v>45852.332638888889</v>
      </c>
      <c r="H9">
        <v>47</v>
      </c>
      <c r="I9" t="s">
        <v>12</v>
      </c>
      <c r="J9" t="s">
        <v>222</v>
      </c>
    </row>
    <row r="10" spans="1:10" x14ac:dyDescent="0.4">
      <c r="A10" t="s">
        <v>9</v>
      </c>
      <c r="B10" t="s">
        <v>13</v>
      </c>
      <c r="C10" t="s">
        <v>152</v>
      </c>
      <c r="D10" t="s">
        <v>223</v>
      </c>
      <c r="E10" t="s">
        <v>153</v>
      </c>
      <c r="F10" t="s">
        <v>154</v>
      </c>
      <c r="G10" s="1">
        <v>45854.007638888892</v>
      </c>
      <c r="H10">
        <v>45</v>
      </c>
      <c r="I10" t="s">
        <v>11</v>
      </c>
      <c r="J10" t="s">
        <v>76</v>
      </c>
    </row>
    <row r="11" spans="1:10" x14ac:dyDescent="0.4">
      <c r="A11" t="s">
        <v>9</v>
      </c>
      <c r="B11" t="s">
        <v>13</v>
      </c>
      <c r="C11" t="s">
        <v>224</v>
      </c>
      <c r="D11" t="s">
        <v>225</v>
      </c>
      <c r="E11" t="s">
        <v>226</v>
      </c>
      <c r="F11" t="s">
        <v>227</v>
      </c>
      <c r="G11" s="1">
        <v>45854.002083333333</v>
      </c>
      <c r="H11">
        <v>46</v>
      </c>
      <c r="I11" t="s">
        <v>12</v>
      </c>
      <c r="J11" t="s">
        <v>76</v>
      </c>
    </row>
    <row r="12" spans="1:10" x14ac:dyDescent="0.4">
      <c r="A12" t="s">
        <v>9</v>
      </c>
      <c r="B12" t="s">
        <v>13</v>
      </c>
      <c r="C12" t="s">
        <v>228</v>
      </c>
      <c r="D12" t="s">
        <v>229</v>
      </c>
      <c r="E12" t="s">
        <v>230</v>
      </c>
      <c r="F12" t="s">
        <v>231</v>
      </c>
      <c r="G12" s="1">
        <v>45854.001388888886</v>
      </c>
      <c r="H12">
        <v>59</v>
      </c>
      <c r="I12" t="s">
        <v>12</v>
      </c>
      <c r="J12" t="s">
        <v>76</v>
      </c>
    </row>
    <row r="13" spans="1:10" x14ac:dyDescent="0.4">
      <c r="A13" t="s">
        <v>9</v>
      </c>
      <c r="B13" t="s">
        <v>13</v>
      </c>
      <c r="C13" t="s">
        <v>70</v>
      </c>
      <c r="D13" t="s">
        <v>232</v>
      </c>
      <c r="E13" t="s">
        <v>71</v>
      </c>
      <c r="F13" t="s">
        <v>72</v>
      </c>
      <c r="G13" s="1">
        <v>45852.005555555559</v>
      </c>
      <c r="H13">
        <v>56</v>
      </c>
      <c r="I13" t="s">
        <v>12</v>
      </c>
      <c r="J13" t="s">
        <v>73</v>
      </c>
    </row>
    <row r="14" spans="1:10" x14ac:dyDescent="0.4">
      <c r="A14" t="s">
        <v>9</v>
      </c>
      <c r="B14" t="s">
        <v>172</v>
      </c>
      <c r="C14" t="s">
        <v>173</v>
      </c>
      <c r="D14" t="s">
        <v>233</v>
      </c>
      <c r="E14" t="s">
        <v>174</v>
      </c>
      <c r="F14" t="s">
        <v>175</v>
      </c>
      <c r="G14" s="1">
        <v>45854.604861111111</v>
      </c>
      <c r="H14">
        <v>55</v>
      </c>
      <c r="I14" t="s">
        <v>11</v>
      </c>
      <c r="J14" t="s">
        <v>76</v>
      </c>
    </row>
    <row r="15" spans="1:10" x14ac:dyDescent="0.4">
      <c r="A15" t="s">
        <v>9</v>
      </c>
      <c r="B15" t="s">
        <v>172</v>
      </c>
      <c r="C15" t="s">
        <v>234</v>
      </c>
      <c r="D15" t="s">
        <v>235</v>
      </c>
      <c r="E15" t="s">
        <v>236</v>
      </c>
      <c r="F15" t="s">
        <v>237</v>
      </c>
      <c r="G15" s="1">
        <v>45854.473611111112</v>
      </c>
      <c r="H15">
        <v>52</v>
      </c>
      <c r="I15" t="s">
        <v>12</v>
      </c>
      <c r="J15" t="s">
        <v>76</v>
      </c>
    </row>
    <row r="16" spans="1:10" x14ac:dyDescent="0.4">
      <c r="A16" t="s">
        <v>9</v>
      </c>
      <c r="B16" t="s">
        <v>172</v>
      </c>
      <c r="C16" t="s">
        <v>238</v>
      </c>
      <c r="D16" t="s">
        <v>239</v>
      </c>
      <c r="E16" t="s">
        <v>240</v>
      </c>
      <c r="F16" t="s">
        <v>241</v>
      </c>
      <c r="G16" s="1">
        <v>45854.472916666666</v>
      </c>
      <c r="H16">
        <v>53</v>
      </c>
      <c r="I16" t="s">
        <v>12</v>
      </c>
      <c r="J16" t="s">
        <v>76</v>
      </c>
    </row>
    <row r="17" spans="1:10" x14ac:dyDescent="0.4">
      <c r="A17" t="s">
        <v>9</v>
      </c>
      <c r="B17" t="s">
        <v>172</v>
      </c>
      <c r="C17" t="s">
        <v>242</v>
      </c>
      <c r="D17" t="s">
        <v>243</v>
      </c>
      <c r="E17" t="s">
        <v>244</v>
      </c>
      <c r="F17" t="s">
        <v>245</v>
      </c>
      <c r="G17" s="1">
        <v>45854.410416666666</v>
      </c>
      <c r="H17">
        <v>52</v>
      </c>
      <c r="I17" t="s">
        <v>12</v>
      </c>
      <c r="J17" t="s">
        <v>151</v>
      </c>
    </row>
    <row r="18" spans="1:10" x14ac:dyDescent="0.4">
      <c r="A18" t="s">
        <v>9</v>
      </c>
      <c r="B18" t="s">
        <v>172</v>
      </c>
      <c r="C18" t="s">
        <v>176</v>
      </c>
      <c r="D18" t="s">
        <v>246</v>
      </c>
      <c r="E18" t="s">
        <v>177</v>
      </c>
      <c r="F18" t="s">
        <v>178</v>
      </c>
      <c r="G18" s="1">
        <v>45854.484027777777</v>
      </c>
      <c r="H18">
        <v>47</v>
      </c>
      <c r="I18" t="s">
        <v>11</v>
      </c>
      <c r="J18" t="s">
        <v>74</v>
      </c>
    </row>
    <row r="19" spans="1:10" x14ac:dyDescent="0.4">
      <c r="A19" t="s">
        <v>9</v>
      </c>
      <c r="B19" t="s">
        <v>172</v>
      </c>
      <c r="C19" t="s">
        <v>247</v>
      </c>
      <c r="D19" t="s">
        <v>248</v>
      </c>
      <c r="E19" t="s">
        <v>249</v>
      </c>
      <c r="F19" t="s">
        <v>250</v>
      </c>
      <c r="G19" s="1">
        <v>45854.375</v>
      </c>
      <c r="H19">
        <v>44</v>
      </c>
      <c r="I19" t="s">
        <v>12</v>
      </c>
      <c r="J19" t="s">
        <v>74</v>
      </c>
    </row>
    <row r="20" spans="1:10" x14ac:dyDescent="0.4">
      <c r="A20" t="s">
        <v>9</v>
      </c>
      <c r="B20" t="s">
        <v>172</v>
      </c>
      <c r="C20" t="s">
        <v>251</v>
      </c>
      <c r="D20" t="s">
        <v>252</v>
      </c>
      <c r="E20" t="s">
        <v>253</v>
      </c>
      <c r="F20" t="s">
        <v>254</v>
      </c>
      <c r="G20" s="1">
        <v>45852.580555555556</v>
      </c>
      <c r="H20">
        <v>48</v>
      </c>
      <c r="I20" t="s">
        <v>14</v>
      </c>
      <c r="J20" t="s">
        <v>74</v>
      </c>
    </row>
    <row r="21" spans="1:10" x14ac:dyDescent="0.4">
      <c r="A21" t="s">
        <v>9</v>
      </c>
      <c r="B21" t="s">
        <v>172</v>
      </c>
      <c r="C21" t="s">
        <v>255</v>
      </c>
      <c r="D21" t="s">
        <v>256</v>
      </c>
      <c r="E21" t="s">
        <v>257</v>
      </c>
      <c r="F21" t="s">
        <v>258</v>
      </c>
      <c r="G21" s="1">
        <v>45852.444444444445</v>
      </c>
      <c r="H21">
        <v>58</v>
      </c>
      <c r="I21" t="s">
        <v>12</v>
      </c>
      <c r="J21" t="s">
        <v>74</v>
      </c>
    </row>
    <row r="22" spans="1:10" x14ac:dyDescent="0.4">
      <c r="A22" t="s">
        <v>16</v>
      </c>
      <c r="B22" t="s">
        <v>10</v>
      </c>
      <c r="C22" t="s">
        <v>179</v>
      </c>
      <c r="D22" t="s">
        <v>259</v>
      </c>
      <c r="E22" t="s">
        <v>180</v>
      </c>
      <c r="F22" t="s">
        <v>181</v>
      </c>
      <c r="G22" s="1">
        <v>45854.518738425926</v>
      </c>
      <c r="H22">
        <v>56</v>
      </c>
      <c r="I22" t="s">
        <v>11</v>
      </c>
      <c r="J22" t="s">
        <v>260</v>
      </c>
    </row>
    <row r="23" spans="1:10" x14ac:dyDescent="0.4">
      <c r="A23" t="s">
        <v>16</v>
      </c>
      <c r="B23" t="s">
        <v>10</v>
      </c>
      <c r="C23" t="s">
        <v>155</v>
      </c>
      <c r="D23" t="s">
        <v>261</v>
      </c>
      <c r="E23" t="s">
        <v>156</v>
      </c>
      <c r="F23" t="s">
        <v>157</v>
      </c>
      <c r="G23" s="1">
        <v>45854.373611111114</v>
      </c>
      <c r="H23">
        <v>47</v>
      </c>
      <c r="I23" t="s">
        <v>14</v>
      </c>
      <c r="J23" t="s">
        <v>260</v>
      </c>
    </row>
    <row r="24" spans="1:10" x14ac:dyDescent="0.4">
      <c r="A24" t="s">
        <v>16</v>
      </c>
      <c r="B24" t="s">
        <v>10</v>
      </c>
      <c r="C24" t="s">
        <v>262</v>
      </c>
      <c r="D24" t="s">
        <v>263</v>
      </c>
      <c r="E24" t="s">
        <v>264</v>
      </c>
      <c r="F24" t="s">
        <v>265</v>
      </c>
      <c r="G24" s="1">
        <v>45854.328530092593</v>
      </c>
      <c r="H24">
        <v>47</v>
      </c>
      <c r="I24" t="s">
        <v>11</v>
      </c>
      <c r="J24" t="s">
        <v>266</v>
      </c>
    </row>
    <row r="25" spans="1:10" x14ac:dyDescent="0.4">
      <c r="A25" t="s">
        <v>16</v>
      </c>
      <c r="B25" t="s">
        <v>10</v>
      </c>
      <c r="C25" t="s">
        <v>267</v>
      </c>
      <c r="D25" t="s">
        <v>268</v>
      </c>
      <c r="E25" t="s">
        <v>269</v>
      </c>
      <c r="F25" t="s">
        <v>270</v>
      </c>
      <c r="G25" s="1">
        <v>45854.326990740738</v>
      </c>
      <c r="H25">
        <v>48</v>
      </c>
      <c r="I25" t="s">
        <v>11</v>
      </c>
      <c r="J25" t="s">
        <v>271</v>
      </c>
    </row>
    <row r="26" spans="1:10" x14ac:dyDescent="0.4">
      <c r="A26" t="s">
        <v>16</v>
      </c>
      <c r="B26" t="s">
        <v>10</v>
      </c>
      <c r="C26" t="s">
        <v>158</v>
      </c>
      <c r="D26" t="s">
        <v>272</v>
      </c>
      <c r="E26" t="s">
        <v>159</v>
      </c>
      <c r="F26" t="s">
        <v>160</v>
      </c>
      <c r="G26" s="1">
        <v>45854.325833333336</v>
      </c>
      <c r="H26">
        <v>50</v>
      </c>
      <c r="I26" t="s">
        <v>14</v>
      </c>
      <c r="J26" t="s">
        <v>273</v>
      </c>
    </row>
    <row r="27" spans="1:10" x14ac:dyDescent="0.4">
      <c r="A27" t="s">
        <v>16</v>
      </c>
      <c r="B27" t="s">
        <v>10</v>
      </c>
      <c r="C27" t="s">
        <v>77</v>
      </c>
      <c r="D27" t="s">
        <v>274</v>
      </c>
      <c r="E27" t="s">
        <v>78</v>
      </c>
      <c r="F27" t="s">
        <v>79</v>
      </c>
      <c r="G27" s="1">
        <v>45853.323888888888</v>
      </c>
      <c r="H27">
        <v>44</v>
      </c>
      <c r="I27" t="s">
        <v>11</v>
      </c>
      <c r="J27" t="s">
        <v>80</v>
      </c>
    </row>
    <row r="28" spans="1:10" x14ac:dyDescent="0.4">
      <c r="A28" t="s">
        <v>16</v>
      </c>
      <c r="B28" t="s">
        <v>10</v>
      </c>
      <c r="C28" t="s">
        <v>17</v>
      </c>
      <c r="D28" t="s">
        <v>275</v>
      </c>
      <c r="E28" t="s">
        <v>18</v>
      </c>
      <c r="F28" t="s">
        <v>19</v>
      </c>
      <c r="G28" s="1">
        <v>45850.426469907405</v>
      </c>
      <c r="H28">
        <v>52</v>
      </c>
      <c r="I28" t="s">
        <v>11</v>
      </c>
      <c r="J28" t="s">
        <v>85</v>
      </c>
    </row>
    <row r="29" spans="1:10" x14ac:dyDescent="0.4">
      <c r="A29" t="s">
        <v>16</v>
      </c>
      <c r="B29" t="s">
        <v>10</v>
      </c>
      <c r="C29" t="s">
        <v>20</v>
      </c>
      <c r="D29" t="s">
        <v>276</v>
      </c>
      <c r="E29" t="s">
        <v>21</v>
      </c>
      <c r="F29" t="s">
        <v>22</v>
      </c>
      <c r="G29" s="1">
        <v>45850.316446759258</v>
      </c>
      <c r="H29">
        <v>40</v>
      </c>
      <c r="I29" t="s">
        <v>14</v>
      </c>
      <c r="J29" t="s">
        <v>80</v>
      </c>
    </row>
    <row r="30" spans="1:10" x14ac:dyDescent="0.4">
      <c r="A30" t="s">
        <v>16</v>
      </c>
      <c r="B30" t="s">
        <v>13</v>
      </c>
      <c r="C30" t="s">
        <v>182</v>
      </c>
      <c r="D30" t="s">
        <v>277</v>
      </c>
      <c r="E30" t="s">
        <v>183</v>
      </c>
      <c r="F30" t="s">
        <v>184</v>
      </c>
      <c r="G30" s="1">
        <v>45854.543749999997</v>
      </c>
      <c r="H30">
        <v>51</v>
      </c>
      <c r="I30" t="s">
        <v>11</v>
      </c>
      <c r="J30" t="s">
        <v>278</v>
      </c>
    </row>
    <row r="31" spans="1:10" x14ac:dyDescent="0.4">
      <c r="A31" t="s">
        <v>16</v>
      </c>
      <c r="B31" t="s">
        <v>13</v>
      </c>
      <c r="C31" t="s">
        <v>279</v>
      </c>
      <c r="D31" t="s">
        <v>280</v>
      </c>
      <c r="E31" t="s">
        <v>281</v>
      </c>
      <c r="F31" t="s">
        <v>282</v>
      </c>
      <c r="G31" s="1">
        <v>45854.500694444447</v>
      </c>
      <c r="H31">
        <v>52</v>
      </c>
      <c r="I31" t="s">
        <v>14</v>
      </c>
      <c r="J31" t="s">
        <v>151</v>
      </c>
    </row>
    <row r="32" spans="1:10" x14ac:dyDescent="0.4">
      <c r="A32" t="s">
        <v>16</v>
      </c>
      <c r="B32" t="s">
        <v>13</v>
      </c>
      <c r="C32" t="s">
        <v>82</v>
      </c>
      <c r="D32" t="s">
        <v>283</v>
      </c>
      <c r="E32" t="s">
        <v>83</v>
      </c>
      <c r="F32" t="s">
        <v>84</v>
      </c>
      <c r="G32" s="1">
        <v>45851.847222222219</v>
      </c>
      <c r="H32">
        <v>55</v>
      </c>
      <c r="I32" t="s">
        <v>14</v>
      </c>
      <c r="J32" t="s">
        <v>69</v>
      </c>
    </row>
    <row r="33" spans="1:10" x14ac:dyDescent="0.4">
      <c r="A33" t="s">
        <v>16</v>
      </c>
      <c r="B33" t="s">
        <v>13</v>
      </c>
      <c r="C33" t="s">
        <v>284</v>
      </c>
      <c r="D33" t="s">
        <v>285</v>
      </c>
      <c r="E33" t="s">
        <v>286</v>
      </c>
      <c r="F33" t="s">
        <v>287</v>
      </c>
      <c r="G33" s="1">
        <v>45852.875694444447</v>
      </c>
      <c r="H33">
        <v>54</v>
      </c>
      <c r="I33" t="s">
        <v>12</v>
      </c>
      <c r="J33" t="s">
        <v>288</v>
      </c>
    </row>
    <row r="34" spans="1:10" x14ac:dyDescent="0.4">
      <c r="A34" t="s">
        <v>16</v>
      </c>
      <c r="B34" t="s">
        <v>13</v>
      </c>
      <c r="C34" t="s">
        <v>289</v>
      </c>
      <c r="D34" t="s">
        <v>290</v>
      </c>
      <c r="E34" t="s">
        <v>291</v>
      </c>
      <c r="F34" t="s">
        <v>292</v>
      </c>
      <c r="G34" s="1">
        <v>45852.624305555553</v>
      </c>
      <c r="H34">
        <v>60</v>
      </c>
      <c r="I34" t="s">
        <v>11</v>
      </c>
      <c r="J34" t="s">
        <v>293</v>
      </c>
    </row>
    <row r="35" spans="1:10" x14ac:dyDescent="0.4">
      <c r="A35" t="s">
        <v>16</v>
      </c>
      <c r="B35" t="s">
        <v>13</v>
      </c>
      <c r="C35" t="s">
        <v>294</v>
      </c>
      <c r="D35" t="s">
        <v>295</v>
      </c>
      <c r="E35" t="s">
        <v>296</v>
      </c>
      <c r="F35" t="s">
        <v>297</v>
      </c>
      <c r="G35" s="1">
        <v>45853.310416666667</v>
      </c>
      <c r="H35">
        <v>56</v>
      </c>
      <c r="I35" t="s">
        <v>11</v>
      </c>
      <c r="J35" t="s">
        <v>298</v>
      </c>
    </row>
    <row r="36" spans="1:10" x14ac:dyDescent="0.4">
      <c r="A36" t="s">
        <v>16</v>
      </c>
      <c r="B36" t="s">
        <v>172</v>
      </c>
      <c r="C36" t="s">
        <v>185</v>
      </c>
      <c r="D36" t="s">
        <v>299</v>
      </c>
      <c r="E36" t="s">
        <v>186</v>
      </c>
      <c r="F36" t="s">
        <v>187</v>
      </c>
      <c r="G36" s="1">
        <v>45854.270833333336</v>
      </c>
      <c r="H36">
        <v>47</v>
      </c>
      <c r="I36" t="s">
        <v>14</v>
      </c>
      <c r="J36" t="s">
        <v>273</v>
      </c>
    </row>
    <row r="37" spans="1:10" x14ac:dyDescent="0.4">
      <c r="A37" t="s">
        <v>16</v>
      </c>
      <c r="B37" t="s">
        <v>172</v>
      </c>
      <c r="C37" t="s">
        <v>300</v>
      </c>
      <c r="D37" t="s">
        <v>301</v>
      </c>
      <c r="E37" t="s">
        <v>302</v>
      </c>
      <c r="F37" t="s">
        <v>303</v>
      </c>
      <c r="G37" s="1">
        <v>45853.631944444445</v>
      </c>
      <c r="H37">
        <v>48</v>
      </c>
      <c r="I37" t="s">
        <v>11</v>
      </c>
      <c r="J37" t="s">
        <v>76</v>
      </c>
    </row>
    <row r="38" spans="1:10" x14ac:dyDescent="0.4">
      <c r="A38" t="s">
        <v>16</v>
      </c>
      <c r="B38" t="s">
        <v>172</v>
      </c>
      <c r="C38" t="s">
        <v>304</v>
      </c>
      <c r="D38" t="s">
        <v>305</v>
      </c>
      <c r="E38" t="s">
        <v>306</v>
      </c>
      <c r="F38" t="s">
        <v>307</v>
      </c>
      <c r="G38" s="1">
        <v>45850.959027777775</v>
      </c>
      <c r="H38">
        <v>50</v>
      </c>
      <c r="I38" t="s">
        <v>11</v>
      </c>
      <c r="J38" t="s">
        <v>81</v>
      </c>
    </row>
    <row r="39" spans="1:10" x14ac:dyDescent="0.4">
      <c r="A39" t="s">
        <v>16</v>
      </c>
      <c r="B39" t="s">
        <v>172</v>
      </c>
      <c r="C39" t="s">
        <v>308</v>
      </c>
      <c r="D39" t="s">
        <v>309</v>
      </c>
      <c r="E39" t="s">
        <v>310</v>
      </c>
      <c r="F39" t="s">
        <v>311</v>
      </c>
      <c r="G39" s="1">
        <v>45850.319444444445</v>
      </c>
      <c r="H39">
        <v>40</v>
      </c>
      <c r="I39" t="s">
        <v>14</v>
      </c>
      <c r="J39" t="s">
        <v>80</v>
      </c>
    </row>
    <row r="40" spans="1:10" x14ac:dyDescent="0.4">
      <c r="A40" t="s">
        <v>16</v>
      </c>
      <c r="B40" t="s">
        <v>172</v>
      </c>
      <c r="C40" t="s">
        <v>312</v>
      </c>
      <c r="D40" t="s">
        <v>313</v>
      </c>
      <c r="E40" t="s">
        <v>314</v>
      </c>
      <c r="F40" t="s">
        <v>315</v>
      </c>
      <c r="G40" s="1">
        <v>45849.990277777775</v>
      </c>
      <c r="H40">
        <v>55</v>
      </c>
      <c r="I40" t="s">
        <v>14</v>
      </c>
      <c r="J40" t="s">
        <v>69</v>
      </c>
    </row>
    <row r="41" spans="1:10" x14ac:dyDescent="0.4">
      <c r="A41" t="s">
        <v>16</v>
      </c>
      <c r="B41" t="s">
        <v>172</v>
      </c>
      <c r="C41" t="s">
        <v>316</v>
      </c>
      <c r="D41" t="s">
        <v>317</v>
      </c>
      <c r="E41" t="s">
        <v>318</v>
      </c>
      <c r="F41" t="s">
        <v>319</v>
      </c>
      <c r="G41" s="1">
        <v>45849.591666666667</v>
      </c>
      <c r="H41">
        <v>46</v>
      </c>
      <c r="I41" t="s">
        <v>14</v>
      </c>
      <c r="J41" t="s">
        <v>320</v>
      </c>
    </row>
    <row r="42" spans="1:10" x14ac:dyDescent="0.4">
      <c r="A42" t="s">
        <v>23</v>
      </c>
      <c r="B42" t="s">
        <v>10</v>
      </c>
      <c r="C42" t="s">
        <v>188</v>
      </c>
      <c r="D42" t="s">
        <v>321</v>
      </c>
      <c r="E42" t="s">
        <v>189</v>
      </c>
      <c r="F42" t="s">
        <v>190</v>
      </c>
      <c r="G42" s="1">
        <v>45854.543946759259</v>
      </c>
      <c r="H42">
        <v>51</v>
      </c>
      <c r="I42" t="s">
        <v>12</v>
      </c>
      <c r="J42" t="s">
        <v>322</v>
      </c>
    </row>
    <row r="43" spans="1:10" x14ac:dyDescent="0.4">
      <c r="A43" t="s">
        <v>23</v>
      </c>
      <c r="B43" t="s">
        <v>10</v>
      </c>
      <c r="C43" t="s">
        <v>323</v>
      </c>
      <c r="D43" t="s">
        <v>324</v>
      </c>
      <c r="E43" t="s">
        <v>325</v>
      </c>
      <c r="F43" t="s">
        <v>326</v>
      </c>
      <c r="G43" s="1">
        <v>45854.515277777777</v>
      </c>
      <c r="H43">
        <v>50</v>
      </c>
      <c r="I43" t="s">
        <v>12</v>
      </c>
      <c r="J43" t="s">
        <v>69</v>
      </c>
    </row>
    <row r="44" spans="1:10" x14ac:dyDescent="0.4">
      <c r="A44" t="s">
        <v>23</v>
      </c>
      <c r="B44" t="s">
        <v>10</v>
      </c>
      <c r="C44" t="s">
        <v>161</v>
      </c>
      <c r="D44" t="s">
        <v>327</v>
      </c>
      <c r="E44" t="s">
        <v>162</v>
      </c>
      <c r="F44" t="s">
        <v>163</v>
      </c>
      <c r="G44" s="1">
        <v>45854.458124999997</v>
      </c>
      <c r="H44">
        <v>52</v>
      </c>
      <c r="I44" t="s">
        <v>14</v>
      </c>
      <c r="J44" t="s">
        <v>164</v>
      </c>
    </row>
    <row r="45" spans="1:10" x14ac:dyDescent="0.4">
      <c r="A45" t="s">
        <v>23</v>
      </c>
      <c r="B45" t="s">
        <v>10</v>
      </c>
      <c r="C45" t="s">
        <v>328</v>
      </c>
      <c r="D45" t="s">
        <v>329</v>
      </c>
      <c r="E45" t="s">
        <v>330</v>
      </c>
      <c r="F45" t="s">
        <v>331</v>
      </c>
      <c r="G45" s="1">
        <v>45854.453645833331</v>
      </c>
      <c r="H45">
        <v>46</v>
      </c>
      <c r="I45" t="s">
        <v>12</v>
      </c>
      <c r="J45" t="s">
        <v>332</v>
      </c>
    </row>
    <row r="46" spans="1:10" x14ac:dyDescent="0.4">
      <c r="A46" t="s">
        <v>23</v>
      </c>
      <c r="B46" t="s">
        <v>10</v>
      </c>
      <c r="C46" t="s">
        <v>333</v>
      </c>
      <c r="D46" t="s">
        <v>334</v>
      </c>
      <c r="E46" t="s">
        <v>335</v>
      </c>
      <c r="F46" t="s">
        <v>336</v>
      </c>
      <c r="G46" s="1">
        <v>45854.338194444441</v>
      </c>
      <c r="H46">
        <v>45</v>
      </c>
      <c r="I46" t="s">
        <v>12</v>
      </c>
      <c r="J46" t="s">
        <v>337</v>
      </c>
    </row>
    <row r="47" spans="1:10" x14ac:dyDescent="0.4">
      <c r="A47" t="s">
        <v>23</v>
      </c>
      <c r="B47" t="s">
        <v>10</v>
      </c>
      <c r="C47" t="s">
        <v>338</v>
      </c>
      <c r="D47" t="s">
        <v>339</v>
      </c>
      <c r="E47" t="s">
        <v>340</v>
      </c>
      <c r="F47" t="s">
        <v>341</v>
      </c>
      <c r="G47" s="1">
        <v>45853.904733796298</v>
      </c>
      <c r="H47">
        <v>50</v>
      </c>
      <c r="I47" t="s">
        <v>14</v>
      </c>
      <c r="J47" t="s">
        <v>342</v>
      </c>
    </row>
    <row r="48" spans="1:10" x14ac:dyDescent="0.4">
      <c r="A48" t="s">
        <v>23</v>
      </c>
      <c r="B48" t="s">
        <v>10</v>
      </c>
      <c r="C48" t="s">
        <v>343</v>
      </c>
      <c r="D48" t="s">
        <v>344</v>
      </c>
      <c r="E48" t="s">
        <v>345</v>
      </c>
      <c r="F48" t="s">
        <v>346</v>
      </c>
      <c r="G48" s="1">
        <v>45853.615925925929</v>
      </c>
      <c r="H48">
        <v>47</v>
      </c>
      <c r="I48" t="s">
        <v>12</v>
      </c>
      <c r="J48" t="s">
        <v>76</v>
      </c>
    </row>
    <row r="49" spans="1:10" x14ac:dyDescent="0.4">
      <c r="A49" t="s">
        <v>23</v>
      </c>
      <c r="B49" t="s">
        <v>10</v>
      </c>
      <c r="C49" t="s">
        <v>347</v>
      </c>
      <c r="D49" t="s">
        <v>348</v>
      </c>
      <c r="E49" t="s">
        <v>349</v>
      </c>
      <c r="F49" t="s">
        <v>350</v>
      </c>
      <c r="G49" s="1">
        <v>45853.543055555558</v>
      </c>
      <c r="H49">
        <v>55</v>
      </c>
      <c r="I49" t="s">
        <v>12</v>
      </c>
      <c r="J49" t="s">
        <v>351</v>
      </c>
    </row>
    <row r="50" spans="1:10" x14ac:dyDescent="0.4">
      <c r="A50" t="s">
        <v>23</v>
      </c>
      <c r="B50" t="s">
        <v>13</v>
      </c>
      <c r="C50" t="s">
        <v>191</v>
      </c>
      <c r="D50" t="s">
        <v>352</v>
      </c>
      <c r="E50" t="s">
        <v>192</v>
      </c>
      <c r="F50" t="s">
        <v>193</v>
      </c>
      <c r="G50" s="1">
        <v>45854.47152777778</v>
      </c>
      <c r="H50">
        <v>52</v>
      </c>
      <c r="I50" t="s">
        <v>12</v>
      </c>
      <c r="J50" t="s">
        <v>322</v>
      </c>
    </row>
    <row r="51" spans="1:10" x14ac:dyDescent="0.4">
      <c r="A51" t="s">
        <v>23</v>
      </c>
      <c r="B51" t="s">
        <v>13</v>
      </c>
      <c r="C51" t="s">
        <v>353</v>
      </c>
      <c r="D51" t="s">
        <v>354</v>
      </c>
      <c r="E51" t="s">
        <v>355</v>
      </c>
      <c r="F51" t="s">
        <v>356</v>
      </c>
      <c r="G51" s="1">
        <v>45854.446527777778</v>
      </c>
      <c r="H51">
        <v>52</v>
      </c>
      <c r="I51" t="s">
        <v>12</v>
      </c>
      <c r="J51" t="s">
        <v>165</v>
      </c>
    </row>
    <row r="52" spans="1:10" x14ac:dyDescent="0.4">
      <c r="A52" t="s">
        <v>23</v>
      </c>
      <c r="B52" t="s">
        <v>13</v>
      </c>
      <c r="C52" t="s">
        <v>357</v>
      </c>
      <c r="D52" t="s">
        <v>358</v>
      </c>
      <c r="E52" t="s">
        <v>359</v>
      </c>
      <c r="F52" t="s">
        <v>360</v>
      </c>
      <c r="G52" s="1">
        <v>45854.000694444447</v>
      </c>
      <c r="H52">
        <v>57</v>
      </c>
      <c r="I52" t="s">
        <v>12</v>
      </c>
      <c r="J52" t="s">
        <v>361</v>
      </c>
    </row>
    <row r="53" spans="1:10" x14ac:dyDescent="0.4">
      <c r="A53" t="s">
        <v>23</v>
      </c>
      <c r="B53" t="s">
        <v>13</v>
      </c>
      <c r="C53" t="s">
        <v>86</v>
      </c>
      <c r="D53" t="s">
        <v>362</v>
      </c>
      <c r="E53" t="s">
        <v>87</v>
      </c>
      <c r="F53" t="s">
        <v>88</v>
      </c>
      <c r="G53" s="1">
        <v>45852.004861111112</v>
      </c>
      <c r="H53">
        <v>44</v>
      </c>
      <c r="I53" t="s">
        <v>14</v>
      </c>
      <c r="J53" t="s">
        <v>363</v>
      </c>
    </row>
    <row r="54" spans="1:10" x14ac:dyDescent="0.4">
      <c r="A54" t="s">
        <v>23</v>
      </c>
      <c r="B54" t="s">
        <v>13</v>
      </c>
      <c r="C54" t="s">
        <v>364</v>
      </c>
      <c r="D54" t="s">
        <v>365</v>
      </c>
      <c r="E54" t="s">
        <v>366</v>
      </c>
      <c r="F54" t="s">
        <v>367</v>
      </c>
      <c r="G54" s="1">
        <v>45852.769444444442</v>
      </c>
      <c r="H54">
        <v>54</v>
      </c>
      <c r="I54" t="s">
        <v>12</v>
      </c>
      <c r="J54" t="s">
        <v>368</v>
      </c>
    </row>
    <row r="55" spans="1:10" x14ac:dyDescent="0.4">
      <c r="A55" t="s">
        <v>23</v>
      </c>
      <c r="B55" t="s">
        <v>13</v>
      </c>
      <c r="C55" t="s">
        <v>89</v>
      </c>
      <c r="D55" t="s">
        <v>369</v>
      </c>
      <c r="E55" t="s">
        <v>90</v>
      </c>
      <c r="F55" t="s">
        <v>91</v>
      </c>
      <c r="G55" s="1">
        <v>45852.593055555553</v>
      </c>
      <c r="H55">
        <v>47</v>
      </c>
      <c r="I55" t="s">
        <v>11</v>
      </c>
      <c r="J55" t="s">
        <v>85</v>
      </c>
    </row>
    <row r="56" spans="1:10" x14ac:dyDescent="0.4">
      <c r="A56" t="s">
        <v>23</v>
      </c>
      <c r="B56" t="s">
        <v>172</v>
      </c>
      <c r="C56" t="s">
        <v>194</v>
      </c>
      <c r="D56" t="s">
        <v>370</v>
      </c>
      <c r="E56" t="s">
        <v>195</v>
      </c>
      <c r="F56" t="s">
        <v>196</v>
      </c>
      <c r="G56" s="1">
        <v>45854.527777777781</v>
      </c>
      <c r="H56">
        <v>58</v>
      </c>
      <c r="I56" t="s">
        <v>12</v>
      </c>
      <c r="J56" t="s">
        <v>371</v>
      </c>
    </row>
    <row r="57" spans="1:10" x14ac:dyDescent="0.4">
      <c r="A57" t="s">
        <v>23</v>
      </c>
      <c r="B57" t="s">
        <v>172</v>
      </c>
      <c r="C57" t="s">
        <v>372</v>
      </c>
      <c r="D57" t="s">
        <v>373</v>
      </c>
      <c r="E57" t="s">
        <v>374</v>
      </c>
      <c r="F57" t="s">
        <v>375</v>
      </c>
      <c r="G57" s="1">
        <v>45854.438888888886</v>
      </c>
      <c r="H57">
        <v>51</v>
      </c>
      <c r="I57" t="s">
        <v>12</v>
      </c>
      <c r="J57" t="s">
        <v>69</v>
      </c>
    </row>
    <row r="58" spans="1:10" x14ac:dyDescent="0.4">
      <c r="A58" t="s">
        <v>23</v>
      </c>
      <c r="B58" t="s">
        <v>172</v>
      </c>
      <c r="C58" t="s">
        <v>376</v>
      </c>
      <c r="D58" t="s">
        <v>377</v>
      </c>
      <c r="E58" t="s">
        <v>378</v>
      </c>
      <c r="F58" t="s">
        <v>379</v>
      </c>
      <c r="G58" s="1">
        <v>45853.447916666664</v>
      </c>
      <c r="H58">
        <v>56</v>
      </c>
      <c r="I58" t="s">
        <v>12</v>
      </c>
      <c r="J58" t="s">
        <v>164</v>
      </c>
    </row>
    <row r="59" spans="1:10" x14ac:dyDescent="0.4">
      <c r="A59" t="s">
        <v>23</v>
      </c>
      <c r="B59" t="s">
        <v>172</v>
      </c>
      <c r="C59" t="s">
        <v>380</v>
      </c>
      <c r="D59" t="s">
        <v>381</v>
      </c>
      <c r="E59" t="s">
        <v>382</v>
      </c>
      <c r="F59" t="s">
        <v>383</v>
      </c>
      <c r="G59" s="1">
        <v>45853.408333333333</v>
      </c>
      <c r="H59">
        <v>50</v>
      </c>
      <c r="I59" t="s">
        <v>12</v>
      </c>
      <c r="J59" t="s">
        <v>69</v>
      </c>
    </row>
    <row r="60" spans="1:10" x14ac:dyDescent="0.4">
      <c r="A60" t="s">
        <v>23</v>
      </c>
      <c r="B60" t="s">
        <v>172</v>
      </c>
      <c r="C60" t="s">
        <v>384</v>
      </c>
      <c r="D60" t="s">
        <v>385</v>
      </c>
      <c r="E60" t="s">
        <v>386</v>
      </c>
      <c r="F60" t="s">
        <v>387</v>
      </c>
      <c r="G60" s="1">
        <v>45845.770833333336</v>
      </c>
      <c r="H60">
        <v>55</v>
      </c>
      <c r="I60" t="s">
        <v>12</v>
      </c>
      <c r="J60" t="s">
        <v>388</v>
      </c>
    </row>
    <row r="61" spans="1:10" x14ac:dyDescent="0.4">
      <c r="A61" t="s">
        <v>23</v>
      </c>
      <c r="B61" t="s">
        <v>172</v>
      </c>
      <c r="C61" t="s">
        <v>389</v>
      </c>
      <c r="D61" t="s">
        <v>390</v>
      </c>
      <c r="E61" t="s">
        <v>391</v>
      </c>
      <c r="F61" t="s">
        <v>392</v>
      </c>
      <c r="G61" s="1">
        <v>45845.408333333333</v>
      </c>
      <c r="H61">
        <v>58</v>
      </c>
      <c r="I61" t="s">
        <v>12</v>
      </c>
      <c r="J61" t="s">
        <v>75</v>
      </c>
    </row>
  </sheetData>
  <pageMargins left="0.7" right="0.7" top="0.75" bottom="0.75" header="0.3" footer="0.3"/>
  <pageSetup scale="20"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6"/>
  <sheetViews>
    <sheetView view="pageBreakPreview" zoomScale="60" zoomScaleNormal="100" workbookViewId="0">
      <selection activeCell="G5" sqref="G5"/>
    </sheetView>
  </sheetViews>
  <sheetFormatPr defaultRowHeight="14.6" x14ac:dyDescent="0.4"/>
  <cols>
    <col min="1" max="1" width="11.4609375" bestFit="1" customWidth="1"/>
    <col min="2" max="2" width="9.15234375" bestFit="1" customWidth="1"/>
    <col min="3" max="3" width="80.61328125" bestFit="1" customWidth="1"/>
  </cols>
  <sheetData>
    <row r="1" spans="1:3" x14ac:dyDescent="0.4">
      <c r="A1" t="s">
        <v>43</v>
      </c>
      <c r="B1" t="s">
        <v>62</v>
      </c>
      <c r="C1" t="s">
        <v>63</v>
      </c>
    </row>
    <row r="2" spans="1:3" ht="87.45" x14ac:dyDescent="0.4">
      <c r="A2" t="s">
        <v>45</v>
      </c>
      <c r="B2" t="s">
        <v>64</v>
      </c>
      <c r="C2" s="30" t="s">
        <v>396</v>
      </c>
    </row>
    <row r="3" spans="1:3" ht="87.45" x14ac:dyDescent="0.4">
      <c r="A3" t="s">
        <v>56</v>
      </c>
      <c r="B3" t="s">
        <v>64</v>
      </c>
      <c r="C3" s="30" t="s">
        <v>397</v>
      </c>
    </row>
    <row r="4" spans="1:3" ht="87.45" x14ac:dyDescent="0.4">
      <c r="A4" t="s">
        <v>53</v>
      </c>
      <c r="B4" t="s">
        <v>64</v>
      </c>
      <c r="C4" s="30" t="s">
        <v>398</v>
      </c>
    </row>
    <row r="5" spans="1:3" ht="189.45" x14ac:dyDescent="0.4">
      <c r="A5" t="s">
        <v>65</v>
      </c>
      <c r="B5" t="s">
        <v>66</v>
      </c>
      <c r="C5" s="30" t="s">
        <v>399</v>
      </c>
    </row>
    <row r="6" spans="1:3" ht="131.15" x14ac:dyDescent="0.4">
      <c r="A6" t="s">
        <v>67</v>
      </c>
      <c r="B6" t="s">
        <v>66</v>
      </c>
      <c r="C6" s="30" t="s">
        <v>400</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report</vt:lpstr>
      <vt:lpstr>Sheet1</vt:lpstr>
      <vt:lpstr>Sheet2</vt:lpstr>
      <vt:lpstr>Sheet3</vt:lpstr>
      <vt:lpstr>data 1</vt:lpstr>
      <vt:lpstr>data 2</vt:lpstr>
      <vt:lpstr>weekly_portfolio</vt:lpstr>
      <vt:lpstr>market_cap_change</vt:lpstr>
      <vt:lpstr>weekly_history_data</vt:lpstr>
      <vt:lpstr>weekly_ms_index</vt:lpstr>
      <vt:lpstr>weekly_nntd_history</vt:lpstr>
      <vt:lpstr>weekly_nntd_stock</vt:lpstr>
      <vt:lpstr>weekly_news</vt:lpstr>
      <vt:lpstr>weekly_comments</vt:lpstr>
      <vt:lpstr>'data 1'!Print_Area</vt:lpstr>
      <vt:lpstr>report!Print_Area</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2025-07-21T10:01:59Z</cp:lastPrinted>
  <dcterms:created xsi:type="dcterms:W3CDTF">2015-06-05T18:17:20Z</dcterms:created>
  <dcterms:modified xsi:type="dcterms:W3CDTF">2025-07-21T10:19:32Z</dcterms:modified>
</cp:coreProperties>
</file>